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medairy-my.sharepoint.com/personal/joseph_temedairy_co_uk/Documents/Documents/HSMBA/Website/"/>
    </mc:Choice>
  </mc:AlternateContent>
  <xr:revisionPtr revIDLastSave="0" documentId="8_{95CD0235-6B8A-418D-95B3-DE9B1B5AA1AF}" xr6:coauthVersionLast="47" xr6:coauthVersionMax="47" xr10:uidLastSave="{00000000-0000-0000-0000-000000000000}"/>
  <bookViews>
    <workbookView xWindow="-108" yWindow="-108" windowWidth="23256" windowHeight="12456" firstSheet="5" activeTab="2" xr2:uid="{00000000-000D-0000-FFFF-FFFF00000000}"/>
  </bookViews>
  <sheets>
    <sheet name="Tables for Press" sheetId="10" r:id="rId1"/>
    <sheet name="Results Printing" sheetId="11" r:id="rId2"/>
    <sheet name="Tables Printing" sheetId="9" r:id="rId3"/>
    <sheet name="Frozen Tables" sheetId="4" r:id="rId4"/>
    <sheet name="Live Tables" sheetId="1" r:id="rId5"/>
    <sheet name="Results Input" sheetId="2" r:id="rId6"/>
    <sheet name="Player Input" sheetId="6" r:id="rId7"/>
    <sheet name="Team Stats" sheetId="8" r:id="rId8"/>
    <sheet name="Player List" sheetId="7" r:id="rId9"/>
    <sheet name="Fixtures" sheetId="5" r:id="rId10"/>
    <sheet name="Lookup Lists" sheetId="3" r:id="rId11"/>
  </sheets>
  <definedNames>
    <definedName name="_xlnm._FilterDatabase" localSheetId="8" hidden="1">'Player List'!$B$1:$B$276</definedName>
    <definedName name="DaysofWeek">'Lookup Lists'!$D$2:$D$8</definedName>
    <definedName name="_xlnm.Print_Area" localSheetId="9">Fixtures!$A$1:$G$224</definedName>
    <definedName name="_xlnm.Print_Area" localSheetId="3">'Frozen Tables'!#REF!</definedName>
    <definedName name="_xlnm.Print_Titles" localSheetId="9">Fixtures!$1:$4</definedName>
    <definedName name="_xlnm.Print_Titles" localSheetId="3">'Frozen Tables'!#REF!</definedName>
    <definedName name="_xlnm.Print_Titles" localSheetId="8">'Player List'!$1:$2</definedName>
    <definedName name="TeamNames">'Lookup Lists'!$A$2:$A$23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3" i="7" l="1"/>
  <c r="F272" i="7"/>
  <c r="F271" i="7"/>
  <c r="F194" i="7" l="1"/>
  <c r="F39" i="7" l="1"/>
  <c r="F270" i="7" l="1"/>
  <c r="F269" i="7" l="1"/>
  <c r="F268" i="7" l="1"/>
  <c r="V175" i="6" l="1"/>
  <c r="X175" i="6"/>
  <c r="AQ175" i="6"/>
  <c r="AS175" i="6"/>
  <c r="AU175" i="6"/>
  <c r="BP175" i="6" s="1"/>
  <c r="AV175" i="6"/>
  <c r="BQ175" i="6" s="1"/>
  <c r="AW175" i="6"/>
  <c r="BR175" i="6" s="1"/>
  <c r="AX175" i="6"/>
  <c r="BS175" i="6" s="1"/>
  <c r="AY175" i="6"/>
  <c r="BT175" i="6" s="1"/>
  <c r="AZ175" i="6"/>
  <c r="BU175" i="6" s="1"/>
  <c r="BA175" i="6"/>
  <c r="BV175" i="6" s="1"/>
  <c r="BB175" i="6"/>
  <c r="BW175" i="6" s="1"/>
  <c r="BC175" i="6"/>
  <c r="BD175" i="6"/>
  <c r="BE175" i="6"/>
  <c r="BZ175" i="6" s="1"/>
  <c r="BF175" i="6"/>
  <c r="CA175" i="6" s="1"/>
  <c r="BG175" i="6"/>
  <c r="CB175" i="6" s="1"/>
  <c r="BH175" i="6"/>
  <c r="CC175" i="6" s="1"/>
  <c r="BI175" i="6"/>
  <c r="CD175" i="6" s="1"/>
  <c r="BJ175" i="6"/>
  <c r="CE175" i="6" s="1"/>
  <c r="BK175" i="6"/>
  <c r="CF175" i="6" s="1"/>
  <c r="BL175" i="6"/>
  <c r="CG175" i="6" s="1"/>
  <c r="BM175" i="6"/>
  <c r="CH175" i="6" s="1"/>
  <c r="BN175" i="6"/>
  <c r="CI175" i="6" s="1"/>
  <c r="BX175" i="6"/>
  <c r="BY175" i="6"/>
  <c r="AB174" i="2"/>
  <c r="AA174" i="2"/>
  <c r="D174" i="2"/>
  <c r="D175" i="6" l="1"/>
  <c r="L174" i="2"/>
  <c r="N174" i="2" s="1"/>
  <c r="R174" i="2"/>
  <c r="Q174" i="2"/>
  <c r="S174" i="2" s="1"/>
  <c r="W174" i="2"/>
  <c r="G174" i="2"/>
  <c r="I174" i="2" s="1"/>
  <c r="M174" i="2"/>
  <c r="Y174" i="2"/>
  <c r="Z174" i="2" s="1"/>
  <c r="H174" i="2"/>
  <c r="V174" i="2"/>
  <c r="X174" i="2" s="1"/>
  <c r="F120" i="7"/>
  <c r="AD174" i="2" l="1"/>
  <c r="AC174" i="2"/>
  <c r="AE174" i="2" s="1"/>
  <c r="AF174" i="2" s="1"/>
  <c r="F267" i="7"/>
  <c r="F266" i="7" l="1"/>
  <c r="F265" i="7"/>
  <c r="F264" i="7"/>
  <c r="F263" i="7"/>
  <c r="F262" i="7" l="1"/>
  <c r="F261" i="7"/>
  <c r="F260" i="7"/>
  <c r="F259" i="7"/>
  <c r="F258" i="7"/>
  <c r="F15" i="7"/>
  <c r="F224" i="7" l="1"/>
  <c r="F218" i="7" l="1"/>
  <c r="F227" i="7"/>
  <c r="F202" i="7" l="1"/>
  <c r="F213" i="7"/>
  <c r="R175" i="6" s="1"/>
  <c r="F178" i="7"/>
  <c r="F34" i="7"/>
  <c r="F125" i="7" l="1"/>
  <c r="F257" i="7"/>
  <c r="F256" i="7" l="1"/>
  <c r="F255" i="7"/>
  <c r="F254" i="7" l="1"/>
  <c r="G133" i="5" l="1"/>
  <c r="G171" i="5"/>
  <c r="G77" i="5"/>
  <c r="G164" i="5"/>
  <c r="G155" i="5"/>
  <c r="G20" i="5"/>
  <c r="G219" i="5"/>
  <c r="G165" i="5"/>
  <c r="G43" i="5"/>
  <c r="G5" i="5"/>
  <c r="G185" i="5"/>
  <c r="G135" i="5"/>
  <c r="G106" i="5"/>
  <c r="G15" i="5"/>
  <c r="G210" i="5"/>
  <c r="G150" i="5"/>
  <c r="G128" i="5"/>
  <c r="G93" i="5"/>
  <c r="G61" i="5"/>
  <c r="G45" i="5"/>
  <c r="G223" i="5"/>
  <c r="G200" i="5"/>
  <c r="G157" i="5"/>
  <c r="G152" i="5"/>
  <c r="G73" i="5"/>
  <c r="G52" i="5"/>
  <c r="G40" i="5"/>
  <c r="G24" i="5"/>
  <c r="G207" i="5"/>
  <c r="G168" i="5"/>
  <c r="G148" i="5"/>
  <c r="G132" i="5"/>
  <c r="G124" i="5"/>
  <c r="G105" i="5"/>
  <c r="G82" i="5"/>
  <c r="G30" i="5"/>
  <c r="G19" i="5"/>
  <c r="G8" i="5"/>
  <c r="G214" i="5"/>
  <c r="G189" i="5"/>
  <c r="G179" i="5"/>
  <c r="G170" i="5"/>
  <c r="G154" i="5"/>
  <c r="G115" i="5"/>
  <c r="G85" i="5"/>
  <c r="G71" i="5"/>
  <c r="G59" i="5"/>
  <c r="G49" i="5"/>
  <c r="G38" i="5"/>
  <c r="G16" i="5"/>
  <c r="G203" i="5"/>
  <c r="G188" i="5"/>
  <c r="G169" i="5"/>
  <c r="G112" i="5"/>
  <c r="G80" i="5"/>
  <c r="G17" i="5"/>
  <c r="G208" i="5"/>
  <c r="G194" i="5"/>
  <c r="G138" i="5"/>
  <c r="G129" i="5"/>
  <c r="G79" i="5"/>
  <c r="G67" i="5"/>
  <c r="G10" i="5"/>
  <c r="G6" i="5"/>
  <c r="G218" i="5"/>
  <c r="G211" i="5"/>
  <c r="G197" i="5"/>
  <c r="G160" i="5"/>
  <c r="G149" i="5"/>
  <c r="G126" i="5"/>
  <c r="G118" i="5"/>
  <c r="G90" i="5"/>
  <c r="G84" i="5"/>
  <c r="G76" i="5"/>
  <c r="G55" i="5"/>
  <c r="G28" i="5"/>
  <c r="G98" i="5"/>
  <c r="G13" i="5"/>
  <c r="G217" i="5"/>
  <c r="G193" i="5"/>
  <c r="G163" i="5"/>
  <c r="G158" i="5"/>
  <c r="G127" i="5"/>
  <c r="G99" i="5"/>
  <c r="G95" i="5"/>
  <c r="G89" i="5"/>
  <c r="G57" i="5"/>
  <c r="G36" i="5"/>
  <c r="G221" i="5"/>
  <c r="G206" i="5"/>
  <c r="G202" i="5"/>
  <c r="G187" i="5"/>
  <c r="G180" i="5"/>
  <c r="G167" i="5"/>
  <c r="G144" i="5"/>
  <c r="G136" i="5"/>
  <c r="G121" i="5"/>
  <c r="G92" i="5"/>
  <c r="G70" i="5"/>
  <c r="G64" i="5"/>
  <c r="G48" i="5"/>
  <c r="G41" i="5"/>
  <c r="G33" i="5"/>
  <c r="G23" i="5"/>
  <c r="G201" i="5"/>
  <c r="G181" i="5"/>
  <c r="G178" i="5"/>
  <c r="G173" i="5"/>
  <c r="G162" i="5"/>
  <c r="G153" i="5"/>
  <c r="G145" i="5"/>
  <c r="G142" i="5"/>
  <c r="G119" i="5"/>
  <c r="G109" i="5"/>
  <c r="G103" i="5"/>
  <c r="G97" i="5"/>
  <c r="G66" i="5"/>
  <c r="G58" i="5"/>
  <c r="G44" i="5"/>
  <c r="G39" i="5"/>
  <c r="G26" i="5"/>
  <c r="G18" i="5"/>
  <c r="G140" i="5"/>
  <c r="G7" i="5"/>
  <c r="G14" i="5"/>
  <c r="G114" i="5"/>
  <c r="G22" i="5"/>
  <c r="G213" i="5"/>
  <c r="G81" i="5"/>
  <c r="G147" i="5"/>
  <c r="G88" i="5"/>
  <c r="G196" i="5"/>
  <c r="G50" i="5"/>
  <c r="G130" i="5"/>
  <c r="G199" i="5"/>
  <c r="G37" i="5"/>
  <c r="G100" i="5"/>
  <c r="G161" i="5"/>
  <c r="G192" i="5"/>
  <c r="G111" i="5"/>
  <c r="G72" i="5"/>
  <c r="G177" i="5"/>
  <c r="G216" i="5"/>
  <c r="G209" i="5"/>
  <c r="G191" i="5"/>
  <c r="G184" i="5"/>
  <c r="G174" i="5"/>
  <c r="G172" i="5"/>
  <c r="G156" i="5"/>
  <c r="G146" i="5"/>
  <c r="G137" i="5"/>
  <c r="G139" i="5"/>
  <c r="G134" i="5"/>
  <c r="G131" i="5"/>
  <c r="G125" i="5"/>
  <c r="G108" i="5"/>
  <c r="G101" i="5"/>
  <c r="G102" i="5"/>
  <c r="G96" i="5"/>
  <c r="G75" i="5"/>
  <c r="G69" i="5"/>
  <c r="G54" i="5"/>
  <c r="G53" i="5"/>
  <c r="G46" i="5"/>
  <c r="G47" i="5"/>
  <c r="G29" i="5"/>
  <c r="G27" i="5"/>
  <c r="G25" i="5"/>
  <c r="G222" i="5"/>
  <c r="G220" i="5"/>
  <c r="G215" i="5"/>
  <c r="G190" i="5"/>
  <c r="G175" i="5"/>
  <c r="G122" i="5"/>
  <c r="G113" i="5"/>
  <c r="G104" i="5"/>
  <c r="G86" i="5"/>
  <c r="G74" i="5"/>
  <c r="G65" i="5"/>
  <c r="G56" i="5"/>
  <c r="G42" i="5"/>
  <c r="G34" i="5"/>
  <c r="G87" i="5"/>
  <c r="G198" i="5"/>
  <c r="G63" i="5"/>
  <c r="G159" i="5"/>
  <c r="G11" i="5"/>
  <c r="G151" i="5"/>
  <c r="G9" i="5"/>
  <c r="G141" i="5"/>
  <c r="G110" i="5"/>
  <c r="G123" i="5"/>
  <c r="G204" i="5"/>
  <c r="G94" i="5"/>
  <c r="G117" i="5"/>
  <c r="G83" i="5"/>
  <c r="G183" i="5"/>
  <c r="G60" i="5"/>
  <c r="G176" i="5"/>
  <c r="G32" i="5"/>
  <c r="G224" i="5"/>
  <c r="G212" i="5"/>
  <c r="G205" i="5"/>
  <c r="G195" i="5"/>
  <c r="G186" i="5"/>
  <c r="G182" i="5"/>
  <c r="G166" i="5"/>
  <c r="G143" i="5"/>
  <c r="G120" i="5"/>
  <c r="G116" i="5"/>
  <c r="G107" i="5"/>
  <c r="G91" i="5"/>
  <c r="G78" i="5"/>
  <c r="G68" i="5"/>
  <c r="G62" i="5"/>
  <c r="G51" i="5"/>
  <c r="G35" i="5"/>
  <c r="G31" i="5"/>
  <c r="G21" i="5"/>
  <c r="G12" i="5"/>
  <c r="F253" i="7" l="1"/>
  <c r="F252" i="7"/>
  <c r="F251" i="7"/>
  <c r="F250" i="7"/>
  <c r="F173" i="7"/>
  <c r="F106" i="7"/>
  <c r="F197" i="7"/>
  <c r="F131" i="7"/>
  <c r="F198" i="7"/>
  <c r="AC175" i="6" s="1"/>
  <c r="F188" i="7"/>
  <c r="F180" i="7"/>
  <c r="F172" i="7"/>
  <c r="F169" i="7"/>
  <c r="F168" i="7"/>
  <c r="F167" i="7"/>
  <c r="AI175" i="6" s="1"/>
  <c r="F150" i="7"/>
  <c r="F149" i="7"/>
  <c r="F148" i="7"/>
  <c r="F147" i="7"/>
  <c r="AA175" i="6" s="1"/>
  <c r="F146" i="7"/>
  <c r="F145" i="7"/>
  <c r="F144" i="7"/>
  <c r="AE175" i="6" s="1"/>
  <c r="F143" i="7"/>
  <c r="AM175" i="6" s="1"/>
  <c r="F140" i="7"/>
  <c r="F139" i="7"/>
  <c r="AG175" i="6" s="1"/>
  <c r="F138" i="7"/>
  <c r="AO175" i="6" s="1"/>
  <c r="F215" i="7"/>
  <c r="F161" i="7"/>
  <c r="F43" i="7"/>
  <c r="F44" i="7"/>
  <c r="F31" i="7"/>
  <c r="F33" i="7"/>
  <c r="F139" i="6" s="1"/>
  <c r="F32" i="7"/>
  <c r="F137" i="7"/>
  <c r="F136" i="7"/>
  <c r="F164" i="7"/>
  <c r="F163" i="7"/>
  <c r="F162" i="7"/>
  <c r="F160" i="7"/>
  <c r="F159" i="7"/>
  <c r="F158" i="7"/>
  <c r="F157" i="7"/>
  <c r="F156" i="7"/>
  <c r="F155" i="7"/>
  <c r="F154" i="7"/>
  <c r="F153" i="7"/>
  <c r="F152" i="7"/>
  <c r="F31" i="6" s="1"/>
  <c r="F229" i="7"/>
  <c r="F209" i="7"/>
  <c r="F165" i="7"/>
  <c r="F135" i="7"/>
  <c r="F134" i="7"/>
  <c r="F133" i="7"/>
  <c r="F132" i="7"/>
  <c r="F130" i="7"/>
  <c r="F129" i="7"/>
  <c r="F128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189" i="7"/>
  <c r="F230" i="7"/>
  <c r="F221" i="7"/>
  <c r="F142" i="7"/>
  <c r="F141" i="7"/>
  <c r="F183" i="7"/>
  <c r="F182" i="7"/>
  <c r="F176" i="7"/>
  <c r="F127" i="7"/>
  <c r="F126" i="7"/>
  <c r="F124" i="7"/>
  <c r="F123" i="7"/>
  <c r="F122" i="7"/>
  <c r="F121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5" i="7"/>
  <c r="F104" i="7"/>
  <c r="F103" i="7"/>
  <c r="F102" i="7"/>
  <c r="F101" i="7"/>
  <c r="F100" i="7"/>
  <c r="F78" i="7"/>
  <c r="F77" i="7"/>
  <c r="F217" i="7"/>
  <c r="F216" i="7"/>
  <c r="F177" i="7"/>
  <c r="F99" i="7"/>
  <c r="F98" i="7"/>
  <c r="F97" i="7"/>
  <c r="F95" i="7"/>
  <c r="F94" i="7"/>
  <c r="F93" i="7"/>
  <c r="F92" i="7"/>
  <c r="F91" i="7"/>
  <c r="F90" i="7"/>
  <c r="F231" i="7"/>
  <c r="F223" i="7"/>
  <c r="F219" i="7"/>
  <c r="F201" i="7"/>
  <c r="F170" i="7"/>
  <c r="F166" i="7"/>
  <c r="F89" i="7"/>
  <c r="F88" i="7"/>
  <c r="F87" i="7"/>
  <c r="F86" i="7"/>
  <c r="AC18" i="6" s="1"/>
  <c r="F85" i="7"/>
  <c r="F84" i="7"/>
  <c r="F83" i="7"/>
  <c r="F82" i="7"/>
  <c r="F81" i="7"/>
  <c r="F220" i="7"/>
  <c r="F80" i="7"/>
  <c r="F79" i="7"/>
  <c r="F76" i="7"/>
  <c r="F75" i="7"/>
  <c r="F74" i="7"/>
  <c r="F73" i="7"/>
  <c r="F72" i="7"/>
  <c r="F71" i="7"/>
  <c r="F70" i="7"/>
  <c r="F69" i="7"/>
  <c r="F68" i="7"/>
  <c r="F65" i="7"/>
  <c r="F232" i="7"/>
  <c r="F212" i="7"/>
  <c r="F207" i="7"/>
  <c r="F206" i="7"/>
  <c r="F205" i="7"/>
  <c r="F203" i="7"/>
  <c r="F204" i="7"/>
  <c r="F191" i="7"/>
  <c r="F181" i="7"/>
  <c r="F64" i="7"/>
  <c r="F63" i="7"/>
  <c r="F62" i="7"/>
  <c r="F61" i="7"/>
  <c r="F43" i="6" s="1"/>
  <c r="F60" i="7"/>
  <c r="F59" i="7"/>
  <c r="F58" i="7"/>
  <c r="F57" i="7"/>
  <c r="F56" i="7"/>
  <c r="F55" i="7"/>
  <c r="F54" i="7"/>
  <c r="F53" i="7"/>
  <c r="F52" i="7"/>
  <c r="F51" i="7"/>
  <c r="F228" i="7"/>
  <c r="F211" i="7"/>
  <c r="F210" i="7"/>
  <c r="F208" i="7"/>
  <c r="F199" i="7"/>
  <c r="F195" i="7"/>
  <c r="F193" i="7"/>
  <c r="F184" i="7"/>
  <c r="F179" i="7"/>
  <c r="F67" i="7"/>
  <c r="F66" i="7"/>
  <c r="F50" i="7"/>
  <c r="F49" i="7"/>
  <c r="F48" i="7"/>
  <c r="F47" i="7"/>
  <c r="F46" i="7"/>
  <c r="F45" i="7"/>
  <c r="F42" i="7"/>
  <c r="F41" i="7"/>
  <c r="F40" i="7"/>
  <c r="F38" i="7"/>
  <c r="F226" i="7"/>
  <c r="F225" i="7"/>
  <c r="F200" i="7"/>
  <c r="F192" i="7"/>
  <c r="F175" i="7"/>
  <c r="F37" i="7"/>
  <c r="F36" i="7"/>
  <c r="F35" i="7"/>
  <c r="F30" i="7"/>
  <c r="F29" i="7"/>
  <c r="F174" i="7"/>
  <c r="P175" i="6" s="1"/>
  <c r="F171" i="7"/>
  <c r="L175" i="6" s="1"/>
  <c r="F28" i="7"/>
  <c r="H175" i="6" s="1"/>
  <c r="F27" i="7"/>
  <c r="F26" i="7"/>
  <c r="F175" i="6" s="1"/>
  <c r="F25" i="7"/>
  <c r="J175" i="6" s="1"/>
  <c r="F24" i="7"/>
  <c r="N175" i="6" s="1"/>
  <c r="F23" i="7"/>
  <c r="T175" i="6" s="1"/>
  <c r="F151" i="7"/>
  <c r="F214" i="7"/>
  <c r="F187" i="7"/>
  <c r="F186" i="7"/>
  <c r="F22" i="7"/>
  <c r="F21" i="7"/>
  <c r="F20" i="7"/>
  <c r="F19" i="7"/>
  <c r="F18" i="7"/>
  <c r="F17" i="7"/>
  <c r="F16" i="7"/>
  <c r="F96" i="7"/>
  <c r="F222" i="7"/>
  <c r="F196" i="7"/>
  <c r="P121" i="6" s="1"/>
  <c r="F190" i="7"/>
  <c r="F185" i="7"/>
  <c r="F14" i="7"/>
  <c r="F13" i="7"/>
  <c r="F12" i="7"/>
  <c r="F11" i="7"/>
  <c r="F10" i="7"/>
  <c r="F9" i="7"/>
  <c r="F8" i="7"/>
  <c r="F7" i="7"/>
  <c r="F6" i="7"/>
  <c r="F5" i="7"/>
  <c r="F4" i="7"/>
  <c r="F3" i="7"/>
  <c r="F49" i="6" l="1"/>
  <c r="AK175" i="6"/>
  <c r="A1" i="1"/>
  <c r="A1" i="4"/>
  <c r="X32" i="11" l="1"/>
  <c r="V32" i="11"/>
  <c r="T32" i="11"/>
  <c r="R32" i="11"/>
  <c r="P32" i="11"/>
  <c r="N32" i="11"/>
  <c r="L32" i="11"/>
  <c r="J32" i="11"/>
  <c r="H32" i="11"/>
  <c r="F32" i="11"/>
  <c r="D32" i="11"/>
  <c r="X5" i="11"/>
  <c r="V5" i="11"/>
  <c r="T5" i="11"/>
  <c r="R5" i="11"/>
  <c r="P5" i="11"/>
  <c r="N5" i="11"/>
  <c r="L5" i="11"/>
  <c r="J5" i="11"/>
  <c r="H5" i="11"/>
  <c r="F5" i="11"/>
  <c r="D5" i="11"/>
  <c r="X62" i="4" l="1"/>
  <c r="V62" i="4"/>
  <c r="T62" i="4"/>
  <c r="R62" i="4"/>
  <c r="P62" i="4"/>
  <c r="N62" i="4"/>
  <c r="L62" i="4"/>
  <c r="J62" i="4"/>
  <c r="H62" i="4"/>
  <c r="F62" i="4"/>
  <c r="D62" i="4"/>
  <c r="X20" i="4"/>
  <c r="V20" i="4"/>
  <c r="T20" i="4"/>
  <c r="R20" i="4"/>
  <c r="P20" i="4"/>
  <c r="N20" i="4"/>
  <c r="L20" i="4"/>
  <c r="J20" i="4"/>
  <c r="H20" i="4"/>
  <c r="F20" i="4"/>
  <c r="D20" i="4"/>
  <c r="A1" i="10"/>
  <c r="X62" i="1"/>
  <c r="V62" i="1"/>
  <c r="T62" i="1"/>
  <c r="R62" i="1"/>
  <c r="P62" i="1"/>
  <c r="N62" i="1"/>
  <c r="L62" i="1"/>
  <c r="J62" i="1"/>
  <c r="H62" i="1"/>
  <c r="F62" i="1"/>
  <c r="D62" i="1"/>
  <c r="N20" i="1"/>
  <c r="E22" i="8"/>
  <c r="E23" i="8"/>
  <c r="BN225" i="6"/>
  <c r="CI225" i="6" s="1"/>
  <c r="BM225" i="6"/>
  <c r="CH225" i="6" s="1"/>
  <c r="BL225" i="6"/>
  <c r="CG225" i="6" s="1"/>
  <c r="BK225" i="6"/>
  <c r="CF225" i="6" s="1"/>
  <c r="BJ225" i="6"/>
  <c r="CE225" i="6" s="1"/>
  <c r="BI225" i="6"/>
  <c r="CD225" i="6" s="1"/>
  <c r="BH225" i="6"/>
  <c r="CC225" i="6" s="1"/>
  <c r="BG225" i="6"/>
  <c r="CB225" i="6" s="1"/>
  <c r="BF225" i="6"/>
  <c r="CA225" i="6" s="1"/>
  <c r="BE225" i="6"/>
  <c r="BZ225" i="6" s="1"/>
  <c r="BD225" i="6"/>
  <c r="BY225" i="6" s="1"/>
  <c r="BC225" i="6"/>
  <c r="BX225" i="6" s="1"/>
  <c r="BB225" i="6"/>
  <c r="BW225" i="6" s="1"/>
  <c r="BA225" i="6"/>
  <c r="BV225" i="6" s="1"/>
  <c r="AZ225" i="6"/>
  <c r="BU225" i="6" s="1"/>
  <c r="AY225" i="6"/>
  <c r="BT225" i="6" s="1"/>
  <c r="AX225" i="6"/>
  <c r="BS225" i="6" s="1"/>
  <c r="AW225" i="6"/>
  <c r="BR225" i="6" s="1"/>
  <c r="AV225" i="6"/>
  <c r="BQ225" i="6" s="1"/>
  <c r="AU225" i="6"/>
  <c r="BP225" i="6" s="1"/>
  <c r="AS225" i="6"/>
  <c r="AQ225" i="6"/>
  <c r="AO225" i="6"/>
  <c r="AM225" i="6"/>
  <c r="AK225" i="6"/>
  <c r="AI225" i="6"/>
  <c r="AG225" i="6"/>
  <c r="AE225" i="6"/>
  <c r="AC225" i="6"/>
  <c r="AA225" i="6"/>
  <c r="X225" i="6"/>
  <c r="V225" i="6"/>
  <c r="T225" i="6"/>
  <c r="R225" i="6"/>
  <c r="P225" i="6"/>
  <c r="N225" i="6"/>
  <c r="L225" i="6"/>
  <c r="J225" i="6"/>
  <c r="H225" i="6"/>
  <c r="F225" i="6"/>
  <c r="BN224" i="6"/>
  <c r="CI224" i="6" s="1"/>
  <c r="BM224" i="6"/>
  <c r="CH224" i="6" s="1"/>
  <c r="BL224" i="6"/>
  <c r="CG224" i="6" s="1"/>
  <c r="BK224" i="6"/>
  <c r="CF224" i="6" s="1"/>
  <c r="BJ224" i="6"/>
  <c r="CE224" i="6" s="1"/>
  <c r="BI224" i="6"/>
  <c r="CD224" i="6" s="1"/>
  <c r="BH224" i="6"/>
  <c r="CC224" i="6" s="1"/>
  <c r="BG224" i="6"/>
  <c r="CB224" i="6" s="1"/>
  <c r="BF224" i="6"/>
  <c r="CA224" i="6" s="1"/>
  <c r="BE224" i="6"/>
  <c r="BZ224" i="6" s="1"/>
  <c r="BD224" i="6"/>
  <c r="BY224" i="6" s="1"/>
  <c r="BC224" i="6"/>
  <c r="BX224" i="6" s="1"/>
  <c r="BB224" i="6"/>
  <c r="BW224" i="6" s="1"/>
  <c r="BA224" i="6"/>
  <c r="BV224" i="6" s="1"/>
  <c r="AZ224" i="6"/>
  <c r="BU224" i="6" s="1"/>
  <c r="AY224" i="6"/>
  <c r="BT224" i="6" s="1"/>
  <c r="AX224" i="6"/>
  <c r="BS224" i="6" s="1"/>
  <c r="AW224" i="6"/>
  <c r="BR224" i="6" s="1"/>
  <c r="AV224" i="6"/>
  <c r="BQ224" i="6" s="1"/>
  <c r="AU224" i="6"/>
  <c r="BP224" i="6" s="1"/>
  <c r="AS224" i="6"/>
  <c r="AQ224" i="6"/>
  <c r="AO224" i="6"/>
  <c r="AM224" i="6"/>
  <c r="AK224" i="6"/>
  <c r="AI224" i="6"/>
  <c r="AG224" i="6"/>
  <c r="AE224" i="6"/>
  <c r="AC224" i="6"/>
  <c r="AA224" i="6"/>
  <c r="X224" i="6"/>
  <c r="V224" i="6"/>
  <c r="T224" i="6"/>
  <c r="R224" i="6"/>
  <c r="P224" i="6"/>
  <c r="N224" i="6"/>
  <c r="L224" i="6"/>
  <c r="J224" i="6"/>
  <c r="H224" i="6"/>
  <c r="F224" i="6"/>
  <c r="BN223" i="6"/>
  <c r="CI223" i="6" s="1"/>
  <c r="BM223" i="6"/>
  <c r="CH223" i="6" s="1"/>
  <c r="BL223" i="6"/>
  <c r="CG223" i="6" s="1"/>
  <c r="BK223" i="6"/>
  <c r="CF223" i="6" s="1"/>
  <c r="BJ223" i="6"/>
  <c r="CE223" i="6" s="1"/>
  <c r="BI223" i="6"/>
  <c r="CD223" i="6" s="1"/>
  <c r="BH223" i="6"/>
  <c r="CC223" i="6" s="1"/>
  <c r="BG223" i="6"/>
  <c r="CB223" i="6" s="1"/>
  <c r="BF223" i="6"/>
  <c r="CA223" i="6" s="1"/>
  <c r="BE223" i="6"/>
  <c r="BZ223" i="6" s="1"/>
  <c r="BD223" i="6"/>
  <c r="BY223" i="6" s="1"/>
  <c r="BC223" i="6"/>
  <c r="BX223" i="6" s="1"/>
  <c r="BB223" i="6"/>
  <c r="BW223" i="6" s="1"/>
  <c r="BA223" i="6"/>
  <c r="BV223" i="6" s="1"/>
  <c r="AZ223" i="6"/>
  <c r="BU223" i="6" s="1"/>
  <c r="AY223" i="6"/>
  <c r="BT223" i="6" s="1"/>
  <c r="AX223" i="6"/>
  <c r="BS223" i="6" s="1"/>
  <c r="AW223" i="6"/>
  <c r="BR223" i="6" s="1"/>
  <c r="AV223" i="6"/>
  <c r="BQ223" i="6" s="1"/>
  <c r="AU223" i="6"/>
  <c r="BP223" i="6" s="1"/>
  <c r="AS223" i="6"/>
  <c r="AQ223" i="6"/>
  <c r="AO223" i="6"/>
  <c r="AM223" i="6"/>
  <c r="AK223" i="6"/>
  <c r="AI223" i="6"/>
  <c r="AG223" i="6"/>
  <c r="AE223" i="6"/>
  <c r="AC223" i="6"/>
  <c r="AA223" i="6"/>
  <c r="X223" i="6"/>
  <c r="V223" i="6"/>
  <c r="T223" i="6"/>
  <c r="R223" i="6"/>
  <c r="P223" i="6"/>
  <c r="N223" i="6"/>
  <c r="L223" i="6"/>
  <c r="J223" i="6"/>
  <c r="H223" i="6"/>
  <c r="F223" i="6"/>
  <c r="BN222" i="6"/>
  <c r="CI222" i="6" s="1"/>
  <c r="BM222" i="6"/>
  <c r="CH222" i="6" s="1"/>
  <c r="BL222" i="6"/>
  <c r="CG222" i="6" s="1"/>
  <c r="BK222" i="6"/>
  <c r="CF222" i="6" s="1"/>
  <c r="BJ222" i="6"/>
  <c r="CE222" i="6" s="1"/>
  <c r="BI222" i="6"/>
  <c r="CD222" i="6" s="1"/>
  <c r="BH222" i="6"/>
  <c r="CC222" i="6" s="1"/>
  <c r="BG222" i="6"/>
  <c r="CB222" i="6" s="1"/>
  <c r="BF222" i="6"/>
  <c r="CA222" i="6" s="1"/>
  <c r="BE222" i="6"/>
  <c r="BZ222" i="6" s="1"/>
  <c r="BD222" i="6"/>
  <c r="BY222" i="6" s="1"/>
  <c r="BC222" i="6"/>
  <c r="BX222" i="6" s="1"/>
  <c r="BB222" i="6"/>
  <c r="BW222" i="6" s="1"/>
  <c r="BA222" i="6"/>
  <c r="BV222" i="6" s="1"/>
  <c r="AZ222" i="6"/>
  <c r="BU222" i="6" s="1"/>
  <c r="AY222" i="6"/>
  <c r="BT222" i="6" s="1"/>
  <c r="AX222" i="6"/>
  <c r="BS222" i="6" s="1"/>
  <c r="AW222" i="6"/>
  <c r="BR222" i="6" s="1"/>
  <c r="AV222" i="6"/>
  <c r="BQ222" i="6" s="1"/>
  <c r="AU222" i="6"/>
  <c r="BP222" i="6" s="1"/>
  <c r="AS222" i="6"/>
  <c r="AQ222" i="6"/>
  <c r="AO222" i="6"/>
  <c r="AM222" i="6"/>
  <c r="AK222" i="6"/>
  <c r="AI222" i="6"/>
  <c r="AG222" i="6"/>
  <c r="AE222" i="6"/>
  <c r="AC222" i="6"/>
  <c r="AA222" i="6"/>
  <c r="X222" i="6"/>
  <c r="V222" i="6"/>
  <c r="T222" i="6"/>
  <c r="R222" i="6"/>
  <c r="P222" i="6"/>
  <c r="N222" i="6"/>
  <c r="L222" i="6"/>
  <c r="J222" i="6"/>
  <c r="H222" i="6"/>
  <c r="F222" i="6"/>
  <c r="BN221" i="6"/>
  <c r="CI221" i="6" s="1"/>
  <c r="BM221" i="6"/>
  <c r="CH221" i="6" s="1"/>
  <c r="BL221" i="6"/>
  <c r="CG221" i="6" s="1"/>
  <c r="BK221" i="6"/>
  <c r="CF221" i="6" s="1"/>
  <c r="BJ221" i="6"/>
  <c r="CE221" i="6" s="1"/>
  <c r="BI221" i="6"/>
  <c r="CD221" i="6" s="1"/>
  <c r="BH221" i="6"/>
  <c r="CC221" i="6" s="1"/>
  <c r="BG221" i="6"/>
  <c r="CB221" i="6" s="1"/>
  <c r="BF221" i="6"/>
  <c r="CA221" i="6" s="1"/>
  <c r="BE221" i="6"/>
  <c r="BZ221" i="6" s="1"/>
  <c r="BD221" i="6"/>
  <c r="BY221" i="6" s="1"/>
  <c r="BC221" i="6"/>
  <c r="BX221" i="6" s="1"/>
  <c r="BB221" i="6"/>
  <c r="BW221" i="6" s="1"/>
  <c r="BA221" i="6"/>
  <c r="BV221" i="6" s="1"/>
  <c r="AZ221" i="6"/>
  <c r="BU221" i="6" s="1"/>
  <c r="AY221" i="6"/>
  <c r="BT221" i="6" s="1"/>
  <c r="AX221" i="6"/>
  <c r="BS221" i="6" s="1"/>
  <c r="AW221" i="6"/>
  <c r="BR221" i="6" s="1"/>
  <c r="AV221" i="6"/>
  <c r="BQ221" i="6" s="1"/>
  <c r="AU221" i="6"/>
  <c r="BP221" i="6" s="1"/>
  <c r="AS221" i="6"/>
  <c r="AQ221" i="6"/>
  <c r="AO221" i="6"/>
  <c r="AM221" i="6"/>
  <c r="AK221" i="6"/>
  <c r="AI221" i="6"/>
  <c r="AG221" i="6"/>
  <c r="AE221" i="6"/>
  <c r="AC221" i="6"/>
  <c r="AA221" i="6"/>
  <c r="X221" i="6"/>
  <c r="V221" i="6"/>
  <c r="T221" i="6"/>
  <c r="R221" i="6"/>
  <c r="P221" i="6"/>
  <c r="N221" i="6"/>
  <c r="L221" i="6"/>
  <c r="J221" i="6"/>
  <c r="H221" i="6"/>
  <c r="F221" i="6"/>
  <c r="BN218" i="6"/>
  <c r="CI218" i="6" s="1"/>
  <c r="BM218" i="6"/>
  <c r="CH218" i="6" s="1"/>
  <c r="BL218" i="6"/>
  <c r="CG218" i="6" s="1"/>
  <c r="BK218" i="6"/>
  <c r="CF218" i="6" s="1"/>
  <c r="BJ218" i="6"/>
  <c r="CE218" i="6" s="1"/>
  <c r="BI218" i="6"/>
  <c r="CD218" i="6" s="1"/>
  <c r="BH218" i="6"/>
  <c r="CC218" i="6" s="1"/>
  <c r="BG218" i="6"/>
  <c r="CB218" i="6" s="1"/>
  <c r="BF218" i="6"/>
  <c r="CA218" i="6" s="1"/>
  <c r="BE218" i="6"/>
  <c r="BZ218" i="6" s="1"/>
  <c r="BD218" i="6"/>
  <c r="BY218" i="6" s="1"/>
  <c r="BC218" i="6"/>
  <c r="BX218" i="6" s="1"/>
  <c r="BB218" i="6"/>
  <c r="BW218" i="6" s="1"/>
  <c r="BA218" i="6"/>
  <c r="BV218" i="6" s="1"/>
  <c r="AZ218" i="6"/>
  <c r="BU218" i="6" s="1"/>
  <c r="AY218" i="6"/>
  <c r="BT218" i="6" s="1"/>
  <c r="AX218" i="6"/>
  <c r="BS218" i="6" s="1"/>
  <c r="AW218" i="6"/>
  <c r="BR218" i="6" s="1"/>
  <c r="AV218" i="6"/>
  <c r="BQ218" i="6" s="1"/>
  <c r="AU218" i="6"/>
  <c r="BP218" i="6" s="1"/>
  <c r="AS218" i="6"/>
  <c r="AQ218" i="6"/>
  <c r="AO218" i="6"/>
  <c r="AM218" i="6"/>
  <c r="AK218" i="6"/>
  <c r="AI218" i="6"/>
  <c r="AG218" i="6"/>
  <c r="AE218" i="6"/>
  <c r="AC218" i="6"/>
  <c r="AA218" i="6"/>
  <c r="X218" i="6"/>
  <c r="V218" i="6"/>
  <c r="T218" i="6"/>
  <c r="R218" i="6"/>
  <c r="P218" i="6"/>
  <c r="N218" i="6"/>
  <c r="L218" i="6"/>
  <c r="J218" i="6"/>
  <c r="H218" i="6"/>
  <c r="F218" i="6"/>
  <c r="BN217" i="6"/>
  <c r="CI217" i="6" s="1"/>
  <c r="BM217" i="6"/>
  <c r="CH217" i="6" s="1"/>
  <c r="BL217" i="6"/>
  <c r="CG217" i="6" s="1"/>
  <c r="BK217" i="6"/>
  <c r="CF217" i="6" s="1"/>
  <c r="BJ217" i="6"/>
  <c r="CE217" i="6" s="1"/>
  <c r="BI217" i="6"/>
  <c r="CD217" i="6" s="1"/>
  <c r="BH217" i="6"/>
  <c r="CC217" i="6" s="1"/>
  <c r="BG217" i="6"/>
  <c r="CB217" i="6" s="1"/>
  <c r="BF217" i="6"/>
  <c r="CA217" i="6" s="1"/>
  <c r="BE217" i="6"/>
  <c r="BZ217" i="6" s="1"/>
  <c r="BD217" i="6"/>
  <c r="BY217" i="6" s="1"/>
  <c r="BC217" i="6"/>
  <c r="BX217" i="6" s="1"/>
  <c r="BB217" i="6"/>
  <c r="BW217" i="6" s="1"/>
  <c r="BA217" i="6"/>
  <c r="BV217" i="6" s="1"/>
  <c r="AZ217" i="6"/>
  <c r="BU217" i="6" s="1"/>
  <c r="AY217" i="6"/>
  <c r="BT217" i="6" s="1"/>
  <c r="AX217" i="6"/>
  <c r="BS217" i="6" s="1"/>
  <c r="AW217" i="6"/>
  <c r="BR217" i="6" s="1"/>
  <c r="AV217" i="6"/>
  <c r="BQ217" i="6" s="1"/>
  <c r="AU217" i="6"/>
  <c r="BP217" i="6" s="1"/>
  <c r="AS217" i="6"/>
  <c r="AQ217" i="6"/>
  <c r="AO217" i="6"/>
  <c r="AM217" i="6"/>
  <c r="AK217" i="6"/>
  <c r="AI217" i="6"/>
  <c r="AG217" i="6"/>
  <c r="AE217" i="6"/>
  <c r="AC217" i="6"/>
  <c r="AA217" i="6"/>
  <c r="X217" i="6"/>
  <c r="V217" i="6"/>
  <c r="T217" i="6"/>
  <c r="R217" i="6"/>
  <c r="P217" i="6"/>
  <c r="N217" i="6"/>
  <c r="L217" i="6"/>
  <c r="J217" i="6"/>
  <c r="H217" i="6"/>
  <c r="F217" i="6"/>
  <c r="BN216" i="6"/>
  <c r="CI216" i="6" s="1"/>
  <c r="BM216" i="6"/>
  <c r="CH216" i="6" s="1"/>
  <c r="BL216" i="6"/>
  <c r="CG216" i="6" s="1"/>
  <c r="BK216" i="6"/>
  <c r="CF216" i="6" s="1"/>
  <c r="BJ216" i="6"/>
  <c r="CE216" i="6" s="1"/>
  <c r="BI216" i="6"/>
  <c r="CD216" i="6" s="1"/>
  <c r="BH216" i="6"/>
  <c r="CC216" i="6" s="1"/>
  <c r="BG216" i="6"/>
  <c r="CB216" i="6" s="1"/>
  <c r="BF216" i="6"/>
  <c r="CA216" i="6" s="1"/>
  <c r="BE216" i="6"/>
  <c r="BZ216" i="6" s="1"/>
  <c r="BD216" i="6"/>
  <c r="BY216" i="6" s="1"/>
  <c r="BC216" i="6"/>
  <c r="BX216" i="6" s="1"/>
  <c r="BB216" i="6"/>
  <c r="BW216" i="6" s="1"/>
  <c r="BA216" i="6"/>
  <c r="BV216" i="6" s="1"/>
  <c r="AZ216" i="6"/>
  <c r="BU216" i="6" s="1"/>
  <c r="AY216" i="6"/>
  <c r="BT216" i="6" s="1"/>
  <c r="AX216" i="6"/>
  <c r="BS216" i="6" s="1"/>
  <c r="AW216" i="6"/>
  <c r="BR216" i="6" s="1"/>
  <c r="AV216" i="6"/>
  <c r="BQ216" i="6" s="1"/>
  <c r="AU216" i="6"/>
  <c r="BP216" i="6" s="1"/>
  <c r="AS216" i="6"/>
  <c r="AQ216" i="6"/>
  <c r="AO216" i="6"/>
  <c r="AM216" i="6"/>
  <c r="AK216" i="6"/>
  <c r="AI216" i="6"/>
  <c r="AG216" i="6"/>
  <c r="AE216" i="6"/>
  <c r="AC216" i="6"/>
  <c r="AA216" i="6"/>
  <c r="X216" i="6"/>
  <c r="V216" i="6"/>
  <c r="T216" i="6"/>
  <c r="R216" i="6"/>
  <c r="P216" i="6"/>
  <c r="N216" i="6"/>
  <c r="L216" i="6"/>
  <c r="J216" i="6"/>
  <c r="H216" i="6"/>
  <c r="F216" i="6"/>
  <c r="BN220" i="6"/>
  <c r="CI220" i="6" s="1"/>
  <c r="BM220" i="6"/>
  <c r="CH220" i="6" s="1"/>
  <c r="BL220" i="6"/>
  <c r="CG220" i="6" s="1"/>
  <c r="BK220" i="6"/>
  <c r="CF220" i="6" s="1"/>
  <c r="BJ220" i="6"/>
  <c r="CE220" i="6" s="1"/>
  <c r="BI220" i="6"/>
  <c r="CD220" i="6" s="1"/>
  <c r="BH220" i="6"/>
  <c r="CC220" i="6" s="1"/>
  <c r="BG220" i="6"/>
  <c r="CB220" i="6" s="1"/>
  <c r="BF220" i="6"/>
  <c r="CA220" i="6" s="1"/>
  <c r="BE220" i="6"/>
  <c r="BZ220" i="6" s="1"/>
  <c r="BD220" i="6"/>
  <c r="BY220" i="6" s="1"/>
  <c r="BC220" i="6"/>
  <c r="BX220" i="6" s="1"/>
  <c r="BB220" i="6"/>
  <c r="BW220" i="6" s="1"/>
  <c r="BA220" i="6"/>
  <c r="BV220" i="6" s="1"/>
  <c r="AZ220" i="6"/>
  <c r="BU220" i="6" s="1"/>
  <c r="AY220" i="6"/>
  <c r="BT220" i="6" s="1"/>
  <c r="AX220" i="6"/>
  <c r="BS220" i="6" s="1"/>
  <c r="AW220" i="6"/>
  <c r="BR220" i="6" s="1"/>
  <c r="AV220" i="6"/>
  <c r="BQ220" i="6" s="1"/>
  <c r="AU220" i="6"/>
  <c r="BP220" i="6" s="1"/>
  <c r="AS220" i="6"/>
  <c r="AQ220" i="6"/>
  <c r="AO220" i="6"/>
  <c r="AM220" i="6"/>
  <c r="AK220" i="6"/>
  <c r="AI220" i="6"/>
  <c r="AG220" i="6"/>
  <c r="AE220" i="6"/>
  <c r="AC220" i="6"/>
  <c r="AA220" i="6"/>
  <c r="X220" i="6"/>
  <c r="V220" i="6"/>
  <c r="T220" i="6"/>
  <c r="R220" i="6"/>
  <c r="P220" i="6"/>
  <c r="N220" i="6"/>
  <c r="L220" i="6"/>
  <c r="J220" i="6"/>
  <c r="H220" i="6"/>
  <c r="F220" i="6"/>
  <c r="BN215" i="6"/>
  <c r="CI215" i="6" s="1"/>
  <c r="BM215" i="6"/>
  <c r="CH215" i="6" s="1"/>
  <c r="BL215" i="6"/>
  <c r="CG215" i="6" s="1"/>
  <c r="BK215" i="6"/>
  <c r="CF215" i="6" s="1"/>
  <c r="BJ215" i="6"/>
  <c r="CE215" i="6" s="1"/>
  <c r="BI215" i="6"/>
  <c r="CD215" i="6" s="1"/>
  <c r="BH215" i="6"/>
  <c r="CC215" i="6" s="1"/>
  <c r="BG215" i="6"/>
  <c r="CB215" i="6" s="1"/>
  <c r="BF215" i="6"/>
  <c r="CA215" i="6" s="1"/>
  <c r="BE215" i="6"/>
  <c r="BZ215" i="6" s="1"/>
  <c r="BD215" i="6"/>
  <c r="BY215" i="6" s="1"/>
  <c r="BC215" i="6"/>
  <c r="BX215" i="6" s="1"/>
  <c r="BB215" i="6"/>
  <c r="BW215" i="6" s="1"/>
  <c r="BA215" i="6"/>
  <c r="BV215" i="6" s="1"/>
  <c r="AZ215" i="6"/>
  <c r="BU215" i="6" s="1"/>
  <c r="AY215" i="6"/>
  <c r="BT215" i="6" s="1"/>
  <c r="AX215" i="6"/>
  <c r="BS215" i="6" s="1"/>
  <c r="AW215" i="6"/>
  <c r="BR215" i="6" s="1"/>
  <c r="AV215" i="6"/>
  <c r="BQ215" i="6" s="1"/>
  <c r="AU215" i="6"/>
  <c r="BP215" i="6" s="1"/>
  <c r="AS215" i="6"/>
  <c r="AQ215" i="6"/>
  <c r="AO215" i="6"/>
  <c r="AM215" i="6"/>
  <c r="AK215" i="6"/>
  <c r="AI215" i="6"/>
  <c r="AG215" i="6"/>
  <c r="AE215" i="6"/>
  <c r="AC215" i="6"/>
  <c r="AA215" i="6"/>
  <c r="X215" i="6"/>
  <c r="V215" i="6"/>
  <c r="T215" i="6"/>
  <c r="R215" i="6"/>
  <c r="P215" i="6"/>
  <c r="N215" i="6"/>
  <c r="L215" i="6"/>
  <c r="J215" i="6"/>
  <c r="H215" i="6"/>
  <c r="F215" i="6"/>
  <c r="BN214" i="6"/>
  <c r="CI214" i="6" s="1"/>
  <c r="BM214" i="6"/>
  <c r="CH214" i="6" s="1"/>
  <c r="BL214" i="6"/>
  <c r="CG214" i="6" s="1"/>
  <c r="BK214" i="6"/>
  <c r="CF214" i="6" s="1"/>
  <c r="BJ214" i="6"/>
  <c r="CE214" i="6" s="1"/>
  <c r="BI214" i="6"/>
  <c r="CD214" i="6" s="1"/>
  <c r="BH214" i="6"/>
  <c r="CC214" i="6" s="1"/>
  <c r="BG214" i="6"/>
  <c r="CB214" i="6" s="1"/>
  <c r="BF214" i="6"/>
  <c r="CA214" i="6" s="1"/>
  <c r="BE214" i="6"/>
  <c r="BZ214" i="6" s="1"/>
  <c r="BD214" i="6"/>
  <c r="BY214" i="6" s="1"/>
  <c r="BC214" i="6"/>
  <c r="BX214" i="6" s="1"/>
  <c r="BB214" i="6"/>
  <c r="BW214" i="6" s="1"/>
  <c r="BA214" i="6"/>
  <c r="BV214" i="6" s="1"/>
  <c r="AZ214" i="6"/>
  <c r="BU214" i="6" s="1"/>
  <c r="AY214" i="6"/>
  <c r="BT214" i="6" s="1"/>
  <c r="AX214" i="6"/>
  <c r="BS214" i="6" s="1"/>
  <c r="AW214" i="6"/>
  <c r="BR214" i="6" s="1"/>
  <c r="AV214" i="6"/>
  <c r="BQ214" i="6" s="1"/>
  <c r="AU214" i="6"/>
  <c r="BP214" i="6" s="1"/>
  <c r="AS214" i="6"/>
  <c r="AQ214" i="6"/>
  <c r="AO214" i="6"/>
  <c r="AM214" i="6"/>
  <c r="AK214" i="6"/>
  <c r="AI214" i="6"/>
  <c r="AG214" i="6"/>
  <c r="AE214" i="6"/>
  <c r="AC214" i="6"/>
  <c r="AA214" i="6"/>
  <c r="X214" i="6"/>
  <c r="V214" i="6"/>
  <c r="T214" i="6"/>
  <c r="R214" i="6"/>
  <c r="P214" i="6"/>
  <c r="N214" i="6"/>
  <c r="L214" i="6"/>
  <c r="J214" i="6"/>
  <c r="H214" i="6"/>
  <c r="F214" i="6"/>
  <c r="BN213" i="6"/>
  <c r="CI213" i="6" s="1"/>
  <c r="BM213" i="6"/>
  <c r="CH213" i="6" s="1"/>
  <c r="BL213" i="6"/>
  <c r="CG213" i="6" s="1"/>
  <c r="BK213" i="6"/>
  <c r="CF213" i="6" s="1"/>
  <c r="BJ213" i="6"/>
  <c r="CE213" i="6" s="1"/>
  <c r="BI213" i="6"/>
  <c r="CD213" i="6" s="1"/>
  <c r="BH213" i="6"/>
  <c r="CC213" i="6" s="1"/>
  <c r="BG213" i="6"/>
  <c r="CB213" i="6" s="1"/>
  <c r="BF213" i="6"/>
  <c r="CA213" i="6" s="1"/>
  <c r="BE213" i="6"/>
  <c r="BZ213" i="6" s="1"/>
  <c r="BD213" i="6"/>
  <c r="BY213" i="6" s="1"/>
  <c r="BC213" i="6"/>
  <c r="BX213" i="6" s="1"/>
  <c r="BB213" i="6"/>
  <c r="BW213" i="6" s="1"/>
  <c r="BA213" i="6"/>
  <c r="BV213" i="6" s="1"/>
  <c r="AZ213" i="6"/>
  <c r="BU213" i="6" s="1"/>
  <c r="AY213" i="6"/>
  <c r="BT213" i="6" s="1"/>
  <c r="AX213" i="6"/>
  <c r="BS213" i="6" s="1"/>
  <c r="AW213" i="6"/>
  <c r="BR213" i="6" s="1"/>
  <c r="AV213" i="6"/>
  <c r="BQ213" i="6" s="1"/>
  <c r="AU213" i="6"/>
  <c r="BP213" i="6" s="1"/>
  <c r="AS213" i="6"/>
  <c r="AQ213" i="6"/>
  <c r="AO213" i="6"/>
  <c r="AM213" i="6"/>
  <c r="AK213" i="6"/>
  <c r="AI213" i="6"/>
  <c r="AG213" i="6"/>
  <c r="AE213" i="6"/>
  <c r="AC213" i="6"/>
  <c r="AA213" i="6"/>
  <c r="X213" i="6"/>
  <c r="V213" i="6"/>
  <c r="T213" i="6"/>
  <c r="R213" i="6"/>
  <c r="P213" i="6"/>
  <c r="N213" i="6"/>
  <c r="L213" i="6"/>
  <c r="J213" i="6"/>
  <c r="H213" i="6"/>
  <c r="F213" i="6"/>
  <c r="BN212" i="6"/>
  <c r="CI212" i="6" s="1"/>
  <c r="BM212" i="6"/>
  <c r="CH212" i="6" s="1"/>
  <c r="BL212" i="6"/>
  <c r="CG212" i="6" s="1"/>
  <c r="BK212" i="6"/>
  <c r="CF212" i="6" s="1"/>
  <c r="BJ212" i="6"/>
  <c r="CE212" i="6" s="1"/>
  <c r="BI212" i="6"/>
  <c r="CD212" i="6" s="1"/>
  <c r="BH212" i="6"/>
  <c r="CC212" i="6" s="1"/>
  <c r="BG212" i="6"/>
  <c r="CB212" i="6" s="1"/>
  <c r="BF212" i="6"/>
  <c r="CA212" i="6" s="1"/>
  <c r="BE212" i="6"/>
  <c r="BZ212" i="6" s="1"/>
  <c r="BD212" i="6"/>
  <c r="BY212" i="6" s="1"/>
  <c r="BC212" i="6"/>
  <c r="BX212" i="6" s="1"/>
  <c r="BB212" i="6"/>
  <c r="BW212" i="6" s="1"/>
  <c r="BA212" i="6"/>
  <c r="BV212" i="6" s="1"/>
  <c r="AZ212" i="6"/>
  <c r="BU212" i="6" s="1"/>
  <c r="AY212" i="6"/>
  <c r="BT212" i="6" s="1"/>
  <c r="AX212" i="6"/>
  <c r="BS212" i="6" s="1"/>
  <c r="AW212" i="6"/>
  <c r="BR212" i="6" s="1"/>
  <c r="AV212" i="6"/>
  <c r="BQ212" i="6" s="1"/>
  <c r="AU212" i="6"/>
  <c r="BP212" i="6" s="1"/>
  <c r="AS212" i="6"/>
  <c r="AQ212" i="6"/>
  <c r="AO212" i="6"/>
  <c r="AM212" i="6"/>
  <c r="AK212" i="6"/>
  <c r="AI212" i="6"/>
  <c r="AG212" i="6"/>
  <c r="AE212" i="6"/>
  <c r="AC212" i="6"/>
  <c r="AA212" i="6"/>
  <c r="X212" i="6"/>
  <c r="V212" i="6"/>
  <c r="T212" i="6"/>
  <c r="R212" i="6"/>
  <c r="P212" i="6"/>
  <c r="N212" i="6"/>
  <c r="L212" i="6"/>
  <c r="J212" i="6"/>
  <c r="H212" i="6"/>
  <c r="F212" i="6"/>
  <c r="BN211" i="6"/>
  <c r="CI211" i="6" s="1"/>
  <c r="BM211" i="6"/>
  <c r="CH211" i="6" s="1"/>
  <c r="BL211" i="6"/>
  <c r="CG211" i="6" s="1"/>
  <c r="BK211" i="6"/>
  <c r="CF211" i="6" s="1"/>
  <c r="BJ211" i="6"/>
  <c r="CE211" i="6" s="1"/>
  <c r="BI211" i="6"/>
  <c r="CD211" i="6" s="1"/>
  <c r="BH211" i="6"/>
  <c r="CC211" i="6" s="1"/>
  <c r="BG211" i="6"/>
  <c r="CB211" i="6" s="1"/>
  <c r="BF211" i="6"/>
  <c r="CA211" i="6" s="1"/>
  <c r="BE211" i="6"/>
  <c r="BZ211" i="6" s="1"/>
  <c r="BD211" i="6"/>
  <c r="BY211" i="6" s="1"/>
  <c r="BC211" i="6"/>
  <c r="BX211" i="6" s="1"/>
  <c r="BB211" i="6"/>
  <c r="BW211" i="6" s="1"/>
  <c r="BA211" i="6"/>
  <c r="BV211" i="6" s="1"/>
  <c r="AZ211" i="6"/>
  <c r="BU211" i="6" s="1"/>
  <c r="AY211" i="6"/>
  <c r="BT211" i="6" s="1"/>
  <c r="AX211" i="6"/>
  <c r="BS211" i="6" s="1"/>
  <c r="AW211" i="6"/>
  <c r="BR211" i="6" s="1"/>
  <c r="AV211" i="6"/>
  <c r="BQ211" i="6" s="1"/>
  <c r="AU211" i="6"/>
  <c r="BP211" i="6" s="1"/>
  <c r="AS211" i="6"/>
  <c r="AQ211" i="6"/>
  <c r="AO211" i="6"/>
  <c r="AM211" i="6"/>
  <c r="AK211" i="6"/>
  <c r="AI211" i="6"/>
  <c r="AG211" i="6"/>
  <c r="AE211" i="6"/>
  <c r="AC211" i="6"/>
  <c r="AA211" i="6"/>
  <c r="X211" i="6"/>
  <c r="V211" i="6"/>
  <c r="T211" i="6"/>
  <c r="R211" i="6"/>
  <c r="P211" i="6"/>
  <c r="N211" i="6"/>
  <c r="L211" i="6"/>
  <c r="J211" i="6"/>
  <c r="H211" i="6"/>
  <c r="F211" i="6"/>
  <c r="BN210" i="6"/>
  <c r="CI210" i="6" s="1"/>
  <c r="BM210" i="6"/>
  <c r="CH210" i="6" s="1"/>
  <c r="BL210" i="6"/>
  <c r="CG210" i="6" s="1"/>
  <c r="BK210" i="6"/>
  <c r="CF210" i="6" s="1"/>
  <c r="BJ210" i="6"/>
  <c r="CE210" i="6" s="1"/>
  <c r="BI210" i="6"/>
  <c r="CD210" i="6" s="1"/>
  <c r="BH210" i="6"/>
  <c r="CC210" i="6" s="1"/>
  <c r="BG210" i="6"/>
  <c r="CB210" i="6" s="1"/>
  <c r="BF210" i="6"/>
  <c r="CA210" i="6" s="1"/>
  <c r="BE210" i="6"/>
  <c r="BZ210" i="6" s="1"/>
  <c r="BD210" i="6"/>
  <c r="BY210" i="6" s="1"/>
  <c r="BC210" i="6"/>
  <c r="BX210" i="6" s="1"/>
  <c r="BB210" i="6"/>
  <c r="BW210" i="6" s="1"/>
  <c r="BA210" i="6"/>
  <c r="BV210" i="6" s="1"/>
  <c r="AZ210" i="6"/>
  <c r="BU210" i="6" s="1"/>
  <c r="AY210" i="6"/>
  <c r="BT210" i="6" s="1"/>
  <c r="AX210" i="6"/>
  <c r="BS210" i="6" s="1"/>
  <c r="AW210" i="6"/>
  <c r="BR210" i="6" s="1"/>
  <c r="AV210" i="6"/>
  <c r="BQ210" i="6" s="1"/>
  <c r="AU210" i="6"/>
  <c r="BP210" i="6" s="1"/>
  <c r="AS210" i="6"/>
  <c r="AQ210" i="6"/>
  <c r="AO210" i="6"/>
  <c r="AM210" i="6"/>
  <c r="AK210" i="6"/>
  <c r="AI210" i="6"/>
  <c r="AG210" i="6"/>
  <c r="AE210" i="6"/>
  <c r="AC210" i="6"/>
  <c r="AA210" i="6"/>
  <c r="X210" i="6"/>
  <c r="V210" i="6"/>
  <c r="T210" i="6"/>
  <c r="R210" i="6"/>
  <c r="P210" i="6"/>
  <c r="N210" i="6"/>
  <c r="L210" i="6"/>
  <c r="J210" i="6"/>
  <c r="H210" i="6"/>
  <c r="F210" i="6"/>
  <c r="BN209" i="6"/>
  <c r="CI209" i="6" s="1"/>
  <c r="BM209" i="6"/>
  <c r="CH209" i="6" s="1"/>
  <c r="BL209" i="6"/>
  <c r="CG209" i="6" s="1"/>
  <c r="BK209" i="6"/>
  <c r="CF209" i="6" s="1"/>
  <c r="BJ209" i="6"/>
  <c r="CE209" i="6" s="1"/>
  <c r="BI209" i="6"/>
  <c r="CD209" i="6" s="1"/>
  <c r="BH209" i="6"/>
  <c r="CC209" i="6" s="1"/>
  <c r="BG209" i="6"/>
  <c r="CB209" i="6" s="1"/>
  <c r="BF209" i="6"/>
  <c r="CA209" i="6" s="1"/>
  <c r="BE209" i="6"/>
  <c r="BZ209" i="6" s="1"/>
  <c r="BD209" i="6"/>
  <c r="BY209" i="6" s="1"/>
  <c r="BC209" i="6"/>
  <c r="BX209" i="6" s="1"/>
  <c r="BB209" i="6"/>
  <c r="BW209" i="6" s="1"/>
  <c r="BA209" i="6"/>
  <c r="BV209" i="6" s="1"/>
  <c r="AZ209" i="6"/>
  <c r="BU209" i="6" s="1"/>
  <c r="AY209" i="6"/>
  <c r="BT209" i="6" s="1"/>
  <c r="AX209" i="6"/>
  <c r="BS209" i="6" s="1"/>
  <c r="AW209" i="6"/>
  <c r="BR209" i="6" s="1"/>
  <c r="AV209" i="6"/>
  <c r="BQ209" i="6" s="1"/>
  <c r="AU209" i="6"/>
  <c r="AS209" i="6"/>
  <c r="AQ209" i="6"/>
  <c r="AO209" i="6"/>
  <c r="AM209" i="6"/>
  <c r="AK209" i="6"/>
  <c r="AI209" i="6"/>
  <c r="AG209" i="6"/>
  <c r="AE209" i="6"/>
  <c r="AC209" i="6"/>
  <c r="AA209" i="6"/>
  <c r="X209" i="6"/>
  <c r="V209" i="6"/>
  <c r="T209" i="6"/>
  <c r="R209" i="6"/>
  <c r="P209" i="6"/>
  <c r="N209" i="6"/>
  <c r="L209" i="6"/>
  <c r="J209" i="6"/>
  <c r="H209" i="6"/>
  <c r="F209" i="6"/>
  <c r="BN208" i="6"/>
  <c r="CI208" i="6" s="1"/>
  <c r="BM208" i="6"/>
  <c r="CH208" i="6" s="1"/>
  <c r="BL208" i="6"/>
  <c r="CG208" i="6" s="1"/>
  <c r="BK208" i="6"/>
  <c r="CF208" i="6" s="1"/>
  <c r="BJ208" i="6"/>
  <c r="CE208" i="6" s="1"/>
  <c r="BI208" i="6"/>
  <c r="CD208" i="6" s="1"/>
  <c r="BH208" i="6"/>
  <c r="CC208" i="6" s="1"/>
  <c r="BG208" i="6"/>
  <c r="CB208" i="6" s="1"/>
  <c r="BF208" i="6"/>
  <c r="CA208" i="6" s="1"/>
  <c r="BE208" i="6"/>
  <c r="BZ208" i="6" s="1"/>
  <c r="BD208" i="6"/>
  <c r="BY208" i="6" s="1"/>
  <c r="BC208" i="6"/>
  <c r="BX208" i="6" s="1"/>
  <c r="BB208" i="6"/>
  <c r="BW208" i="6" s="1"/>
  <c r="BA208" i="6"/>
  <c r="BV208" i="6" s="1"/>
  <c r="AZ208" i="6"/>
  <c r="BU208" i="6" s="1"/>
  <c r="AY208" i="6"/>
  <c r="BT208" i="6" s="1"/>
  <c r="AX208" i="6"/>
  <c r="BS208" i="6" s="1"/>
  <c r="AW208" i="6"/>
  <c r="BR208" i="6" s="1"/>
  <c r="AV208" i="6"/>
  <c r="BQ208" i="6" s="1"/>
  <c r="AU208" i="6"/>
  <c r="BP208" i="6" s="1"/>
  <c r="AS208" i="6"/>
  <c r="AQ208" i="6"/>
  <c r="AO208" i="6"/>
  <c r="AM208" i="6"/>
  <c r="AK208" i="6"/>
  <c r="AI208" i="6"/>
  <c r="AG208" i="6"/>
  <c r="AE208" i="6"/>
  <c r="AC208" i="6"/>
  <c r="AA208" i="6"/>
  <c r="X208" i="6"/>
  <c r="V208" i="6"/>
  <c r="T208" i="6"/>
  <c r="R208" i="6"/>
  <c r="P208" i="6"/>
  <c r="N208" i="6"/>
  <c r="L208" i="6"/>
  <c r="J208" i="6"/>
  <c r="H208" i="6"/>
  <c r="F208" i="6"/>
  <c r="BN207" i="6"/>
  <c r="CI207" i="6" s="1"/>
  <c r="BM207" i="6"/>
  <c r="CH207" i="6" s="1"/>
  <c r="BL207" i="6"/>
  <c r="CG207" i="6" s="1"/>
  <c r="BK207" i="6"/>
  <c r="CF207" i="6" s="1"/>
  <c r="BJ207" i="6"/>
  <c r="CE207" i="6" s="1"/>
  <c r="BI207" i="6"/>
  <c r="CD207" i="6" s="1"/>
  <c r="BH207" i="6"/>
  <c r="CC207" i="6" s="1"/>
  <c r="BG207" i="6"/>
  <c r="CB207" i="6" s="1"/>
  <c r="BF207" i="6"/>
  <c r="CA207" i="6" s="1"/>
  <c r="BE207" i="6"/>
  <c r="BZ207" i="6" s="1"/>
  <c r="BD207" i="6"/>
  <c r="BY207" i="6" s="1"/>
  <c r="BC207" i="6"/>
  <c r="BX207" i="6" s="1"/>
  <c r="BB207" i="6"/>
  <c r="BW207" i="6" s="1"/>
  <c r="BA207" i="6"/>
  <c r="BV207" i="6" s="1"/>
  <c r="AZ207" i="6"/>
  <c r="BU207" i="6" s="1"/>
  <c r="AY207" i="6"/>
  <c r="BT207" i="6" s="1"/>
  <c r="AX207" i="6"/>
  <c r="BS207" i="6" s="1"/>
  <c r="AW207" i="6"/>
  <c r="BR207" i="6" s="1"/>
  <c r="AV207" i="6"/>
  <c r="BQ207" i="6" s="1"/>
  <c r="AU207" i="6"/>
  <c r="BP207" i="6" s="1"/>
  <c r="AS207" i="6"/>
  <c r="AQ207" i="6"/>
  <c r="AO207" i="6"/>
  <c r="AM207" i="6"/>
  <c r="AK207" i="6"/>
  <c r="AI207" i="6"/>
  <c r="AG207" i="6"/>
  <c r="AE207" i="6"/>
  <c r="AC207" i="6"/>
  <c r="AA207" i="6"/>
  <c r="X207" i="6"/>
  <c r="V207" i="6"/>
  <c r="T207" i="6"/>
  <c r="R207" i="6"/>
  <c r="P207" i="6"/>
  <c r="N207" i="6"/>
  <c r="L207" i="6"/>
  <c r="J207" i="6"/>
  <c r="H207" i="6"/>
  <c r="F207" i="6"/>
  <c r="BN206" i="6"/>
  <c r="CI206" i="6" s="1"/>
  <c r="BM206" i="6"/>
  <c r="CH206" i="6" s="1"/>
  <c r="BL206" i="6"/>
  <c r="CG206" i="6" s="1"/>
  <c r="BK206" i="6"/>
  <c r="CF206" i="6" s="1"/>
  <c r="BJ206" i="6"/>
  <c r="CE206" i="6" s="1"/>
  <c r="BI206" i="6"/>
  <c r="CD206" i="6" s="1"/>
  <c r="BH206" i="6"/>
  <c r="CC206" i="6" s="1"/>
  <c r="BG206" i="6"/>
  <c r="CB206" i="6" s="1"/>
  <c r="BF206" i="6"/>
  <c r="CA206" i="6" s="1"/>
  <c r="BE206" i="6"/>
  <c r="BZ206" i="6" s="1"/>
  <c r="BD206" i="6"/>
  <c r="BY206" i="6" s="1"/>
  <c r="BC206" i="6"/>
  <c r="BX206" i="6" s="1"/>
  <c r="BB206" i="6"/>
  <c r="BW206" i="6" s="1"/>
  <c r="BA206" i="6"/>
  <c r="BV206" i="6" s="1"/>
  <c r="AZ206" i="6"/>
  <c r="BU206" i="6" s="1"/>
  <c r="AY206" i="6"/>
  <c r="BT206" i="6" s="1"/>
  <c r="AX206" i="6"/>
  <c r="BS206" i="6" s="1"/>
  <c r="AW206" i="6"/>
  <c r="BR206" i="6" s="1"/>
  <c r="AV206" i="6"/>
  <c r="BQ206" i="6" s="1"/>
  <c r="AU206" i="6"/>
  <c r="BP206" i="6" s="1"/>
  <c r="AS206" i="6"/>
  <c r="AQ206" i="6"/>
  <c r="AO206" i="6"/>
  <c r="AM206" i="6"/>
  <c r="AK206" i="6"/>
  <c r="AI206" i="6"/>
  <c r="AG206" i="6"/>
  <c r="AE206" i="6"/>
  <c r="AC206" i="6"/>
  <c r="AA206" i="6"/>
  <c r="X206" i="6"/>
  <c r="V206" i="6"/>
  <c r="T206" i="6"/>
  <c r="R206" i="6"/>
  <c r="P206" i="6"/>
  <c r="N206" i="6"/>
  <c r="L206" i="6"/>
  <c r="J206" i="6"/>
  <c r="H206" i="6"/>
  <c r="F206" i="6"/>
  <c r="BN205" i="6"/>
  <c r="CI205" i="6" s="1"/>
  <c r="BM205" i="6"/>
  <c r="CH205" i="6" s="1"/>
  <c r="BL205" i="6"/>
  <c r="CG205" i="6" s="1"/>
  <c r="BK205" i="6"/>
  <c r="CF205" i="6" s="1"/>
  <c r="BJ205" i="6"/>
  <c r="CE205" i="6" s="1"/>
  <c r="BI205" i="6"/>
  <c r="CD205" i="6" s="1"/>
  <c r="BH205" i="6"/>
  <c r="CC205" i="6" s="1"/>
  <c r="BG205" i="6"/>
  <c r="CB205" i="6" s="1"/>
  <c r="BF205" i="6"/>
  <c r="CA205" i="6" s="1"/>
  <c r="BE205" i="6"/>
  <c r="BZ205" i="6" s="1"/>
  <c r="BD205" i="6"/>
  <c r="BY205" i="6" s="1"/>
  <c r="BC205" i="6"/>
  <c r="BX205" i="6" s="1"/>
  <c r="BB205" i="6"/>
  <c r="BW205" i="6" s="1"/>
  <c r="BA205" i="6"/>
  <c r="BV205" i="6" s="1"/>
  <c r="AZ205" i="6"/>
  <c r="BU205" i="6" s="1"/>
  <c r="AY205" i="6"/>
  <c r="BT205" i="6" s="1"/>
  <c r="AX205" i="6"/>
  <c r="BS205" i="6" s="1"/>
  <c r="AW205" i="6"/>
  <c r="BR205" i="6" s="1"/>
  <c r="AV205" i="6"/>
  <c r="BQ205" i="6" s="1"/>
  <c r="AU205" i="6"/>
  <c r="BP205" i="6" s="1"/>
  <c r="AS205" i="6"/>
  <c r="AQ205" i="6"/>
  <c r="AO205" i="6"/>
  <c r="AM205" i="6"/>
  <c r="AK205" i="6"/>
  <c r="AI205" i="6"/>
  <c r="AG205" i="6"/>
  <c r="AE205" i="6"/>
  <c r="AC205" i="6"/>
  <c r="AA205" i="6"/>
  <c r="X205" i="6"/>
  <c r="V205" i="6"/>
  <c r="T205" i="6"/>
  <c r="R205" i="6"/>
  <c r="P205" i="6"/>
  <c r="N205" i="6"/>
  <c r="L205" i="6"/>
  <c r="J205" i="6"/>
  <c r="H205" i="6"/>
  <c r="F205" i="6"/>
  <c r="BN204" i="6"/>
  <c r="CI204" i="6" s="1"/>
  <c r="BM204" i="6"/>
  <c r="CH204" i="6" s="1"/>
  <c r="BL204" i="6"/>
  <c r="CG204" i="6" s="1"/>
  <c r="BK204" i="6"/>
  <c r="CF204" i="6" s="1"/>
  <c r="BJ204" i="6"/>
  <c r="CE204" i="6" s="1"/>
  <c r="BI204" i="6"/>
  <c r="CD204" i="6" s="1"/>
  <c r="BH204" i="6"/>
  <c r="CC204" i="6" s="1"/>
  <c r="BG204" i="6"/>
  <c r="CB204" i="6" s="1"/>
  <c r="BF204" i="6"/>
  <c r="CA204" i="6" s="1"/>
  <c r="BE204" i="6"/>
  <c r="BZ204" i="6" s="1"/>
  <c r="BD204" i="6"/>
  <c r="BY204" i="6" s="1"/>
  <c r="BC204" i="6"/>
  <c r="BX204" i="6" s="1"/>
  <c r="BB204" i="6"/>
  <c r="BW204" i="6" s="1"/>
  <c r="BA204" i="6"/>
  <c r="BV204" i="6" s="1"/>
  <c r="AZ204" i="6"/>
  <c r="BU204" i="6" s="1"/>
  <c r="AY204" i="6"/>
  <c r="BT204" i="6" s="1"/>
  <c r="AX204" i="6"/>
  <c r="BS204" i="6" s="1"/>
  <c r="AW204" i="6"/>
  <c r="BR204" i="6" s="1"/>
  <c r="AV204" i="6"/>
  <c r="BQ204" i="6" s="1"/>
  <c r="AU204" i="6"/>
  <c r="BP204" i="6" s="1"/>
  <c r="AS204" i="6"/>
  <c r="AQ204" i="6"/>
  <c r="AO204" i="6"/>
  <c r="AM204" i="6"/>
  <c r="AK204" i="6"/>
  <c r="AI204" i="6"/>
  <c r="AG204" i="6"/>
  <c r="AE204" i="6"/>
  <c r="AC204" i="6"/>
  <c r="AA204" i="6"/>
  <c r="X204" i="6"/>
  <c r="V204" i="6"/>
  <c r="T204" i="6"/>
  <c r="R204" i="6"/>
  <c r="P204" i="6"/>
  <c r="N204" i="6"/>
  <c r="L204" i="6"/>
  <c r="J204" i="6"/>
  <c r="H204" i="6"/>
  <c r="F204" i="6"/>
  <c r="BN203" i="6"/>
  <c r="CI203" i="6" s="1"/>
  <c r="BM203" i="6"/>
  <c r="CH203" i="6" s="1"/>
  <c r="BL203" i="6"/>
  <c r="CG203" i="6" s="1"/>
  <c r="BK203" i="6"/>
  <c r="CF203" i="6" s="1"/>
  <c r="BJ203" i="6"/>
  <c r="CE203" i="6" s="1"/>
  <c r="BI203" i="6"/>
  <c r="CD203" i="6" s="1"/>
  <c r="BH203" i="6"/>
  <c r="CC203" i="6" s="1"/>
  <c r="BG203" i="6"/>
  <c r="CB203" i="6" s="1"/>
  <c r="BF203" i="6"/>
  <c r="CA203" i="6" s="1"/>
  <c r="BE203" i="6"/>
  <c r="BZ203" i="6" s="1"/>
  <c r="BD203" i="6"/>
  <c r="BY203" i="6" s="1"/>
  <c r="BC203" i="6"/>
  <c r="BX203" i="6" s="1"/>
  <c r="BB203" i="6"/>
  <c r="BW203" i="6" s="1"/>
  <c r="BA203" i="6"/>
  <c r="BV203" i="6" s="1"/>
  <c r="AZ203" i="6"/>
  <c r="BU203" i="6" s="1"/>
  <c r="AY203" i="6"/>
  <c r="BT203" i="6" s="1"/>
  <c r="AX203" i="6"/>
  <c r="BS203" i="6" s="1"/>
  <c r="AW203" i="6"/>
  <c r="BR203" i="6" s="1"/>
  <c r="AV203" i="6"/>
  <c r="BQ203" i="6" s="1"/>
  <c r="AU203" i="6"/>
  <c r="BP203" i="6" s="1"/>
  <c r="AS203" i="6"/>
  <c r="AQ203" i="6"/>
  <c r="AO203" i="6"/>
  <c r="AM203" i="6"/>
  <c r="AK203" i="6"/>
  <c r="AI203" i="6"/>
  <c r="AG203" i="6"/>
  <c r="AE203" i="6"/>
  <c r="AC203" i="6"/>
  <c r="AA203" i="6"/>
  <c r="X203" i="6"/>
  <c r="V203" i="6"/>
  <c r="T203" i="6"/>
  <c r="R203" i="6"/>
  <c r="P203" i="6"/>
  <c r="N203" i="6"/>
  <c r="L203" i="6"/>
  <c r="J203" i="6"/>
  <c r="H203" i="6"/>
  <c r="F203" i="6"/>
  <c r="BN202" i="6"/>
  <c r="CI202" i="6" s="1"/>
  <c r="BM202" i="6"/>
  <c r="CH202" i="6" s="1"/>
  <c r="BL202" i="6"/>
  <c r="CG202" i="6" s="1"/>
  <c r="BK202" i="6"/>
  <c r="CF202" i="6" s="1"/>
  <c r="BJ202" i="6"/>
  <c r="CE202" i="6" s="1"/>
  <c r="BI202" i="6"/>
  <c r="CD202" i="6" s="1"/>
  <c r="BH202" i="6"/>
  <c r="CC202" i="6" s="1"/>
  <c r="BG202" i="6"/>
  <c r="CB202" i="6" s="1"/>
  <c r="BF202" i="6"/>
  <c r="CA202" i="6" s="1"/>
  <c r="BE202" i="6"/>
  <c r="BZ202" i="6" s="1"/>
  <c r="BD202" i="6"/>
  <c r="BY202" i="6" s="1"/>
  <c r="BC202" i="6"/>
  <c r="BX202" i="6" s="1"/>
  <c r="BB202" i="6"/>
  <c r="BW202" i="6" s="1"/>
  <c r="BA202" i="6"/>
  <c r="BV202" i="6" s="1"/>
  <c r="AZ202" i="6"/>
  <c r="BU202" i="6" s="1"/>
  <c r="AY202" i="6"/>
  <c r="BT202" i="6" s="1"/>
  <c r="AX202" i="6"/>
  <c r="BS202" i="6" s="1"/>
  <c r="AW202" i="6"/>
  <c r="BR202" i="6" s="1"/>
  <c r="AV202" i="6"/>
  <c r="BQ202" i="6" s="1"/>
  <c r="AU202" i="6"/>
  <c r="BP202" i="6" s="1"/>
  <c r="AS202" i="6"/>
  <c r="AQ202" i="6"/>
  <c r="AO202" i="6"/>
  <c r="AM202" i="6"/>
  <c r="AK202" i="6"/>
  <c r="AI202" i="6"/>
  <c r="AG202" i="6"/>
  <c r="AE202" i="6"/>
  <c r="AC202" i="6"/>
  <c r="AA202" i="6"/>
  <c r="X202" i="6"/>
  <c r="V202" i="6"/>
  <c r="T202" i="6"/>
  <c r="R202" i="6"/>
  <c r="P202" i="6"/>
  <c r="N202" i="6"/>
  <c r="L202" i="6"/>
  <c r="J202" i="6"/>
  <c r="H202" i="6"/>
  <c r="F202" i="6"/>
  <c r="BN201" i="6"/>
  <c r="CI201" i="6" s="1"/>
  <c r="BM201" i="6"/>
  <c r="CH201" i="6" s="1"/>
  <c r="BL201" i="6"/>
  <c r="CG201" i="6" s="1"/>
  <c r="BK201" i="6"/>
  <c r="CF201" i="6" s="1"/>
  <c r="BJ201" i="6"/>
  <c r="CE201" i="6" s="1"/>
  <c r="BI201" i="6"/>
  <c r="CD201" i="6" s="1"/>
  <c r="BH201" i="6"/>
  <c r="CC201" i="6" s="1"/>
  <c r="BG201" i="6"/>
  <c r="CB201" i="6" s="1"/>
  <c r="BF201" i="6"/>
  <c r="CA201" i="6" s="1"/>
  <c r="BE201" i="6"/>
  <c r="BZ201" i="6" s="1"/>
  <c r="BD201" i="6"/>
  <c r="BY201" i="6" s="1"/>
  <c r="BC201" i="6"/>
  <c r="BX201" i="6" s="1"/>
  <c r="BB201" i="6"/>
  <c r="BW201" i="6" s="1"/>
  <c r="BA201" i="6"/>
  <c r="BV201" i="6" s="1"/>
  <c r="AZ201" i="6"/>
  <c r="BU201" i="6" s="1"/>
  <c r="AY201" i="6"/>
  <c r="BT201" i="6" s="1"/>
  <c r="AX201" i="6"/>
  <c r="BS201" i="6" s="1"/>
  <c r="AW201" i="6"/>
  <c r="BR201" i="6" s="1"/>
  <c r="AV201" i="6"/>
  <c r="BQ201" i="6" s="1"/>
  <c r="AU201" i="6"/>
  <c r="BP201" i="6" s="1"/>
  <c r="AS201" i="6"/>
  <c r="AQ201" i="6"/>
  <c r="AO201" i="6"/>
  <c r="AM201" i="6"/>
  <c r="AK201" i="6"/>
  <c r="AI201" i="6"/>
  <c r="AG201" i="6"/>
  <c r="AE201" i="6"/>
  <c r="AC201" i="6"/>
  <c r="AA201" i="6"/>
  <c r="X201" i="6"/>
  <c r="V201" i="6"/>
  <c r="T201" i="6"/>
  <c r="R201" i="6"/>
  <c r="P201" i="6"/>
  <c r="N201" i="6"/>
  <c r="L201" i="6"/>
  <c r="J201" i="6"/>
  <c r="H201" i="6"/>
  <c r="F201" i="6"/>
  <c r="BN200" i="6"/>
  <c r="CI200" i="6" s="1"/>
  <c r="BM200" i="6"/>
  <c r="CH200" i="6" s="1"/>
  <c r="BL200" i="6"/>
  <c r="CG200" i="6" s="1"/>
  <c r="BK200" i="6"/>
  <c r="CF200" i="6" s="1"/>
  <c r="BJ200" i="6"/>
  <c r="CE200" i="6" s="1"/>
  <c r="BI200" i="6"/>
  <c r="CD200" i="6" s="1"/>
  <c r="BH200" i="6"/>
  <c r="CC200" i="6" s="1"/>
  <c r="BG200" i="6"/>
  <c r="CB200" i="6" s="1"/>
  <c r="BF200" i="6"/>
  <c r="CA200" i="6" s="1"/>
  <c r="BE200" i="6"/>
  <c r="BZ200" i="6" s="1"/>
  <c r="BD200" i="6"/>
  <c r="BY200" i="6" s="1"/>
  <c r="BC200" i="6"/>
  <c r="BX200" i="6" s="1"/>
  <c r="BB200" i="6"/>
  <c r="BW200" i="6" s="1"/>
  <c r="BA200" i="6"/>
  <c r="BV200" i="6" s="1"/>
  <c r="AZ200" i="6"/>
  <c r="BU200" i="6" s="1"/>
  <c r="AY200" i="6"/>
  <c r="BT200" i="6" s="1"/>
  <c r="AX200" i="6"/>
  <c r="BS200" i="6" s="1"/>
  <c r="AW200" i="6"/>
  <c r="BR200" i="6" s="1"/>
  <c r="AV200" i="6"/>
  <c r="BQ200" i="6" s="1"/>
  <c r="AU200" i="6"/>
  <c r="BP200" i="6" s="1"/>
  <c r="AS200" i="6"/>
  <c r="AQ200" i="6"/>
  <c r="AO200" i="6"/>
  <c r="AM200" i="6"/>
  <c r="AK200" i="6"/>
  <c r="AI200" i="6"/>
  <c r="AG200" i="6"/>
  <c r="AE200" i="6"/>
  <c r="AC200" i="6"/>
  <c r="AA200" i="6"/>
  <c r="X200" i="6"/>
  <c r="V200" i="6"/>
  <c r="T200" i="6"/>
  <c r="R200" i="6"/>
  <c r="P200" i="6"/>
  <c r="N200" i="6"/>
  <c r="L200" i="6"/>
  <c r="J200" i="6"/>
  <c r="H200" i="6"/>
  <c r="F200" i="6"/>
  <c r="BN199" i="6"/>
  <c r="CI199" i="6" s="1"/>
  <c r="BM199" i="6"/>
  <c r="CH199" i="6" s="1"/>
  <c r="BL199" i="6"/>
  <c r="CG199" i="6" s="1"/>
  <c r="BK199" i="6"/>
  <c r="CF199" i="6" s="1"/>
  <c r="BJ199" i="6"/>
  <c r="CE199" i="6" s="1"/>
  <c r="BI199" i="6"/>
  <c r="CD199" i="6" s="1"/>
  <c r="BH199" i="6"/>
  <c r="CC199" i="6" s="1"/>
  <c r="BG199" i="6"/>
  <c r="CB199" i="6" s="1"/>
  <c r="BF199" i="6"/>
  <c r="CA199" i="6" s="1"/>
  <c r="BE199" i="6"/>
  <c r="BZ199" i="6" s="1"/>
  <c r="BD199" i="6"/>
  <c r="BY199" i="6" s="1"/>
  <c r="BC199" i="6"/>
  <c r="BX199" i="6" s="1"/>
  <c r="BB199" i="6"/>
  <c r="BW199" i="6" s="1"/>
  <c r="BA199" i="6"/>
  <c r="BV199" i="6" s="1"/>
  <c r="AZ199" i="6"/>
  <c r="BU199" i="6" s="1"/>
  <c r="AY199" i="6"/>
  <c r="BT199" i="6" s="1"/>
  <c r="AX199" i="6"/>
  <c r="BS199" i="6" s="1"/>
  <c r="AW199" i="6"/>
  <c r="BR199" i="6" s="1"/>
  <c r="AV199" i="6"/>
  <c r="BQ199" i="6" s="1"/>
  <c r="AU199" i="6"/>
  <c r="BP199" i="6" s="1"/>
  <c r="AS199" i="6"/>
  <c r="AQ199" i="6"/>
  <c r="AO199" i="6"/>
  <c r="AM199" i="6"/>
  <c r="AK199" i="6"/>
  <c r="AI199" i="6"/>
  <c r="AG199" i="6"/>
  <c r="AE199" i="6"/>
  <c r="AC199" i="6"/>
  <c r="AA199" i="6"/>
  <c r="X199" i="6"/>
  <c r="V199" i="6"/>
  <c r="T199" i="6"/>
  <c r="R199" i="6"/>
  <c r="P199" i="6"/>
  <c r="N199" i="6"/>
  <c r="L199" i="6"/>
  <c r="J199" i="6"/>
  <c r="H199" i="6"/>
  <c r="F199" i="6"/>
  <c r="BN198" i="6"/>
  <c r="CI198" i="6" s="1"/>
  <c r="BM198" i="6"/>
  <c r="CH198" i="6" s="1"/>
  <c r="BL198" i="6"/>
  <c r="CG198" i="6" s="1"/>
  <c r="BK198" i="6"/>
  <c r="CF198" i="6" s="1"/>
  <c r="BJ198" i="6"/>
  <c r="CE198" i="6" s="1"/>
  <c r="BI198" i="6"/>
  <c r="CD198" i="6" s="1"/>
  <c r="BH198" i="6"/>
  <c r="CC198" i="6" s="1"/>
  <c r="BG198" i="6"/>
  <c r="CB198" i="6" s="1"/>
  <c r="BF198" i="6"/>
  <c r="CA198" i="6" s="1"/>
  <c r="BE198" i="6"/>
  <c r="BZ198" i="6" s="1"/>
  <c r="BD198" i="6"/>
  <c r="BY198" i="6" s="1"/>
  <c r="BC198" i="6"/>
  <c r="BX198" i="6" s="1"/>
  <c r="BB198" i="6"/>
  <c r="BW198" i="6" s="1"/>
  <c r="BA198" i="6"/>
  <c r="BV198" i="6" s="1"/>
  <c r="AZ198" i="6"/>
  <c r="BU198" i="6" s="1"/>
  <c r="AY198" i="6"/>
  <c r="BT198" i="6" s="1"/>
  <c r="AX198" i="6"/>
  <c r="BS198" i="6" s="1"/>
  <c r="AW198" i="6"/>
  <c r="BR198" i="6" s="1"/>
  <c r="AV198" i="6"/>
  <c r="BQ198" i="6" s="1"/>
  <c r="AU198" i="6"/>
  <c r="BP198" i="6" s="1"/>
  <c r="AS198" i="6"/>
  <c r="AQ198" i="6"/>
  <c r="AO198" i="6"/>
  <c r="AM198" i="6"/>
  <c r="AK198" i="6"/>
  <c r="AI198" i="6"/>
  <c r="AG198" i="6"/>
  <c r="AE198" i="6"/>
  <c r="AC198" i="6"/>
  <c r="AA198" i="6"/>
  <c r="X198" i="6"/>
  <c r="V198" i="6"/>
  <c r="T198" i="6"/>
  <c r="R198" i="6"/>
  <c r="P198" i="6"/>
  <c r="N198" i="6"/>
  <c r="L198" i="6"/>
  <c r="J198" i="6"/>
  <c r="H198" i="6"/>
  <c r="F198" i="6"/>
  <c r="BN197" i="6"/>
  <c r="CI197" i="6" s="1"/>
  <c r="BM197" i="6"/>
  <c r="CH197" i="6" s="1"/>
  <c r="BL197" i="6"/>
  <c r="CG197" i="6" s="1"/>
  <c r="BK197" i="6"/>
  <c r="CF197" i="6" s="1"/>
  <c r="BJ197" i="6"/>
  <c r="CE197" i="6" s="1"/>
  <c r="BI197" i="6"/>
  <c r="CD197" i="6" s="1"/>
  <c r="BH197" i="6"/>
  <c r="CC197" i="6" s="1"/>
  <c r="BG197" i="6"/>
  <c r="CB197" i="6" s="1"/>
  <c r="BF197" i="6"/>
  <c r="CA197" i="6" s="1"/>
  <c r="BE197" i="6"/>
  <c r="BZ197" i="6" s="1"/>
  <c r="BD197" i="6"/>
  <c r="BY197" i="6" s="1"/>
  <c r="BC197" i="6"/>
  <c r="BX197" i="6" s="1"/>
  <c r="BB197" i="6"/>
  <c r="BW197" i="6" s="1"/>
  <c r="BA197" i="6"/>
  <c r="BV197" i="6" s="1"/>
  <c r="AZ197" i="6"/>
  <c r="BU197" i="6" s="1"/>
  <c r="AY197" i="6"/>
  <c r="BT197" i="6" s="1"/>
  <c r="AX197" i="6"/>
  <c r="BS197" i="6" s="1"/>
  <c r="AW197" i="6"/>
  <c r="BR197" i="6" s="1"/>
  <c r="AV197" i="6"/>
  <c r="BQ197" i="6" s="1"/>
  <c r="AU197" i="6"/>
  <c r="BP197" i="6" s="1"/>
  <c r="AS197" i="6"/>
  <c r="AQ197" i="6"/>
  <c r="AO197" i="6"/>
  <c r="AM197" i="6"/>
  <c r="AK197" i="6"/>
  <c r="AI197" i="6"/>
  <c r="AG197" i="6"/>
  <c r="AE197" i="6"/>
  <c r="AC197" i="6"/>
  <c r="AA197" i="6"/>
  <c r="X197" i="6"/>
  <c r="V197" i="6"/>
  <c r="T197" i="6"/>
  <c r="R197" i="6"/>
  <c r="P197" i="6"/>
  <c r="N197" i="6"/>
  <c r="L197" i="6"/>
  <c r="J197" i="6"/>
  <c r="H197" i="6"/>
  <c r="F197" i="6"/>
  <c r="BN196" i="6"/>
  <c r="CI196" i="6" s="1"/>
  <c r="BM196" i="6"/>
  <c r="CH196" i="6" s="1"/>
  <c r="BL196" i="6"/>
  <c r="CG196" i="6" s="1"/>
  <c r="BK196" i="6"/>
  <c r="CF196" i="6" s="1"/>
  <c r="BJ196" i="6"/>
  <c r="CE196" i="6" s="1"/>
  <c r="BI196" i="6"/>
  <c r="CD196" i="6" s="1"/>
  <c r="BH196" i="6"/>
  <c r="CC196" i="6" s="1"/>
  <c r="BG196" i="6"/>
  <c r="CB196" i="6" s="1"/>
  <c r="BF196" i="6"/>
  <c r="CA196" i="6" s="1"/>
  <c r="BE196" i="6"/>
  <c r="BZ196" i="6" s="1"/>
  <c r="BD196" i="6"/>
  <c r="BY196" i="6" s="1"/>
  <c r="BC196" i="6"/>
  <c r="BX196" i="6" s="1"/>
  <c r="BB196" i="6"/>
  <c r="BW196" i="6" s="1"/>
  <c r="BA196" i="6"/>
  <c r="BV196" i="6" s="1"/>
  <c r="AZ196" i="6"/>
  <c r="BU196" i="6" s="1"/>
  <c r="AY196" i="6"/>
  <c r="BT196" i="6" s="1"/>
  <c r="AX196" i="6"/>
  <c r="BS196" i="6" s="1"/>
  <c r="AW196" i="6"/>
  <c r="BR196" i="6" s="1"/>
  <c r="AV196" i="6"/>
  <c r="BQ196" i="6" s="1"/>
  <c r="AU196" i="6"/>
  <c r="BP196" i="6" s="1"/>
  <c r="AS196" i="6"/>
  <c r="AQ196" i="6"/>
  <c r="AO196" i="6"/>
  <c r="AM196" i="6"/>
  <c r="AK196" i="6"/>
  <c r="AI196" i="6"/>
  <c r="AG196" i="6"/>
  <c r="AE196" i="6"/>
  <c r="AC196" i="6"/>
  <c r="AA196" i="6"/>
  <c r="X196" i="6"/>
  <c r="V196" i="6"/>
  <c r="T196" i="6"/>
  <c r="R196" i="6"/>
  <c r="P196" i="6"/>
  <c r="N196" i="6"/>
  <c r="L196" i="6"/>
  <c r="J196" i="6"/>
  <c r="H196" i="6"/>
  <c r="F196" i="6"/>
  <c r="BN195" i="6"/>
  <c r="CI195" i="6" s="1"/>
  <c r="BM195" i="6"/>
  <c r="CH195" i="6" s="1"/>
  <c r="BL195" i="6"/>
  <c r="CG195" i="6" s="1"/>
  <c r="BK195" i="6"/>
  <c r="CF195" i="6" s="1"/>
  <c r="BJ195" i="6"/>
  <c r="CE195" i="6" s="1"/>
  <c r="BI195" i="6"/>
  <c r="CD195" i="6" s="1"/>
  <c r="BH195" i="6"/>
  <c r="CC195" i="6" s="1"/>
  <c r="BG195" i="6"/>
  <c r="CB195" i="6" s="1"/>
  <c r="BF195" i="6"/>
  <c r="CA195" i="6" s="1"/>
  <c r="BE195" i="6"/>
  <c r="BZ195" i="6" s="1"/>
  <c r="BD195" i="6"/>
  <c r="BY195" i="6" s="1"/>
  <c r="BC195" i="6"/>
  <c r="BX195" i="6" s="1"/>
  <c r="BB195" i="6"/>
  <c r="BW195" i="6" s="1"/>
  <c r="BA195" i="6"/>
  <c r="BV195" i="6" s="1"/>
  <c r="AZ195" i="6"/>
  <c r="BU195" i="6" s="1"/>
  <c r="AY195" i="6"/>
  <c r="BT195" i="6" s="1"/>
  <c r="AX195" i="6"/>
  <c r="BS195" i="6" s="1"/>
  <c r="AW195" i="6"/>
  <c r="BR195" i="6" s="1"/>
  <c r="AV195" i="6"/>
  <c r="BQ195" i="6" s="1"/>
  <c r="AU195" i="6"/>
  <c r="BP195" i="6" s="1"/>
  <c r="AS195" i="6"/>
  <c r="AQ195" i="6"/>
  <c r="AO195" i="6"/>
  <c r="AM195" i="6"/>
  <c r="AK195" i="6"/>
  <c r="AI195" i="6"/>
  <c r="AG195" i="6"/>
  <c r="AE195" i="6"/>
  <c r="AC195" i="6"/>
  <c r="AA195" i="6"/>
  <c r="X195" i="6"/>
  <c r="V195" i="6"/>
  <c r="T195" i="6"/>
  <c r="R195" i="6"/>
  <c r="P195" i="6"/>
  <c r="N195" i="6"/>
  <c r="L195" i="6"/>
  <c r="J195" i="6"/>
  <c r="H195" i="6"/>
  <c r="F195" i="6"/>
  <c r="BN194" i="6"/>
  <c r="CI194" i="6" s="1"/>
  <c r="BM194" i="6"/>
  <c r="CH194" i="6" s="1"/>
  <c r="BL194" i="6"/>
  <c r="CG194" i="6" s="1"/>
  <c r="BK194" i="6"/>
  <c r="CF194" i="6" s="1"/>
  <c r="BJ194" i="6"/>
  <c r="CE194" i="6" s="1"/>
  <c r="BI194" i="6"/>
  <c r="CD194" i="6" s="1"/>
  <c r="BH194" i="6"/>
  <c r="CC194" i="6" s="1"/>
  <c r="BG194" i="6"/>
  <c r="CB194" i="6" s="1"/>
  <c r="BF194" i="6"/>
  <c r="CA194" i="6" s="1"/>
  <c r="BE194" i="6"/>
  <c r="BZ194" i="6" s="1"/>
  <c r="BD194" i="6"/>
  <c r="BY194" i="6" s="1"/>
  <c r="BC194" i="6"/>
  <c r="BX194" i="6" s="1"/>
  <c r="BB194" i="6"/>
  <c r="BW194" i="6" s="1"/>
  <c r="BA194" i="6"/>
  <c r="BV194" i="6" s="1"/>
  <c r="AZ194" i="6"/>
  <c r="BU194" i="6" s="1"/>
  <c r="AY194" i="6"/>
  <c r="BT194" i="6" s="1"/>
  <c r="AX194" i="6"/>
  <c r="BS194" i="6" s="1"/>
  <c r="AW194" i="6"/>
  <c r="BR194" i="6" s="1"/>
  <c r="AV194" i="6"/>
  <c r="BQ194" i="6" s="1"/>
  <c r="AU194" i="6"/>
  <c r="BP194" i="6" s="1"/>
  <c r="AS194" i="6"/>
  <c r="AQ194" i="6"/>
  <c r="AO194" i="6"/>
  <c r="AM194" i="6"/>
  <c r="AK194" i="6"/>
  <c r="AI194" i="6"/>
  <c r="AG194" i="6"/>
  <c r="AE194" i="6"/>
  <c r="AC194" i="6"/>
  <c r="AA194" i="6"/>
  <c r="X194" i="6"/>
  <c r="V194" i="6"/>
  <c r="T194" i="6"/>
  <c r="R194" i="6"/>
  <c r="P194" i="6"/>
  <c r="N194" i="6"/>
  <c r="L194" i="6"/>
  <c r="J194" i="6"/>
  <c r="H194" i="6"/>
  <c r="F194" i="6"/>
  <c r="BN193" i="6"/>
  <c r="CI193" i="6" s="1"/>
  <c r="BM193" i="6"/>
  <c r="CH193" i="6" s="1"/>
  <c r="BL193" i="6"/>
  <c r="CG193" i="6" s="1"/>
  <c r="BK193" i="6"/>
  <c r="CF193" i="6" s="1"/>
  <c r="BJ193" i="6"/>
  <c r="CE193" i="6" s="1"/>
  <c r="BI193" i="6"/>
  <c r="CD193" i="6" s="1"/>
  <c r="BH193" i="6"/>
  <c r="CC193" i="6" s="1"/>
  <c r="BG193" i="6"/>
  <c r="CB193" i="6" s="1"/>
  <c r="BF193" i="6"/>
  <c r="CA193" i="6" s="1"/>
  <c r="BE193" i="6"/>
  <c r="BZ193" i="6" s="1"/>
  <c r="BD193" i="6"/>
  <c r="BY193" i="6" s="1"/>
  <c r="BC193" i="6"/>
  <c r="BX193" i="6" s="1"/>
  <c r="BB193" i="6"/>
  <c r="BW193" i="6" s="1"/>
  <c r="BA193" i="6"/>
  <c r="BV193" i="6" s="1"/>
  <c r="AZ193" i="6"/>
  <c r="BU193" i="6" s="1"/>
  <c r="AY193" i="6"/>
  <c r="BT193" i="6" s="1"/>
  <c r="AX193" i="6"/>
  <c r="BS193" i="6" s="1"/>
  <c r="AW193" i="6"/>
  <c r="BR193" i="6" s="1"/>
  <c r="AV193" i="6"/>
  <c r="BQ193" i="6" s="1"/>
  <c r="AU193" i="6"/>
  <c r="BP193" i="6" s="1"/>
  <c r="AS193" i="6"/>
  <c r="AQ193" i="6"/>
  <c r="AO193" i="6"/>
  <c r="AM193" i="6"/>
  <c r="AK193" i="6"/>
  <c r="AI193" i="6"/>
  <c r="AG193" i="6"/>
  <c r="AE193" i="6"/>
  <c r="AC193" i="6"/>
  <c r="AA193" i="6"/>
  <c r="X193" i="6"/>
  <c r="V193" i="6"/>
  <c r="T193" i="6"/>
  <c r="R193" i="6"/>
  <c r="P193" i="6"/>
  <c r="N193" i="6"/>
  <c r="L193" i="6"/>
  <c r="J193" i="6"/>
  <c r="H193" i="6"/>
  <c r="F193" i="6"/>
  <c r="BN192" i="6"/>
  <c r="CI192" i="6" s="1"/>
  <c r="BM192" i="6"/>
  <c r="CH192" i="6" s="1"/>
  <c r="BL192" i="6"/>
  <c r="CG192" i="6" s="1"/>
  <c r="BK192" i="6"/>
  <c r="CF192" i="6" s="1"/>
  <c r="BJ192" i="6"/>
  <c r="CE192" i="6" s="1"/>
  <c r="BI192" i="6"/>
  <c r="CD192" i="6" s="1"/>
  <c r="BH192" i="6"/>
  <c r="CC192" i="6" s="1"/>
  <c r="BG192" i="6"/>
  <c r="CB192" i="6" s="1"/>
  <c r="BF192" i="6"/>
  <c r="CA192" i="6" s="1"/>
  <c r="BE192" i="6"/>
  <c r="BZ192" i="6" s="1"/>
  <c r="BD192" i="6"/>
  <c r="BY192" i="6" s="1"/>
  <c r="BC192" i="6"/>
  <c r="BX192" i="6" s="1"/>
  <c r="BB192" i="6"/>
  <c r="BW192" i="6" s="1"/>
  <c r="BA192" i="6"/>
  <c r="BV192" i="6" s="1"/>
  <c r="AZ192" i="6"/>
  <c r="BU192" i="6" s="1"/>
  <c r="AY192" i="6"/>
  <c r="BT192" i="6" s="1"/>
  <c r="AX192" i="6"/>
  <c r="BS192" i="6" s="1"/>
  <c r="AW192" i="6"/>
  <c r="BR192" i="6" s="1"/>
  <c r="AV192" i="6"/>
  <c r="BQ192" i="6" s="1"/>
  <c r="AU192" i="6"/>
  <c r="BP192" i="6" s="1"/>
  <c r="AS192" i="6"/>
  <c r="AQ192" i="6"/>
  <c r="AO192" i="6"/>
  <c r="AM192" i="6"/>
  <c r="AK192" i="6"/>
  <c r="AI192" i="6"/>
  <c r="AG192" i="6"/>
  <c r="AE192" i="6"/>
  <c r="AC192" i="6"/>
  <c r="AA192" i="6"/>
  <c r="X192" i="6"/>
  <c r="V192" i="6"/>
  <c r="T192" i="6"/>
  <c r="R192" i="6"/>
  <c r="P192" i="6"/>
  <c r="N192" i="6"/>
  <c r="L192" i="6"/>
  <c r="J192" i="6"/>
  <c r="H192" i="6"/>
  <c r="F192" i="6"/>
  <c r="BN191" i="6"/>
  <c r="CI191" i="6" s="1"/>
  <c r="BM191" i="6"/>
  <c r="CH191" i="6" s="1"/>
  <c r="BL191" i="6"/>
  <c r="CG191" i="6" s="1"/>
  <c r="BK191" i="6"/>
  <c r="CF191" i="6" s="1"/>
  <c r="BJ191" i="6"/>
  <c r="CE191" i="6" s="1"/>
  <c r="BI191" i="6"/>
  <c r="CD191" i="6" s="1"/>
  <c r="BH191" i="6"/>
  <c r="CC191" i="6" s="1"/>
  <c r="BG191" i="6"/>
  <c r="CB191" i="6" s="1"/>
  <c r="BF191" i="6"/>
  <c r="CA191" i="6" s="1"/>
  <c r="BE191" i="6"/>
  <c r="BZ191" i="6" s="1"/>
  <c r="BD191" i="6"/>
  <c r="BY191" i="6" s="1"/>
  <c r="BC191" i="6"/>
  <c r="BX191" i="6" s="1"/>
  <c r="BB191" i="6"/>
  <c r="BW191" i="6" s="1"/>
  <c r="BA191" i="6"/>
  <c r="BV191" i="6" s="1"/>
  <c r="AZ191" i="6"/>
  <c r="BU191" i="6" s="1"/>
  <c r="AY191" i="6"/>
  <c r="BT191" i="6" s="1"/>
  <c r="AX191" i="6"/>
  <c r="BS191" i="6" s="1"/>
  <c r="AW191" i="6"/>
  <c r="BR191" i="6" s="1"/>
  <c r="AV191" i="6"/>
  <c r="BQ191" i="6" s="1"/>
  <c r="AU191" i="6"/>
  <c r="BP191" i="6" s="1"/>
  <c r="AS191" i="6"/>
  <c r="AQ191" i="6"/>
  <c r="AO191" i="6"/>
  <c r="AM191" i="6"/>
  <c r="AK191" i="6"/>
  <c r="AI191" i="6"/>
  <c r="AG191" i="6"/>
  <c r="AE191" i="6"/>
  <c r="AC191" i="6"/>
  <c r="AA191" i="6"/>
  <c r="X191" i="6"/>
  <c r="V191" i="6"/>
  <c r="T191" i="6"/>
  <c r="R191" i="6"/>
  <c r="P191" i="6"/>
  <c r="N191" i="6"/>
  <c r="L191" i="6"/>
  <c r="J191" i="6"/>
  <c r="H191" i="6"/>
  <c r="F191" i="6"/>
  <c r="BN190" i="6"/>
  <c r="CI190" i="6" s="1"/>
  <c r="BM190" i="6"/>
  <c r="CH190" i="6" s="1"/>
  <c r="BL190" i="6"/>
  <c r="CG190" i="6" s="1"/>
  <c r="BK190" i="6"/>
  <c r="CF190" i="6" s="1"/>
  <c r="BJ190" i="6"/>
  <c r="CE190" i="6" s="1"/>
  <c r="BI190" i="6"/>
  <c r="CD190" i="6" s="1"/>
  <c r="BH190" i="6"/>
  <c r="CC190" i="6" s="1"/>
  <c r="BG190" i="6"/>
  <c r="CB190" i="6" s="1"/>
  <c r="BF190" i="6"/>
  <c r="CA190" i="6" s="1"/>
  <c r="BE190" i="6"/>
  <c r="BZ190" i="6" s="1"/>
  <c r="BD190" i="6"/>
  <c r="BY190" i="6" s="1"/>
  <c r="BC190" i="6"/>
  <c r="BX190" i="6" s="1"/>
  <c r="BB190" i="6"/>
  <c r="BW190" i="6" s="1"/>
  <c r="BA190" i="6"/>
  <c r="BV190" i="6" s="1"/>
  <c r="AZ190" i="6"/>
  <c r="BU190" i="6" s="1"/>
  <c r="AY190" i="6"/>
  <c r="BT190" i="6" s="1"/>
  <c r="AX190" i="6"/>
  <c r="BS190" i="6" s="1"/>
  <c r="AW190" i="6"/>
  <c r="BR190" i="6" s="1"/>
  <c r="AV190" i="6"/>
  <c r="BQ190" i="6" s="1"/>
  <c r="AU190" i="6"/>
  <c r="BP190" i="6" s="1"/>
  <c r="AS190" i="6"/>
  <c r="AQ190" i="6"/>
  <c r="AO190" i="6"/>
  <c r="AM190" i="6"/>
  <c r="AK190" i="6"/>
  <c r="AI190" i="6"/>
  <c r="AG190" i="6"/>
  <c r="AE190" i="6"/>
  <c r="AC190" i="6"/>
  <c r="AA190" i="6"/>
  <c r="X190" i="6"/>
  <c r="V190" i="6"/>
  <c r="T190" i="6"/>
  <c r="R190" i="6"/>
  <c r="P190" i="6"/>
  <c r="N190" i="6"/>
  <c r="L190" i="6"/>
  <c r="J190" i="6"/>
  <c r="H190" i="6"/>
  <c r="F190" i="6"/>
  <c r="BN189" i="6"/>
  <c r="CI189" i="6" s="1"/>
  <c r="BM189" i="6"/>
  <c r="CH189" i="6" s="1"/>
  <c r="BL189" i="6"/>
  <c r="CG189" i="6" s="1"/>
  <c r="BK189" i="6"/>
  <c r="CF189" i="6" s="1"/>
  <c r="BJ189" i="6"/>
  <c r="CE189" i="6" s="1"/>
  <c r="BI189" i="6"/>
  <c r="CD189" i="6" s="1"/>
  <c r="BH189" i="6"/>
  <c r="CC189" i="6" s="1"/>
  <c r="BG189" i="6"/>
  <c r="CB189" i="6" s="1"/>
  <c r="BF189" i="6"/>
  <c r="CA189" i="6" s="1"/>
  <c r="BE189" i="6"/>
  <c r="BZ189" i="6" s="1"/>
  <c r="BD189" i="6"/>
  <c r="BY189" i="6" s="1"/>
  <c r="BC189" i="6"/>
  <c r="BX189" i="6" s="1"/>
  <c r="BB189" i="6"/>
  <c r="BW189" i="6" s="1"/>
  <c r="BA189" i="6"/>
  <c r="BV189" i="6" s="1"/>
  <c r="AZ189" i="6"/>
  <c r="BU189" i="6" s="1"/>
  <c r="AY189" i="6"/>
  <c r="BT189" i="6" s="1"/>
  <c r="AX189" i="6"/>
  <c r="BS189" i="6" s="1"/>
  <c r="AW189" i="6"/>
  <c r="BR189" i="6" s="1"/>
  <c r="AV189" i="6"/>
  <c r="BQ189" i="6" s="1"/>
  <c r="AU189" i="6"/>
  <c r="BP189" i="6" s="1"/>
  <c r="AS189" i="6"/>
  <c r="AQ189" i="6"/>
  <c r="AO189" i="6"/>
  <c r="AM189" i="6"/>
  <c r="AK189" i="6"/>
  <c r="AI189" i="6"/>
  <c r="AG189" i="6"/>
  <c r="AE189" i="6"/>
  <c r="AC189" i="6"/>
  <c r="AA189" i="6"/>
  <c r="X189" i="6"/>
  <c r="V189" i="6"/>
  <c r="T189" i="6"/>
  <c r="R189" i="6"/>
  <c r="P189" i="6"/>
  <c r="N189" i="6"/>
  <c r="L189" i="6"/>
  <c r="J189" i="6"/>
  <c r="H189" i="6"/>
  <c r="F189" i="6"/>
  <c r="BN188" i="6"/>
  <c r="CI188" i="6" s="1"/>
  <c r="BM188" i="6"/>
  <c r="CH188" i="6" s="1"/>
  <c r="BL188" i="6"/>
  <c r="CG188" i="6" s="1"/>
  <c r="BK188" i="6"/>
  <c r="CF188" i="6" s="1"/>
  <c r="BJ188" i="6"/>
  <c r="CE188" i="6" s="1"/>
  <c r="BI188" i="6"/>
  <c r="CD188" i="6" s="1"/>
  <c r="BH188" i="6"/>
  <c r="CC188" i="6" s="1"/>
  <c r="BG188" i="6"/>
  <c r="CB188" i="6" s="1"/>
  <c r="BF188" i="6"/>
  <c r="CA188" i="6" s="1"/>
  <c r="BE188" i="6"/>
  <c r="BZ188" i="6" s="1"/>
  <c r="BD188" i="6"/>
  <c r="BY188" i="6" s="1"/>
  <c r="BC188" i="6"/>
  <c r="BX188" i="6" s="1"/>
  <c r="BB188" i="6"/>
  <c r="BW188" i="6" s="1"/>
  <c r="BA188" i="6"/>
  <c r="BV188" i="6" s="1"/>
  <c r="AZ188" i="6"/>
  <c r="BU188" i="6" s="1"/>
  <c r="AY188" i="6"/>
  <c r="BT188" i="6" s="1"/>
  <c r="AX188" i="6"/>
  <c r="BS188" i="6" s="1"/>
  <c r="AW188" i="6"/>
  <c r="BR188" i="6" s="1"/>
  <c r="AV188" i="6"/>
  <c r="BQ188" i="6" s="1"/>
  <c r="AU188" i="6"/>
  <c r="BP188" i="6" s="1"/>
  <c r="AS188" i="6"/>
  <c r="AQ188" i="6"/>
  <c r="AO188" i="6"/>
  <c r="AM188" i="6"/>
  <c r="AK188" i="6"/>
  <c r="AI188" i="6"/>
  <c r="AG188" i="6"/>
  <c r="AE188" i="6"/>
  <c r="AC188" i="6"/>
  <c r="AA188" i="6"/>
  <c r="X188" i="6"/>
  <c r="V188" i="6"/>
  <c r="T188" i="6"/>
  <c r="R188" i="6"/>
  <c r="P188" i="6"/>
  <c r="N188" i="6"/>
  <c r="L188" i="6"/>
  <c r="J188" i="6"/>
  <c r="H188" i="6"/>
  <c r="F188" i="6"/>
  <c r="BN187" i="6"/>
  <c r="CI187" i="6" s="1"/>
  <c r="BM187" i="6"/>
  <c r="CH187" i="6" s="1"/>
  <c r="BL187" i="6"/>
  <c r="CG187" i="6" s="1"/>
  <c r="BK187" i="6"/>
  <c r="CF187" i="6" s="1"/>
  <c r="BJ187" i="6"/>
  <c r="CE187" i="6" s="1"/>
  <c r="BI187" i="6"/>
  <c r="CD187" i="6" s="1"/>
  <c r="BH187" i="6"/>
  <c r="CC187" i="6" s="1"/>
  <c r="BG187" i="6"/>
  <c r="CB187" i="6" s="1"/>
  <c r="BF187" i="6"/>
  <c r="CA187" i="6" s="1"/>
  <c r="BE187" i="6"/>
  <c r="BZ187" i="6" s="1"/>
  <c r="BD187" i="6"/>
  <c r="BY187" i="6" s="1"/>
  <c r="BC187" i="6"/>
  <c r="BX187" i="6" s="1"/>
  <c r="BB187" i="6"/>
  <c r="BW187" i="6" s="1"/>
  <c r="BA187" i="6"/>
  <c r="BV187" i="6" s="1"/>
  <c r="AZ187" i="6"/>
  <c r="BU187" i="6" s="1"/>
  <c r="AY187" i="6"/>
  <c r="BT187" i="6" s="1"/>
  <c r="AX187" i="6"/>
  <c r="BS187" i="6" s="1"/>
  <c r="AW187" i="6"/>
  <c r="BR187" i="6" s="1"/>
  <c r="AV187" i="6"/>
  <c r="BQ187" i="6" s="1"/>
  <c r="AU187" i="6"/>
  <c r="BP187" i="6" s="1"/>
  <c r="AS187" i="6"/>
  <c r="AQ187" i="6"/>
  <c r="AO187" i="6"/>
  <c r="AM187" i="6"/>
  <c r="AK187" i="6"/>
  <c r="AI187" i="6"/>
  <c r="AG187" i="6"/>
  <c r="AE187" i="6"/>
  <c r="AC187" i="6"/>
  <c r="AA187" i="6"/>
  <c r="X187" i="6"/>
  <c r="V187" i="6"/>
  <c r="T187" i="6"/>
  <c r="R187" i="6"/>
  <c r="P187" i="6"/>
  <c r="N187" i="6"/>
  <c r="L187" i="6"/>
  <c r="J187" i="6"/>
  <c r="H187" i="6"/>
  <c r="F187" i="6"/>
  <c r="BN186" i="6"/>
  <c r="CI186" i="6" s="1"/>
  <c r="BM186" i="6"/>
  <c r="CH186" i="6" s="1"/>
  <c r="BL186" i="6"/>
  <c r="CG186" i="6" s="1"/>
  <c r="BK186" i="6"/>
  <c r="CF186" i="6" s="1"/>
  <c r="BJ186" i="6"/>
  <c r="CE186" i="6" s="1"/>
  <c r="BI186" i="6"/>
  <c r="CD186" i="6" s="1"/>
  <c r="BH186" i="6"/>
  <c r="CC186" i="6" s="1"/>
  <c r="BG186" i="6"/>
  <c r="CB186" i="6" s="1"/>
  <c r="BF186" i="6"/>
  <c r="CA186" i="6" s="1"/>
  <c r="BE186" i="6"/>
  <c r="BZ186" i="6" s="1"/>
  <c r="BD186" i="6"/>
  <c r="BY186" i="6" s="1"/>
  <c r="BC186" i="6"/>
  <c r="BX186" i="6" s="1"/>
  <c r="BB186" i="6"/>
  <c r="BW186" i="6" s="1"/>
  <c r="BA186" i="6"/>
  <c r="BV186" i="6" s="1"/>
  <c r="AZ186" i="6"/>
  <c r="BU186" i="6" s="1"/>
  <c r="AY186" i="6"/>
  <c r="BT186" i="6" s="1"/>
  <c r="AX186" i="6"/>
  <c r="BS186" i="6" s="1"/>
  <c r="AW186" i="6"/>
  <c r="BR186" i="6" s="1"/>
  <c r="AV186" i="6"/>
  <c r="BQ186" i="6" s="1"/>
  <c r="AU186" i="6"/>
  <c r="BP186" i="6" s="1"/>
  <c r="AS186" i="6"/>
  <c r="AQ186" i="6"/>
  <c r="AO186" i="6"/>
  <c r="AM186" i="6"/>
  <c r="AK186" i="6"/>
  <c r="AI186" i="6"/>
  <c r="AG186" i="6"/>
  <c r="AE186" i="6"/>
  <c r="AC186" i="6"/>
  <c r="AA186" i="6"/>
  <c r="X186" i="6"/>
  <c r="V186" i="6"/>
  <c r="T186" i="6"/>
  <c r="R186" i="6"/>
  <c r="P186" i="6"/>
  <c r="N186" i="6"/>
  <c r="L186" i="6"/>
  <c r="J186" i="6"/>
  <c r="H186" i="6"/>
  <c r="F186" i="6"/>
  <c r="BN185" i="6"/>
  <c r="CI185" i="6" s="1"/>
  <c r="BM185" i="6"/>
  <c r="CH185" i="6" s="1"/>
  <c r="BL185" i="6"/>
  <c r="CG185" i="6" s="1"/>
  <c r="BK185" i="6"/>
  <c r="CF185" i="6" s="1"/>
  <c r="BJ185" i="6"/>
  <c r="CE185" i="6" s="1"/>
  <c r="BI185" i="6"/>
  <c r="CD185" i="6" s="1"/>
  <c r="BH185" i="6"/>
  <c r="CC185" i="6" s="1"/>
  <c r="BG185" i="6"/>
  <c r="CB185" i="6" s="1"/>
  <c r="BF185" i="6"/>
  <c r="CA185" i="6" s="1"/>
  <c r="BE185" i="6"/>
  <c r="BZ185" i="6" s="1"/>
  <c r="BD185" i="6"/>
  <c r="BY185" i="6" s="1"/>
  <c r="BC185" i="6"/>
  <c r="BX185" i="6" s="1"/>
  <c r="BB185" i="6"/>
  <c r="BW185" i="6" s="1"/>
  <c r="BA185" i="6"/>
  <c r="BV185" i="6" s="1"/>
  <c r="AZ185" i="6"/>
  <c r="BU185" i="6" s="1"/>
  <c r="AY185" i="6"/>
  <c r="BT185" i="6" s="1"/>
  <c r="AX185" i="6"/>
  <c r="BS185" i="6" s="1"/>
  <c r="AW185" i="6"/>
  <c r="BR185" i="6" s="1"/>
  <c r="AV185" i="6"/>
  <c r="BQ185" i="6" s="1"/>
  <c r="AU185" i="6"/>
  <c r="BP185" i="6" s="1"/>
  <c r="AS185" i="6"/>
  <c r="AQ185" i="6"/>
  <c r="AO185" i="6"/>
  <c r="AM185" i="6"/>
  <c r="AK185" i="6"/>
  <c r="AI185" i="6"/>
  <c r="AG185" i="6"/>
  <c r="AE185" i="6"/>
  <c r="AC185" i="6"/>
  <c r="AA185" i="6"/>
  <c r="X185" i="6"/>
  <c r="V185" i="6"/>
  <c r="T185" i="6"/>
  <c r="R185" i="6"/>
  <c r="P185" i="6"/>
  <c r="N185" i="6"/>
  <c r="L185" i="6"/>
  <c r="J185" i="6"/>
  <c r="H185" i="6"/>
  <c r="F185" i="6"/>
  <c r="D185" i="2"/>
  <c r="G185" i="2" s="1"/>
  <c r="I185" i="2" s="1"/>
  <c r="AA185" i="2"/>
  <c r="AB185" i="2"/>
  <c r="D186" i="2"/>
  <c r="AA186" i="2"/>
  <c r="N65" i="1" s="1"/>
  <c r="AB186" i="2"/>
  <c r="O65" i="1" s="1"/>
  <c r="D187" i="2"/>
  <c r="G187" i="2" s="1"/>
  <c r="I187" i="2" s="1"/>
  <c r="AA187" i="2"/>
  <c r="AB187" i="2"/>
  <c r="D188" i="2"/>
  <c r="H188" i="2" s="1"/>
  <c r="AA188" i="2"/>
  <c r="L77" i="1" s="1"/>
  <c r="AB188" i="2"/>
  <c r="M77" i="1" s="1"/>
  <c r="D189" i="2"/>
  <c r="H189" i="2" s="1"/>
  <c r="AA189" i="2"/>
  <c r="AB189" i="2"/>
  <c r="D190" i="2"/>
  <c r="L190" i="2" s="1"/>
  <c r="AA190" i="2"/>
  <c r="AB190" i="2"/>
  <c r="D191" i="2"/>
  <c r="L191" i="2" s="1"/>
  <c r="N191" i="2" s="1"/>
  <c r="AA191" i="2"/>
  <c r="AB191" i="2"/>
  <c r="D192" i="2"/>
  <c r="H192" i="2" s="1"/>
  <c r="AA192" i="2"/>
  <c r="AB192" i="2"/>
  <c r="D193" i="2"/>
  <c r="H193" i="2" s="1"/>
  <c r="AA193" i="2"/>
  <c r="R67" i="1" s="1"/>
  <c r="AB193" i="2"/>
  <c r="S67" i="1" s="1"/>
  <c r="D194" i="2"/>
  <c r="AA194" i="2"/>
  <c r="AB194" i="2"/>
  <c r="D195" i="2"/>
  <c r="G195" i="2" s="1"/>
  <c r="I195" i="2" s="1"/>
  <c r="AA195" i="2"/>
  <c r="AB195" i="2"/>
  <c r="D196" i="2"/>
  <c r="H196" i="2" s="1"/>
  <c r="AA196" i="2"/>
  <c r="N41" i="1" s="1"/>
  <c r="AB196" i="2"/>
  <c r="D197" i="2"/>
  <c r="G197" i="2" s="1"/>
  <c r="AA197" i="2"/>
  <c r="N79" i="1" s="1"/>
  <c r="AB197" i="2"/>
  <c r="O79" i="1" s="1"/>
  <c r="D198" i="2"/>
  <c r="H198" i="2" s="1"/>
  <c r="AA198" i="2"/>
  <c r="L69" i="1" s="1"/>
  <c r="AB198" i="2"/>
  <c r="M69" i="1" s="1"/>
  <c r="D199" i="2"/>
  <c r="L199" i="2" s="1"/>
  <c r="N199" i="2" s="1"/>
  <c r="AA199" i="2"/>
  <c r="AB199" i="2"/>
  <c r="D200" i="2"/>
  <c r="H200" i="2" s="1"/>
  <c r="AA200" i="2"/>
  <c r="R71" i="1" s="1"/>
  <c r="AB200" i="2"/>
  <c r="D201" i="2"/>
  <c r="G201" i="2" s="1"/>
  <c r="AA201" i="2"/>
  <c r="D83" i="1" s="1"/>
  <c r="AB201" i="2"/>
  <c r="E83" i="1" s="1"/>
  <c r="D202" i="2"/>
  <c r="AA202" i="2"/>
  <c r="AB202" i="2"/>
  <c r="D203" i="2"/>
  <c r="G203" i="2" s="1"/>
  <c r="AA203" i="2"/>
  <c r="AB203" i="2"/>
  <c r="D204" i="2"/>
  <c r="H204" i="2" s="1"/>
  <c r="AA204" i="2"/>
  <c r="AB204" i="2"/>
  <c r="D205" i="2"/>
  <c r="G205" i="2" s="1"/>
  <c r="AA205" i="2"/>
  <c r="AB205" i="2"/>
  <c r="D206" i="2"/>
  <c r="H206" i="2" s="1"/>
  <c r="AA206" i="2"/>
  <c r="AB206" i="2"/>
  <c r="D207" i="2"/>
  <c r="L207" i="2" s="1"/>
  <c r="N207" i="2" s="1"/>
  <c r="AA207" i="2"/>
  <c r="D77" i="1" s="1"/>
  <c r="AB207" i="2"/>
  <c r="E77" i="1" s="1"/>
  <c r="D208" i="2"/>
  <c r="G208" i="2" s="1"/>
  <c r="AA208" i="2"/>
  <c r="N81" i="1" s="1"/>
  <c r="AB208" i="2"/>
  <c r="O81" i="1" s="1"/>
  <c r="D209" i="2"/>
  <c r="L209" i="2" s="1"/>
  <c r="AA209" i="2"/>
  <c r="AB209" i="2"/>
  <c r="D210" i="2"/>
  <c r="H210" i="2" s="1"/>
  <c r="AA210" i="2"/>
  <c r="AB210" i="2"/>
  <c r="D211" i="2"/>
  <c r="H211" i="2" s="1"/>
  <c r="AA211" i="2"/>
  <c r="AB211" i="2"/>
  <c r="D212" i="2"/>
  <c r="G212" i="2" s="1"/>
  <c r="I212" i="2" s="1"/>
  <c r="AA212" i="2"/>
  <c r="V73" i="1" s="1"/>
  <c r="AB212" i="2"/>
  <c r="W73" i="1" s="1"/>
  <c r="D213" i="2"/>
  <c r="R213" i="2" s="1"/>
  <c r="AA213" i="2"/>
  <c r="N37" i="1" s="1"/>
  <c r="AB213" i="2"/>
  <c r="O37" i="1" s="1"/>
  <c r="D214" i="2"/>
  <c r="H214" i="2" s="1"/>
  <c r="AA214" i="2"/>
  <c r="T79" i="1" s="1"/>
  <c r="AB214" i="2"/>
  <c r="U79" i="1" s="1"/>
  <c r="D215" i="2"/>
  <c r="H215" i="2" s="1"/>
  <c r="AA215" i="2"/>
  <c r="AB215" i="2"/>
  <c r="D220" i="2"/>
  <c r="G220" i="2" s="1"/>
  <c r="AA220" i="2"/>
  <c r="AB220" i="2"/>
  <c r="D216" i="2"/>
  <c r="AA216" i="2"/>
  <c r="AB216" i="2"/>
  <c r="D217" i="2"/>
  <c r="H217" i="2" s="1"/>
  <c r="AA217" i="2"/>
  <c r="AB217" i="2"/>
  <c r="D218" i="2"/>
  <c r="H218" i="2" s="1"/>
  <c r="AA218" i="2"/>
  <c r="AB218" i="2"/>
  <c r="D221" i="2"/>
  <c r="G221" i="2" s="1"/>
  <c r="I221" i="2" s="1"/>
  <c r="AA221" i="2"/>
  <c r="AB221" i="2"/>
  <c r="D222" i="2"/>
  <c r="H222" i="2" s="1"/>
  <c r="AA222" i="2"/>
  <c r="AB222" i="2"/>
  <c r="D223" i="2"/>
  <c r="W223" i="2" s="1"/>
  <c r="AA223" i="2"/>
  <c r="AB223" i="2"/>
  <c r="K77" i="1" s="1"/>
  <c r="D224" i="2"/>
  <c r="G224" i="2" s="1"/>
  <c r="AA224" i="2"/>
  <c r="AB224" i="2"/>
  <c r="D225" i="2"/>
  <c r="G225" i="2" s="1"/>
  <c r="I225" i="2" s="1"/>
  <c r="AA225" i="2"/>
  <c r="N83" i="1" s="1"/>
  <c r="AB225" i="2"/>
  <c r="O83" i="1" s="1"/>
  <c r="Y67" i="1" l="1"/>
  <c r="Y71" i="1"/>
  <c r="J77" i="1"/>
  <c r="K73" i="1"/>
  <c r="Y83" i="1"/>
  <c r="Q75" i="1"/>
  <c r="X67" i="1"/>
  <c r="K69" i="1"/>
  <c r="X71" i="1"/>
  <c r="J73" i="1"/>
  <c r="X83" i="1"/>
  <c r="J69" i="1"/>
  <c r="P75" i="1"/>
  <c r="S71" i="1"/>
  <c r="O41" i="1"/>
  <c r="L225" i="2"/>
  <c r="N225" i="2" s="1"/>
  <c r="D225" i="6"/>
  <c r="D224" i="6"/>
  <c r="D223" i="6"/>
  <c r="D222" i="6"/>
  <c r="D220" i="6"/>
  <c r="D221" i="6"/>
  <c r="D214" i="6"/>
  <c r="D218" i="6"/>
  <c r="Y218" i="2"/>
  <c r="Z218" i="2" s="1"/>
  <c r="D217" i="6"/>
  <c r="D212" i="6"/>
  <c r="D216" i="6"/>
  <c r="D215" i="6"/>
  <c r="D213" i="6"/>
  <c r="D211" i="6"/>
  <c r="D210" i="6"/>
  <c r="D207" i="6"/>
  <c r="BP209" i="6"/>
  <c r="D205" i="6"/>
  <c r="D208" i="6"/>
  <c r="D203" i="6"/>
  <c r="D204" i="6"/>
  <c r="D206" i="6"/>
  <c r="D202" i="6"/>
  <c r="D201" i="6"/>
  <c r="D200" i="6"/>
  <c r="D197" i="6"/>
  <c r="R197" i="2"/>
  <c r="D198" i="6"/>
  <c r="D199" i="6"/>
  <c r="D195" i="6"/>
  <c r="D196" i="6"/>
  <c r="D194" i="6"/>
  <c r="D193" i="6"/>
  <c r="D192" i="6"/>
  <c r="D190" i="6"/>
  <c r="Q191" i="2"/>
  <c r="S191" i="2" s="1"/>
  <c r="D191" i="6"/>
  <c r="D188" i="6"/>
  <c r="G218" i="2"/>
  <c r="I218" i="2" s="1"/>
  <c r="R217" i="2"/>
  <c r="L213" i="2"/>
  <c r="Q197" i="2"/>
  <c r="L197" i="2"/>
  <c r="N197" i="2" s="1"/>
  <c r="Y197" i="2"/>
  <c r="Z197" i="2" s="1"/>
  <c r="I197" i="2"/>
  <c r="D186" i="6"/>
  <c r="D189" i="6"/>
  <c r="D187" i="6"/>
  <c r="D185" i="6"/>
  <c r="Y195" i="2"/>
  <c r="Z195" i="2" s="1"/>
  <c r="R185" i="2"/>
  <c r="W199" i="2"/>
  <c r="M205" i="2"/>
  <c r="Q199" i="2"/>
  <c r="S199" i="2" s="1"/>
  <c r="R221" i="2"/>
  <c r="V202" i="2"/>
  <c r="X202" i="2" s="1"/>
  <c r="M199" i="2"/>
  <c r="Q221" i="2"/>
  <c r="S221" i="2" s="1"/>
  <c r="R211" i="2"/>
  <c r="W205" i="2"/>
  <c r="Y212" i="2"/>
  <c r="Z212" i="2" s="1"/>
  <c r="V205" i="2"/>
  <c r="X205" i="2" s="1"/>
  <c r="L205" i="2"/>
  <c r="N205" i="2" s="1"/>
  <c r="R195" i="2"/>
  <c r="Y221" i="2"/>
  <c r="Z221" i="2" s="1"/>
  <c r="L212" i="2"/>
  <c r="N212" i="2" s="1"/>
  <c r="V211" i="2"/>
  <c r="X211" i="2" s="1"/>
  <c r="R205" i="2"/>
  <c r="H205" i="2"/>
  <c r="H199" i="2"/>
  <c r="M195" i="2"/>
  <c r="Y205" i="2"/>
  <c r="Z205" i="2" s="1"/>
  <c r="Q205" i="2"/>
  <c r="S205" i="2" s="1"/>
  <c r="L195" i="2"/>
  <c r="Y185" i="2"/>
  <c r="Z185" i="2" s="1"/>
  <c r="Y203" i="2"/>
  <c r="Z203" i="2" s="1"/>
  <c r="R202" i="2"/>
  <c r="V199" i="2"/>
  <c r="X199" i="2" s="1"/>
  <c r="G199" i="2"/>
  <c r="I199" i="2" s="1"/>
  <c r="W197" i="2"/>
  <c r="H197" i="2"/>
  <c r="M191" i="2"/>
  <c r="R188" i="2"/>
  <c r="L217" i="2"/>
  <c r="N217" i="2" s="1"/>
  <c r="R215" i="2"/>
  <c r="R208" i="2"/>
  <c r="R203" i="2"/>
  <c r="L202" i="2"/>
  <c r="N202" i="2" s="1"/>
  <c r="V197" i="2"/>
  <c r="X197" i="2" s="1"/>
  <c r="M197" i="2"/>
  <c r="W191" i="2"/>
  <c r="H191" i="2"/>
  <c r="L188" i="2"/>
  <c r="N188" i="2" s="1"/>
  <c r="V187" i="2"/>
  <c r="X187" i="2" s="1"/>
  <c r="M217" i="2"/>
  <c r="Y224" i="2"/>
  <c r="M223" i="2"/>
  <c r="W222" i="2"/>
  <c r="Y217" i="2"/>
  <c r="G217" i="2"/>
  <c r="I217" i="2" s="1"/>
  <c r="G215" i="2"/>
  <c r="R214" i="2"/>
  <c r="L211" i="2"/>
  <c r="N211" i="2" s="1"/>
  <c r="L208" i="2"/>
  <c r="N208" i="2" s="1"/>
  <c r="R206" i="2"/>
  <c r="M203" i="2"/>
  <c r="V191" i="2"/>
  <c r="X191" i="2" s="1"/>
  <c r="G191" i="2"/>
  <c r="M187" i="2"/>
  <c r="A1" i="9"/>
  <c r="A1" i="11"/>
  <c r="R210" i="2"/>
  <c r="Q207" i="2"/>
  <c r="S207" i="2" s="1"/>
  <c r="V200" i="2"/>
  <c r="X200" i="2" s="1"/>
  <c r="R218" i="2"/>
  <c r="M207" i="2"/>
  <c r="L187" i="2"/>
  <c r="M224" i="2"/>
  <c r="R222" i="2"/>
  <c r="L221" i="2"/>
  <c r="M218" i="2"/>
  <c r="R220" i="2"/>
  <c r="Y215" i="2"/>
  <c r="Z215" i="2" s="1"/>
  <c r="L215" i="2"/>
  <c r="N215" i="2" s="1"/>
  <c r="M214" i="2"/>
  <c r="R212" i="2"/>
  <c r="Y210" i="2"/>
  <c r="Z210" i="2" s="1"/>
  <c r="L210" i="2"/>
  <c r="W207" i="2"/>
  <c r="H207" i="2"/>
  <c r="R204" i="2"/>
  <c r="L203" i="2"/>
  <c r="N203" i="2" s="1"/>
  <c r="H202" i="2"/>
  <c r="L200" i="2"/>
  <c r="N200" i="2" s="1"/>
  <c r="R198" i="2"/>
  <c r="Y193" i="2"/>
  <c r="Z193" i="2" s="1"/>
  <c r="L192" i="2"/>
  <c r="N192" i="2" s="1"/>
  <c r="Y189" i="2"/>
  <c r="Z189" i="2" s="1"/>
  <c r="Y187" i="2"/>
  <c r="Q187" i="2"/>
  <c r="S187" i="2" s="1"/>
  <c r="H187" i="2"/>
  <c r="Q185" i="2"/>
  <c r="S185" i="2" s="1"/>
  <c r="V192" i="2"/>
  <c r="X192" i="2" s="1"/>
  <c r="Y225" i="2"/>
  <c r="Z225" i="2" s="1"/>
  <c r="M215" i="2"/>
  <c r="Q210" i="2"/>
  <c r="S210" i="2" s="1"/>
  <c r="R200" i="2"/>
  <c r="R192" i="2"/>
  <c r="R187" i="2"/>
  <c r="R225" i="2"/>
  <c r="Q225" i="2"/>
  <c r="S225" i="2" s="1"/>
  <c r="L220" i="2"/>
  <c r="N220" i="2" s="1"/>
  <c r="V215" i="2"/>
  <c r="X215" i="2" s="1"/>
  <c r="Q212" i="2"/>
  <c r="S212" i="2" s="1"/>
  <c r="G210" i="2"/>
  <c r="I210" i="2" s="1"/>
  <c r="V207" i="2"/>
  <c r="X207" i="2" s="1"/>
  <c r="G207" i="2"/>
  <c r="I207" i="2" s="1"/>
  <c r="M201" i="2"/>
  <c r="M193" i="2"/>
  <c r="M189" i="2"/>
  <c r="W187" i="2"/>
  <c r="N187" i="2"/>
  <c r="W225" i="2"/>
  <c r="H225" i="2"/>
  <c r="L224" i="2"/>
  <c r="N224" i="2" s="1"/>
  <c r="W212" i="2"/>
  <c r="H212" i="2"/>
  <c r="Y208" i="2"/>
  <c r="Z208" i="2" s="1"/>
  <c r="Q208" i="2"/>
  <c r="S208" i="2" s="1"/>
  <c r="I208" i="2"/>
  <c r="L206" i="2"/>
  <c r="N206" i="2" s="1"/>
  <c r="W203" i="2"/>
  <c r="Q203" i="2"/>
  <c r="S203" i="2" s="1"/>
  <c r="H203" i="2"/>
  <c r="Y201" i="2"/>
  <c r="Z201" i="2" s="1"/>
  <c r="R201" i="2"/>
  <c r="L201" i="2"/>
  <c r="N201" i="2" s="1"/>
  <c r="L198" i="2"/>
  <c r="N198" i="2" s="1"/>
  <c r="W195" i="2"/>
  <c r="Q195" i="2"/>
  <c r="S195" i="2" s="1"/>
  <c r="H195" i="2"/>
  <c r="W193" i="2"/>
  <c r="L193" i="2"/>
  <c r="N193" i="2" s="1"/>
  <c r="W189" i="2"/>
  <c r="L189" i="2"/>
  <c r="N189" i="2" s="1"/>
  <c r="V188" i="2"/>
  <c r="X188" i="2" s="1"/>
  <c r="W185" i="2"/>
  <c r="M185" i="2"/>
  <c r="Q222" i="2"/>
  <c r="S222" i="2" s="1"/>
  <c r="W221" i="2"/>
  <c r="N221" i="2"/>
  <c r="H221" i="2"/>
  <c r="Y220" i="2"/>
  <c r="Z220" i="2" s="1"/>
  <c r="Q220" i="2"/>
  <c r="S220" i="2" s="1"/>
  <c r="I220" i="2"/>
  <c r="L214" i="2"/>
  <c r="V225" i="2"/>
  <c r="X225" i="2" s="1"/>
  <c r="M225" i="2"/>
  <c r="V224" i="2"/>
  <c r="X224" i="2" s="1"/>
  <c r="H224" i="2"/>
  <c r="V221" i="2"/>
  <c r="X221" i="2" s="1"/>
  <c r="M221" i="2"/>
  <c r="V218" i="2"/>
  <c r="X218" i="2" s="1"/>
  <c r="L218" i="2"/>
  <c r="N218" i="2" s="1"/>
  <c r="W220" i="2"/>
  <c r="H220" i="2"/>
  <c r="I215" i="2"/>
  <c r="Y214" i="2"/>
  <c r="Z214" i="2" s="1"/>
  <c r="G214" i="2"/>
  <c r="I214" i="2" s="1"/>
  <c r="V212" i="2"/>
  <c r="X212" i="2" s="1"/>
  <c r="M212" i="2"/>
  <c r="W210" i="2"/>
  <c r="M210" i="2"/>
  <c r="R209" i="2"/>
  <c r="W208" i="2"/>
  <c r="H208" i="2"/>
  <c r="Y207" i="2"/>
  <c r="Z207" i="2" s="1"/>
  <c r="R207" i="2"/>
  <c r="V206" i="2"/>
  <c r="X206" i="2" s="1"/>
  <c r="L204" i="2"/>
  <c r="N204" i="2" s="1"/>
  <c r="V203" i="2"/>
  <c r="X203" i="2" s="1"/>
  <c r="W201" i="2"/>
  <c r="Q201" i="2"/>
  <c r="S201" i="2" s="1"/>
  <c r="H201" i="2"/>
  <c r="Y199" i="2"/>
  <c r="Z199" i="2" s="1"/>
  <c r="R199" i="2"/>
  <c r="V198" i="2"/>
  <c r="X198" i="2" s="1"/>
  <c r="L196" i="2"/>
  <c r="N196" i="2" s="1"/>
  <c r="V195" i="2"/>
  <c r="X195" i="2" s="1"/>
  <c r="N195" i="2"/>
  <c r="R193" i="2"/>
  <c r="Y191" i="2"/>
  <c r="Z191" i="2" s="1"/>
  <c r="R191" i="2"/>
  <c r="R190" i="2"/>
  <c r="R189" i="2"/>
  <c r="V185" i="2"/>
  <c r="X185" i="2" s="1"/>
  <c r="L185" i="2"/>
  <c r="N185" i="2" s="1"/>
  <c r="R196" i="2"/>
  <c r="Z224" i="2"/>
  <c r="R224" i="2"/>
  <c r="V220" i="2"/>
  <c r="X220" i="2" s="1"/>
  <c r="M220" i="2"/>
  <c r="V208" i="2"/>
  <c r="X208" i="2" s="1"/>
  <c r="M208" i="2"/>
  <c r="V204" i="2"/>
  <c r="X204" i="2" s="1"/>
  <c r="V201" i="2"/>
  <c r="X201" i="2" s="1"/>
  <c r="V196" i="2"/>
  <c r="X196" i="2" s="1"/>
  <c r="Q193" i="2"/>
  <c r="S193" i="2" s="1"/>
  <c r="G193" i="2"/>
  <c r="I193" i="2" s="1"/>
  <c r="Q189" i="2"/>
  <c r="S189" i="2" s="1"/>
  <c r="G189" i="2"/>
  <c r="I189" i="2" s="1"/>
  <c r="G216" i="2"/>
  <c r="I216" i="2" s="1"/>
  <c r="M216" i="2"/>
  <c r="Y216" i="2"/>
  <c r="Z216" i="2" s="1"/>
  <c r="H216" i="2"/>
  <c r="V216" i="2"/>
  <c r="X216" i="2" s="1"/>
  <c r="Q216" i="2"/>
  <c r="S216" i="2" s="1"/>
  <c r="W216" i="2"/>
  <c r="L223" i="2"/>
  <c r="N223" i="2" s="1"/>
  <c r="G213" i="2"/>
  <c r="I213" i="2" s="1"/>
  <c r="M213" i="2"/>
  <c r="Y213" i="2"/>
  <c r="H213" i="2"/>
  <c r="N213" i="2"/>
  <c r="V213" i="2"/>
  <c r="X213" i="2" s="1"/>
  <c r="Q213" i="2"/>
  <c r="S213" i="2" s="1"/>
  <c r="W213" i="2"/>
  <c r="G209" i="2"/>
  <c r="I209" i="2" s="1"/>
  <c r="M209" i="2"/>
  <c r="Y209" i="2"/>
  <c r="H209" i="2"/>
  <c r="N209" i="2"/>
  <c r="V209" i="2"/>
  <c r="X209" i="2" s="1"/>
  <c r="Q209" i="2"/>
  <c r="S209" i="2" s="1"/>
  <c r="W209" i="2"/>
  <c r="I203" i="2"/>
  <c r="G194" i="2"/>
  <c r="I194" i="2" s="1"/>
  <c r="M194" i="2"/>
  <c r="Y194" i="2"/>
  <c r="H194" i="2"/>
  <c r="V194" i="2"/>
  <c r="X194" i="2" s="1"/>
  <c r="Q194" i="2"/>
  <c r="S194" i="2" s="1"/>
  <c r="W194" i="2"/>
  <c r="L194" i="2"/>
  <c r="N194" i="2" s="1"/>
  <c r="R194" i="2"/>
  <c r="Y223" i="2"/>
  <c r="Z223" i="2" s="1"/>
  <c r="R223" i="2"/>
  <c r="G222" i="2"/>
  <c r="I222" i="2" s="1"/>
  <c r="M222" i="2"/>
  <c r="Y222" i="2"/>
  <c r="R216" i="2"/>
  <c r="I205" i="2"/>
  <c r="I191" i="2"/>
  <c r="Z187" i="2"/>
  <c r="G186" i="2"/>
  <c r="I186" i="2" s="1"/>
  <c r="M186" i="2"/>
  <c r="Y186" i="2"/>
  <c r="Z186" i="2" s="1"/>
  <c r="H186" i="2"/>
  <c r="V186" i="2"/>
  <c r="X186" i="2" s="1"/>
  <c r="Q186" i="2"/>
  <c r="S186" i="2" s="1"/>
  <c r="W186" i="2"/>
  <c r="L186" i="2"/>
  <c r="N186" i="2" s="1"/>
  <c r="R186" i="2"/>
  <c r="H223" i="2"/>
  <c r="V223" i="2"/>
  <c r="X223" i="2" s="1"/>
  <c r="I201" i="2"/>
  <c r="S197" i="2"/>
  <c r="I224" i="2"/>
  <c r="Q224" i="2"/>
  <c r="W224" i="2"/>
  <c r="Q223" i="2"/>
  <c r="S223" i="2" s="1"/>
  <c r="G223" i="2"/>
  <c r="I223" i="2" s="1"/>
  <c r="V222" i="2"/>
  <c r="X222" i="2" s="1"/>
  <c r="L222" i="2"/>
  <c r="N222" i="2" s="1"/>
  <c r="L216" i="2"/>
  <c r="N216" i="2" s="1"/>
  <c r="Y211" i="2"/>
  <c r="M211" i="2"/>
  <c r="G211" i="2"/>
  <c r="I211" i="2" s="1"/>
  <c r="W217" i="2"/>
  <c r="Q217" i="2"/>
  <c r="S217" i="2" s="1"/>
  <c r="W214" i="2"/>
  <c r="Q214" i="2"/>
  <c r="S214" i="2" s="1"/>
  <c r="G190" i="2"/>
  <c r="I190" i="2" s="1"/>
  <c r="M190" i="2"/>
  <c r="Y190" i="2"/>
  <c r="Z190" i="2" s="1"/>
  <c r="H190" i="2"/>
  <c r="N190" i="2"/>
  <c r="V190" i="2"/>
  <c r="X190" i="2" s="1"/>
  <c r="Q190" i="2"/>
  <c r="S190" i="2" s="1"/>
  <c r="W190" i="2"/>
  <c r="W218" i="2"/>
  <c r="Q218" i="2"/>
  <c r="S218" i="2" s="1"/>
  <c r="Z217" i="2"/>
  <c r="V217" i="2"/>
  <c r="W215" i="2"/>
  <c r="Q215" i="2"/>
  <c r="S215" i="2" s="1"/>
  <c r="V214" i="2"/>
  <c r="N214" i="2"/>
  <c r="W211" i="2"/>
  <c r="Q211" i="2"/>
  <c r="S211" i="2" s="1"/>
  <c r="V210" i="2"/>
  <c r="X210" i="2" s="1"/>
  <c r="N210" i="2"/>
  <c r="G206" i="2"/>
  <c r="I206" i="2" s="1"/>
  <c r="M206" i="2"/>
  <c r="Y206" i="2"/>
  <c r="Q206" i="2"/>
  <c r="S206" i="2" s="1"/>
  <c r="W206" i="2"/>
  <c r="Q204" i="2"/>
  <c r="S204" i="2" s="1"/>
  <c r="W204" i="2"/>
  <c r="G204" i="2"/>
  <c r="I204" i="2" s="1"/>
  <c r="M204" i="2"/>
  <c r="Y204" i="2"/>
  <c r="G202" i="2"/>
  <c r="I202" i="2" s="1"/>
  <c r="M202" i="2"/>
  <c r="Y202" i="2"/>
  <c r="Q202" i="2"/>
  <c r="S202" i="2" s="1"/>
  <c r="W202" i="2"/>
  <c r="Q200" i="2"/>
  <c r="W200" i="2"/>
  <c r="G200" i="2"/>
  <c r="I200" i="2" s="1"/>
  <c r="M200" i="2"/>
  <c r="S200" i="2"/>
  <c r="Y200" i="2"/>
  <c r="G198" i="2"/>
  <c r="I198" i="2" s="1"/>
  <c r="M198" i="2"/>
  <c r="Y198" i="2"/>
  <c r="Q198" i="2"/>
  <c r="S198" i="2" s="1"/>
  <c r="W198" i="2"/>
  <c r="Y196" i="2"/>
  <c r="M196" i="2"/>
  <c r="G196" i="2"/>
  <c r="I196" i="2" s="1"/>
  <c r="V193" i="2"/>
  <c r="Y192" i="2"/>
  <c r="M192" i="2"/>
  <c r="G192" i="2"/>
  <c r="I192" i="2" s="1"/>
  <c r="V189" i="2"/>
  <c r="Y188" i="2"/>
  <c r="M188" i="2"/>
  <c r="G188" i="2"/>
  <c r="I188" i="2" s="1"/>
  <c r="H185" i="2"/>
  <c r="W196" i="2"/>
  <c r="Q196" i="2"/>
  <c r="S196" i="2" s="1"/>
  <c r="W192" i="2"/>
  <c r="Q192" i="2"/>
  <c r="S192" i="2" s="1"/>
  <c r="W188" i="2"/>
  <c r="Q188" i="2"/>
  <c r="S188" i="2" s="1"/>
  <c r="D209" i="6" l="1"/>
  <c r="AD205" i="2"/>
  <c r="AD191" i="2"/>
  <c r="AD197" i="2"/>
  <c r="O78" i="1" s="1"/>
  <c r="AC212" i="2"/>
  <c r="AC205" i="2"/>
  <c r="AD203" i="2"/>
  <c r="Q74" i="1" s="1"/>
  <c r="AC199" i="2"/>
  <c r="AE199" i="2" s="1"/>
  <c r="AF199" i="2" s="1"/>
  <c r="AC195" i="2"/>
  <c r="AD187" i="2"/>
  <c r="AD193" i="2"/>
  <c r="S66" i="1" s="1"/>
  <c r="AD207" i="2"/>
  <c r="E76" i="1" s="1"/>
  <c r="AD215" i="2"/>
  <c r="Y82" i="1" s="1"/>
  <c r="AC197" i="2"/>
  <c r="AC191" i="2"/>
  <c r="AD199" i="2"/>
  <c r="AD212" i="2"/>
  <c r="W72" i="1" s="1"/>
  <c r="AC187" i="2"/>
  <c r="AE187" i="2" s="1"/>
  <c r="AF187" i="2" s="1"/>
  <c r="AC215" i="2"/>
  <c r="AE215" i="2" s="1"/>
  <c r="AF215" i="2" s="1"/>
  <c r="AC207" i="2"/>
  <c r="AE207" i="2" s="1"/>
  <c r="AF207" i="2" s="1"/>
  <c r="AC213" i="2"/>
  <c r="AD201" i="2"/>
  <c r="E82" i="1" s="1"/>
  <c r="AD218" i="2"/>
  <c r="K72" i="1" s="1"/>
  <c r="AD189" i="2"/>
  <c r="AC185" i="2"/>
  <c r="AC208" i="2"/>
  <c r="AC221" i="2"/>
  <c r="AC203" i="2"/>
  <c r="AE203" i="2" s="1"/>
  <c r="AF203" i="2" s="1"/>
  <c r="AC209" i="2"/>
  <c r="AD225" i="2"/>
  <c r="O82" i="1" s="1"/>
  <c r="Z213" i="2"/>
  <c r="AD213" i="2" s="1"/>
  <c r="AD185" i="2"/>
  <c r="AE185" i="2" s="1"/>
  <c r="AF185" i="2" s="1"/>
  <c r="AE212" i="2"/>
  <c r="AF212" i="2" s="1"/>
  <c r="AC220" i="2"/>
  <c r="AC194" i="2"/>
  <c r="AD220" i="2"/>
  <c r="AD224" i="2"/>
  <c r="AD195" i="2"/>
  <c r="AE195" i="2" s="1"/>
  <c r="AF195" i="2" s="1"/>
  <c r="AD216" i="2"/>
  <c r="AD208" i="2"/>
  <c r="Z209" i="2"/>
  <c r="AD209" i="2" s="1"/>
  <c r="AD221" i="2"/>
  <c r="AD210" i="2"/>
  <c r="AC201" i="2"/>
  <c r="AC225" i="2"/>
  <c r="AE225" i="2" s="1"/>
  <c r="AF225" i="2" s="1"/>
  <c r="X193" i="2"/>
  <c r="AC193" i="2"/>
  <c r="AE193" i="2" s="1"/>
  <c r="AF193" i="2" s="1"/>
  <c r="AC211" i="2"/>
  <c r="Z211" i="2"/>
  <c r="AD211" i="2" s="1"/>
  <c r="K68" i="1" s="1"/>
  <c r="AC222" i="2"/>
  <c r="Z222" i="2"/>
  <c r="AD222" i="2" s="1"/>
  <c r="Z194" i="2"/>
  <c r="AD194" i="2" s="1"/>
  <c r="AC202" i="2"/>
  <c r="Z202" i="2"/>
  <c r="AD202" i="2" s="1"/>
  <c r="Y66" i="1" s="1"/>
  <c r="AC204" i="2"/>
  <c r="Z204" i="2"/>
  <c r="AD204" i="2" s="1"/>
  <c r="AC206" i="2"/>
  <c r="Z206" i="2"/>
  <c r="AD206" i="2" s="1"/>
  <c r="AD214" i="2"/>
  <c r="U78" i="1" s="1"/>
  <c r="AC218" i="2"/>
  <c r="AD223" i="2"/>
  <c r="K76" i="1" s="1"/>
  <c r="AD186" i="2"/>
  <c r="O64" i="1" s="1"/>
  <c r="AC186" i="2"/>
  <c r="AE205" i="2"/>
  <c r="AF205" i="2" s="1"/>
  <c r="AC223" i="2"/>
  <c r="AE223" i="2" s="1"/>
  <c r="AF223" i="2" s="1"/>
  <c r="AC196" i="2"/>
  <c r="AE196" i="2" s="1"/>
  <c r="AF196" i="2" s="1"/>
  <c r="Z196" i="2"/>
  <c r="AD196" i="2" s="1"/>
  <c r="O40" i="1" s="1"/>
  <c r="X214" i="2"/>
  <c r="AC214" i="2"/>
  <c r="AC216" i="2"/>
  <c r="X189" i="2"/>
  <c r="AC189" i="2"/>
  <c r="AC198" i="2"/>
  <c r="Z198" i="2"/>
  <c r="AD198" i="2" s="1"/>
  <c r="M68" i="1" s="1"/>
  <c r="AC192" i="2"/>
  <c r="Z192" i="2"/>
  <c r="AD192" i="2" s="1"/>
  <c r="X217" i="2"/>
  <c r="AC217" i="2"/>
  <c r="AC210" i="2"/>
  <c r="AC200" i="2"/>
  <c r="Z200" i="2"/>
  <c r="AD200" i="2" s="1"/>
  <c r="S70" i="1" s="1"/>
  <c r="AC188" i="2"/>
  <c r="Z188" i="2"/>
  <c r="AD188" i="2" s="1"/>
  <c r="M76" i="1" s="1"/>
  <c r="AD217" i="2"/>
  <c r="AD190" i="2"/>
  <c r="Y70" i="1" s="1"/>
  <c r="AC190" i="2"/>
  <c r="S224" i="2"/>
  <c r="AC224" i="2"/>
  <c r="AE201" i="2"/>
  <c r="AF201" i="2" s="1"/>
  <c r="AE191" i="2"/>
  <c r="AF191" i="2" s="1"/>
  <c r="AE197" i="2" l="1"/>
  <c r="AF197" i="2" s="1"/>
  <c r="AE217" i="2"/>
  <c r="AF217" i="2" s="1"/>
  <c r="AE216" i="2"/>
  <c r="AF216" i="2" s="1"/>
  <c r="AE194" i="2"/>
  <c r="AF194" i="2" s="1"/>
  <c r="AE224" i="2"/>
  <c r="AF224" i="2" s="1"/>
  <c r="AE221" i="2"/>
  <c r="AF221" i="2" s="1"/>
  <c r="AE218" i="2"/>
  <c r="AF218" i="2" s="1"/>
  <c r="AE210" i="2"/>
  <c r="AF210" i="2" s="1"/>
  <c r="AE211" i="2"/>
  <c r="AF211" i="2" s="1"/>
  <c r="AE209" i="2"/>
  <c r="AF209" i="2" s="1"/>
  <c r="AE204" i="2"/>
  <c r="AF204" i="2" s="1"/>
  <c r="AE189" i="2"/>
  <c r="AF189" i="2" s="1"/>
  <c r="AE213" i="2"/>
  <c r="AF213" i="2" s="1"/>
  <c r="O36" i="1"/>
  <c r="AE208" i="2"/>
  <c r="AF208" i="2" s="1"/>
  <c r="O80" i="1"/>
  <c r="AE220" i="2"/>
  <c r="AF220" i="2" s="1"/>
  <c r="AE190" i="2"/>
  <c r="AF190" i="2" s="1"/>
  <c r="AE188" i="2"/>
  <c r="AF188" i="2" s="1"/>
  <c r="AE192" i="2"/>
  <c r="AF192" i="2" s="1"/>
  <c r="AE186" i="2"/>
  <c r="AF186" i="2" s="1"/>
  <c r="AE206" i="2"/>
  <c r="AF206" i="2" s="1"/>
  <c r="AE202" i="2"/>
  <c r="AF202" i="2" s="1"/>
  <c r="AE222" i="2"/>
  <c r="AF222" i="2" s="1"/>
  <c r="AE200" i="2"/>
  <c r="AF200" i="2" s="1"/>
  <c r="AE198" i="2"/>
  <c r="AF198" i="2" s="1"/>
  <c r="AE214" i="2"/>
  <c r="AF214" i="2" s="1"/>
  <c r="AI97" i="6" l="1"/>
  <c r="D8" i="2" l="1"/>
  <c r="D9" i="2"/>
  <c r="D10" i="2"/>
  <c r="D11" i="2"/>
  <c r="D12" i="2"/>
  <c r="AG195" i="2" s="1"/>
  <c r="D13" i="2"/>
  <c r="D14" i="2"/>
  <c r="AG174" i="2" s="1"/>
  <c r="D15" i="2"/>
  <c r="AG198" i="2" s="1"/>
  <c r="D16" i="2"/>
  <c r="D17" i="2"/>
  <c r="D18" i="2"/>
  <c r="D19" i="2"/>
  <c r="AG189" i="2" s="1"/>
  <c r="D20" i="2"/>
  <c r="D21" i="2"/>
  <c r="AG208" i="2" s="1"/>
  <c r="D22" i="2"/>
  <c r="D23" i="2"/>
  <c r="D24" i="2"/>
  <c r="AG214" i="2" s="1"/>
  <c r="D25" i="2"/>
  <c r="D26" i="2"/>
  <c r="AG201" i="2" s="1"/>
  <c r="D27" i="2"/>
  <c r="D28" i="2"/>
  <c r="D29" i="2"/>
  <c r="AG210" i="2" s="1"/>
  <c r="D30" i="2"/>
  <c r="AG212" i="2" s="1"/>
  <c r="D31" i="2"/>
  <c r="D32" i="2"/>
  <c r="D33" i="2"/>
  <c r="AG187" i="2" s="1"/>
  <c r="D34" i="2"/>
  <c r="D35" i="2"/>
  <c r="AG223" i="2" s="1"/>
  <c r="D36" i="2"/>
  <c r="AG222" i="2" s="1"/>
  <c r="D37" i="2"/>
  <c r="D38" i="2"/>
  <c r="AG194" i="2" s="1"/>
  <c r="D39" i="2"/>
  <c r="AG200" i="2" s="1"/>
  <c r="D40" i="2"/>
  <c r="D41" i="2"/>
  <c r="D42" i="2"/>
  <c r="D43" i="2"/>
  <c r="AG188" i="2" s="1"/>
  <c r="D44" i="2"/>
  <c r="AG191" i="2" s="1"/>
  <c r="D45" i="2"/>
  <c r="D46" i="2"/>
  <c r="D47" i="2"/>
  <c r="D48" i="2"/>
  <c r="AG192" i="2" s="1"/>
  <c r="D49" i="2"/>
  <c r="D50" i="2"/>
  <c r="D51" i="2"/>
  <c r="D52" i="2"/>
  <c r="D53" i="2"/>
  <c r="D54" i="2"/>
  <c r="D55" i="2"/>
  <c r="D57" i="2"/>
  <c r="D58" i="2"/>
  <c r="AG220" i="2" s="1"/>
  <c r="D59" i="2"/>
  <c r="D60" i="2"/>
  <c r="D62" i="2"/>
  <c r="D63" i="2"/>
  <c r="AG211" i="2" s="1"/>
  <c r="D64" i="2"/>
  <c r="D65" i="2"/>
  <c r="D66" i="2"/>
  <c r="AG207" i="2" s="1"/>
  <c r="D67" i="2"/>
  <c r="D68" i="2"/>
  <c r="D69" i="2"/>
  <c r="D70" i="2"/>
  <c r="AG196" i="2" s="1"/>
  <c r="D71" i="2"/>
  <c r="AG185" i="2" s="1"/>
  <c r="D72" i="2"/>
  <c r="D73" i="2"/>
  <c r="AG190" i="2" s="1"/>
  <c r="D74" i="2"/>
  <c r="D75" i="2"/>
  <c r="AG225" i="2" s="1"/>
  <c r="D76" i="2"/>
  <c r="D77" i="2"/>
  <c r="D78" i="2"/>
  <c r="D79" i="2"/>
  <c r="D145" i="2"/>
  <c r="AG206" i="2" s="1"/>
  <c r="D80" i="2"/>
  <c r="D81" i="2"/>
  <c r="D82" i="2"/>
  <c r="D83" i="2"/>
  <c r="D84" i="2"/>
  <c r="D56" i="2"/>
  <c r="D85" i="2"/>
  <c r="AG218" i="2" s="1"/>
  <c r="D86" i="2"/>
  <c r="D117" i="2"/>
  <c r="D87" i="2"/>
  <c r="D88" i="2"/>
  <c r="AG199" i="2" s="1"/>
  <c r="D89" i="2"/>
  <c r="AG197" i="2" s="1"/>
  <c r="D90" i="2"/>
  <c r="D91" i="2"/>
  <c r="D92" i="2"/>
  <c r="AG213" i="2" s="1"/>
  <c r="D93" i="2"/>
  <c r="D94" i="2"/>
  <c r="D95" i="2"/>
  <c r="AG205" i="2" s="1"/>
  <c r="D96" i="2"/>
  <c r="AG217" i="2" s="1"/>
  <c r="D97" i="2"/>
  <c r="D98" i="2"/>
  <c r="D99" i="2"/>
  <c r="D100" i="2"/>
  <c r="D101" i="2"/>
  <c r="D102" i="2"/>
  <c r="D103" i="2"/>
  <c r="AG216" i="2" s="1"/>
  <c r="D104" i="2"/>
  <c r="D105" i="2"/>
  <c r="AG224" i="2" s="1"/>
  <c r="D106" i="2"/>
  <c r="D107" i="2"/>
  <c r="AG186" i="2" s="1"/>
  <c r="D108" i="2"/>
  <c r="D109" i="2"/>
  <c r="D110" i="2"/>
  <c r="AG202" i="2" s="1"/>
  <c r="D111" i="2"/>
  <c r="D112" i="2"/>
  <c r="AG193" i="2" s="1"/>
  <c r="D113" i="2"/>
  <c r="AG204" i="2" s="1"/>
  <c r="D152" i="2"/>
  <c r="D114" i="2"/>
  <c r="D115" i="2"/>
  <c r="D116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1" i="2"/>
  <c r="D132" i="2"/>
  <c r="D133" i="2"/>
  <c r="D134" i="2"/>
  <c r="D135" i="2"/>
  <c r="AG203" i="2" s="1"/>
  <c r="D136" i="2"/>
  <c r="D137" i="2"/>
  <c r="G137" i="2" s="1"/>
  <c r="D138" i="2"/>
  <c r="D139" i="2"/>
  <c r="D140" i="2"/>
  <c r="D141" i="2"/>
  <c r="D142" i="2"/>
  <c r="D143" i="2"/>
  <c r="D144" i="2"/>
  <c r="D146" i="2"/>
  <c r="D147" i="2"/>
  <c r="D148" i="2"/>
  <c r="D149" i="2"/>
  <c r="D219" i="2"/>
  <c r="D150" i="2"/>
  <c r="D151" i="2"/>
  <c r="D153" i="2"/>
  <c r="D154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3" i="2"/>
  <c r="D170" i="2"/>
  <c r="D171" i="2"/>
  <c r="D130" i="2"/>
  <c r="D172" i="2"/>
  <c r="D175" i="2"/>
  <c r="D176" i="2"/>
  <c r="D177" i="2"/>
  <c r="D178" i="2"/>
  <c r="D179" i="2"/>
  <c r="D180" i="2"/>
  <c r="D181" i="2"/>
  <c r="D182" i="2"/>
  <c r="D61" i="2"/>
  <c r="AG215" i="2" s="1"/>
  <c r="D183" i="2"/>
  <c r="D155" i="2"/>
  <c r="D184" i="2"/>
  <c r="D226" i="2"/>
  <c r="D7" i="2"/>
  <c r="AG221" i="2" s="1"/>
  <c r="B11" i="1" l="1"/>
  <c r="C23" i="8"/>
  <c r="B57" i="1"/>
  <c r="C22" i="8"/>
  <c r="AG209" i="2"/>
  <c r="B53" i="1"/>
  <c r="B14" i="1"/>
  <c r="B12" i="1"/>
  <c r="B56" i="1"/>
  <c r="B54" i="1"/>
  <c r="B50" i="1"/>
  <c r="B15" i="1"/>
  <c r="B58" i="1"/>
  <c r="B49" i="1"/>
  <c r="B55" i="1"/>
  <c r="B7" i="1"/>
  <c r="B9" i="1"/>
  <c r="B52" i="1"/>
  <c r="B51" i="1"/>
  <c r="B13" i="1"/>
  <c r="B8" i="1"/>
  <c r="B10" i="1"/>
  <c r="B16" i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4" i="8"/>
  <c r="E25" i="8"/>
  <c r="E26" i="8"/>
  <c r="E27" i="8"/>
  <c r="E28" i="8"/>
  <c r="E8" i="8"/>
  <c r="E7" i="8"/>
  <c r="X20" i="1"/>
  <c r="E30" i="8" l="1"/>
  <c r="V8" i="6"/>
  <c r="X8" i="6"/>
  <c r="AK8" i="6"/>
  <c r="AQ8" i="6"/>
  <c r="AS8" i="6"/>
  <c r="V9" i="6"/>
  <c r="X9" i="6"/>
  <c r="AQ9" i="6"/>
  <c r="AS9" i="6"/>
  <c r="V10" i="6"/>
  <c r="X10" i="6"/>
  <c r="AQ10" i="6"/>
  <c r="AS10" i="6"/>
  <c r="V11" i="6"/>
  <c r="X11" i="6"/>
  <c r="AQ11" i="6"/>
  <c r="AS11" i="6"/>
  <c r="F12" i="6"/>
  <c r="P12" i="6"/>
  <c r="V12" i="6"/>
  <c r="X12" i="6"/>
  <c r="AE12" i="6"/>
  <c r="AM12" i="6"/>
  <c r="AQ12" i="6"/>
  <c r="AS12" i="6"/>
  <c r="P13" i="6"/>
  <c r="V13" i="6"/>
  <c r="X13" i="6"/>
  <c r="AE13" i="6"/>
  <c r="AQ13" i="6"/>
  <c r="AS13" i="6"/>
  <c r="P14" i="6"/>
  <c r="V14" i="6"/>
  <c r="X14" i="6"/>
  <c r="AQ14" i="6"/>
  <c r="AS14" i="6"/>
  <c r="V15" i="6"/>
  <c r="X15" i="6"/>
  <c r="AQ15" i="6"/>
  <c r="AS15" i="6"/>
  <c r="H16" i="6"/>
  <c r="X16" i="6"/>
  <c r="AQ16" i="6"/>
  <c r="AS16" i="6"/>
  <c r="J17" i="6"/>
  <c r="V17" i="6"/>
  <c r="X17" i="6"/>
  <c r="AA17" i="6"/>
  <c r="AK17" i="6"/>
  <c r="AQ17" i="6"/>
  <c r="AS17" i="6"/>
  <c r="V18" i="6"/>
  <c r="X18" i="6"/>
  <c r="AQ18" i="6"/>
  <c r="AS18" i="6"/>
  <c r="V19" i="6"/>
  <c r="X19" i="6"/>
  <c r="AC19" i="6"/>
  <c r="AE19" i="6"/>
  <c r="AM19" i="6"/>
  <c r="AQ19" i="6"/>
  <c r="AS19" i="6"/>
  <c r="T20" i="6"/>
  <c r="V20" i="6"/>
  <c r="X20" i="6"/>
  <c r="AQ20" i="6"/>
  <c r="AS20" i="6"/>
  <c r="V21" i="6"/>
  <c r="X21" i="6"/>
  <c r="AQ21" i="6"/>
  <c r="AS21" i="6"/>
  <c r="F22" i="6"/>
  <c r="P22" i="6"/>
  <c r="V22" i="6"/>
  <c r="X22" i="6"/>
  <c r="AC22" i="6"/>
  <c r="AO22" i="6"/>
  <c r="AQ22" i="6"/>
  <c r="AS22" i="6"/>
  <c r="V23" i="6"/>
  <c r="X23" i="6"/>
  <c r="AM23" i="6"/>
  <c r="AQ23" i="6"/>
  <c r="AS23" i="6"/>
  <c r="P24" i="6"/>
  <c r="V24" i="6"/>
  <c r="X24" i="6"/>
  <c r="AA24" i="6"/>
  <c r="AK24" i="6"/>
  <c r="AM24" i="6"/>
  <c r="AQ24" i="6"/>
  <c r="AS24" i="6"/>
  <c r="V25" i="6"/>
  <c r="X25" i="6"/>
  <c r="AQ25" i="6"/>
  <c r="AS25" i="6"/>
  <c r="X26" i="6"/>
  <c r="AQ26" i="6"/>
  <c r="AS26" i="6"/>
  <c r="V27" i="6"/>
  <c r="X27" i="6"/>
  <c r="AI27" i="6"/>
  <c r="AQ27" i="6"/>
  <c r="AS27" i="6"/>
  <c r="X28" i="6"/>
  <c r="AQ28" i="6"/>
  <c r="AS28" i="6"/>
  <c r="V29" i="6"/>
  <c r="X29" i="6"/>
  <c r="AQ29" i="6"/>
  <c r="AS29" i="6"/>
  <c r="H30" i="6"/>
  <c r="V30" i="6"/>
  <c r="X30" i="6"/>
  <c r="AQ30" i="6"/>
  <c r="AS30" i="6"/>
  <c r="R31" i="6"/>
  <c r="V31" i="6"/>
  <c r="X31" i="6"/>
  <c r="AC31" i="6"/>
  <c r="AO31" i="6"/>
  <c r="AQ31" i="6"/>
  <c r="AS31" i="6"/>
  <c r="F32" i="6"/>
  <c r="P32" i="6"/>
  <c r="V32" i="6"/>
  <c r="X32" i="6"/>
  <c r="AQ32" i="6"/>
  <c r="AS32" i="6"/>
  <c r="V33" i="6"/>
  <c r="X33" i="6"/>
  <c r="AQ33" i="6"/>
  <c r="AS33" i="6"/>
  <c r="R34" i="6"/>
  <c r="V34" i="6"/>
  <c r="X34" i="6"/>
  <c r="AQ34" i="6"/>
  <c r="AS34" i="6"/>
  <c r="V35" i="6"/>
  <c r="X35" i="6"/>
  <c r="AC35" i="6"/>
  <c r="AQ35" i="6"/>
  <c r="AS35" i="6"/>
  <c r="X36" i="6"/>
  <c r="AQ36" i="6"/>
  <c r="AS36" i="6"/>
  <c r="J37" i="6"/>
  <c r="V37" i="6"/>
  <c r="X37" i="6"/>
  <c r="AQ37" i="6"/>
  <c r="AS37" i="6"/>
  <c r="V38" i="6"/>
  <c r="X38" i="6"/>
  <c r="AC38" i="6"/>
  <c r="AE38" i="6"/>
  <c r="AM38" i="6"/>
  <c r="AQ38" i="6"/>
  <c r="AS38" i="6"/>
  <c r="V39" i="6"/>
  <c r="X39" i="6"/>
  <c r="AQ39" i="6"/>
  <c r="AS39" i="6"/>
  <c r="V40" i="6"/>
  <c r="X40" i="6"/>
  <c r="AQ40" i="6"/>
  <c r="AS40" i="6"/>
  <c r="V41" i="6"/>
  <c r="X41" i="6"/>
  <c r="AC41" i="6"/>
  <c r="AI41" i="6"/>
  <c r="AQ41" i="6"/>
  <c r="AS41" i="6"/>
  <c r="X42" i="6"/>
  <c r="AQ42" i="6"/>
  <c r="AS42" i="6"/>
  <c r="X43" i="6"/>
  <c r="AQ43" i="6"/>
  <c r="AS43" i="6"/>
  <c r="P44" i="6"/>
  <c r="V44" i="6"/>
  <c r="X44" i="6"/>
  <c r="AQ44" i="6"/>
  <c r="AS44" i="6"/>
  <c r="V45" i="6"/>
  <c r="X45" i="6"/>
  <c r="AC45" i="6"/>
  <c r="AQ45" i="6"/>
  <c r="AS45" i="6"/>
  <c r="V46" i="6"/>
  <c r="X46" i="6"/>
  <c r="AI46" i="6"/>
  <c r="AQ46" i="6"/>
  <c r="AS46" i="6"/>
  <c r="T47" i="6"/>
  <c r="V47" i="6"/>
  <c r="X47" i="6"/>
  <c r="AQ47" i="6"/>
  <c r="AS47" i="6"/>
  <c r="V48" i="6"/>
  <c r="X48" i="6"/>
  <c r="AQ48" i="6"/>
  <c r="AS48" i="6"/>
  <c r="V49" i="6"/>
  <c r="X49" i="6"/>
  <c r="AQ49" i="6"/>
  <c r="AS49" i="6"/>
  <c r="V50" i="6"/>
  <c r="X50" i="6"/>
  <c r="AQ50" i="6"/>
  <c r="AS50" i="6"/>
  <c r="H51" i="6"/>
  <c r="V51" i="6"/>
  <c r="X51" i="6"/>
  <c r="AQ51" i="6"/>
  <c r="AS51" i="6"/>
  <c r="H52" i="6"/>
  <c r="J52" i="6"/>
  <c r="R52" i="6"/>
  <c r="V52" i="6"/>
  <c r="X52" i="6"/>
  <c r="AQ52" i="6"/>
  <c r="AS52" i="6"/>
  <c r="V53" i="6"/>
  <c r="X53" i="6"/>
  <c r="AQ53" i="6"/>
  <c r="AS53" i="6"/>
  <c r="V54" i="6"/>
  <c r="X54" i="6"/>
  <c r="AQ54" i="6"/>
  <c r="AS54" i="6"/>
  <c r="R55" i="6"/>
  <c r="V55" i="6"/>
  <c r="X55" i="6"/>
  <c r="AQ55" i="6"/>
  <c r="AS55" i="6"/>
  <c r="V57" i="6"/>
  <c r="X57" i="6"/>
  <c r="AQ57" i="6"/>
  <c r="AS57" i="6"/>
  <c r="V58" i="6"/>
  <c r="X58" i="6"/>
  <c r="AM58" i="6"/>
  <c r="AQ58" i="6"/>
  <c r="AS58" i="6"/>
  <c r="V59" i="6"/>
  <c r="X59" i="6"/>
  <c r="AQ59" i="6"/>
  <c r="AS59" i="6"/>
  <c r="V60" i="6"/>
  <c r="X60" i="6"/>
  <c r="AQ60" i="6"/>
  <c r="AS60" i="6"/>
  <c r="V62" i="6"/>
  <c r="X62" i="6"/>
  <c r="AC62" i="6"/>
  <c r="AQ62" i="6"/>
  <c r="AS62" i="6"/>
  <c r="T63" i="6"/>
  <c r="V63" i="6"/>
  <c r="X63" i="6"/>
  <c r="AQ63" i="6"/>
  <c r="AS63" i="6"/>
  <c r="P64" i="6"/>
  <c r="V64" i="6"/>
  <c r="X64" i="6"/>
  <c r="AA64" i="6"/>
  <c r="AK64" i="6"/>
  <c r="AQ64" i="6"/>
  <c r="AS64" i="6"/>
  <c r="V65" i="6"/>
  <c r="X65" i="6"/>
  <c r="AQ65" i="6"/>
  <c r="AS65" i="6"/>
  <c r="V66" i="6"/>
  <c r="X66" i="6"/>
  <c r="AC66" i="6"/>
  <c r="AE66" i="6"/>
  <c r="AI66" i="6"/>
  <c r="AM66" i="6"/>
  <c r="AQ66" i="6"/>
  <c r="AS66" i="6"/>
  <c r="V67" i="6"/>
  <c r="X67" i="6"/>
  <c r="AQ67" i="6"/>
  <c r="AS67" i="6"/>
  <c r="V68" i="6"/>
  <c r="X68" i="6"/>
  <c r="AQ68" i="6"/>
  <c r="AS68" i="6"/>
  <c r="V69" i="6"/>
  <c r="X69" i="6"/>
  <c r="AQ69" i="6"/>
  <c r="AS69" i="6"/>
  <c r="V70" i="6"/>
  <c r="X70" i="6"/>
  <c r="AQ70" i="6"/>
  <c r="AS70" i="6"/>
  <c r="X71" i="6"/>
  <c r="AQ71" i="6"/>
  <c r="AS71" i="6"/>
  <c r="V72" i="6"/>
  <c r="X72" i="6"/>
  <c r="AS72" i="6"/>
  <c r="P73" i="6"/>
  <c r="V73" i="6"/>
  <c r="X73" i="6"/>
  <c r="AC73" i="6"/>
  <c r="AQ73" i="6"/>
  <c r="AS73" i="6"/>
  <c r="V74" i="6"/>
  <c r="X74" i="6"/>
  <c r="AQ74" i="6"/>
  <c r="AS74" i="6"/>
  <c r="V75" i="6"/>
  <c r="X75" i="6"/>
  <c r="AQ75" i="6"/>
  <c r="AS75" i="6"/>
  <c r="V76" i="6"/>
  <c r="X76" i="6"/>
  <c r="AQ76" i="6"/>
  <c r="AS76" i="6"/>
  <c r="V77" i="6"/>
  <c r="X77" i="6"/>
  <c r="AC77" i="6"/>
  <c r="AQ77" i="6"/>
  <c r="AS77" i="6"/>
  <c r="V78" i="6"/>
  <c r="X78" i="6"/>
  <c r="AQ78" i="6"/>
  <c r="AS78" i="6"/>
  <c r="T79" i="6"/>
  <c r="V79" i="6"/>
  <c r="X79" i="6"/>
  <c r="AE79" i="6"/>
  <c r="AQ79" i="6"/>
  <c r="AS79" i="6"/>
  <c r="V145" i="6"/>
  <c r="X145" i="6"/>
  <c r="AQ145" i="6"/>
  <c r="AS145" i="6"/>
  <c r="T80" i="6"/>
  <c r="V80" i="6"/>
  <c r="X80" i="6"/>
  <c r="AC80" i="6"/>
  <c r="AQ80" i="6"/>
  <c r="AS80" i="6"/>
  <c r="V81" i="6"/>
  <c r="X81" i="6"/>
  <c r="AQ81" i="6"/>
  <c r="AS81" i="6"/>
  <c r="V82" i="6"/>
  <c r="X82" i="6"/>
  <c r="AO82" i="6"/>
  <c r="AQ82" i="6"/>
  <c r="AS82" i="6"/>
  <c r="L83" i="6"/>
  <c r="N83" i="6"/>
  <c r="P83" i="6"/>
  <c r="V83" i="6"/>
  <c r="X83" i="6"/>
  <c r="AQ83" i="6"/>
  <c r="AS83" i="6"/>
  <c r="V84" i="6"/>
  <c r="X84" i="6"/>
  <c r="AQ84" i="6"/>
  <c r="AS84" i="6"/>
  <c r="V56" i="6"/>
  <c r="X56" i="6"/>
  <c r="AQ56" i="6"/>
  <c r="AS56" i="6"/>
  <c r="V85" i="6"/>
  <c r="X85" i="6"/>
  <c r="AQ85" i="6"/>
  <c r="AS85" i="6"/>
  <c r="V86" i="6"/>
  <c r="X86" i="6"/>
  <c r="AA86" i="6"/>
  <c r="AK86" i="6"/>
  <c r="AQ86" i="6"/>
  <c r="AS86" i="6"/>
  <c r="F117" i="6"/>
  <c r="H117" i="6"/>
  <c r="J117" i="6"/>
  <c r="L117" i="6"/>
  <c r="N117" i="6"/>
  <c r="P117" i="6"/>
  <c r="R117" i="6"/>
  <c r="T117" i="6"/>
  <c r="V117" i="6"/>
  <c r="X117" i="6"/>
  <c r="AA117" i="6"/>
  <c r="AC117" i="6"/>
  <c r="AE117" i="6"/>
  <c r="AG117" i="6"/>
  <c r="AI117" i="6"/>
  <c r="AK117" i="6"/>
  <c r="AM117" i="6"/>
  <c r="AO117" i="6"/>
  <c r="AQ117" i="6"/>
  <c r="AS117" i="6"/>
  <c r="V87" i="6"/>
  <c r="X87" i="6"/>
  <c r="AQ87" i="6"/>
  <c r="AS87" i="6"/>
  <c r="V88" i="6"/>
  <c r="X88" i="6"/>
  <c r="AQ88" i="6"/>
  <c r="AS88" i="6"/>
  <c r="V89" i="6"/>
  <c r="X89" i="6"/>
  <c r="AQ89" i="6"/>
  <c r="AS89" i="6"/>
  <c r="V90" i="6"/>
  <c r="X90" i="6"/>
  <c r="AQ90" i="6"/>
  <c r="AS90" i="6"/>
  <c r="V91" i="6"/>
  <c r="X91" i="6"/>
  <c r="AE91" i="6"/>
  <c r="AK91" i="6"/>
  <c r="AQ91" i="6"/>
  <c r="AS91" i="6"/>
  <c r="V92" i="6"/>
  <c r="X92" i="6"/>
  <c r="AQ92" i="6"/>
  <c r="AS92" i="6"/>
  <c r="V93" i="6"/>
  <c r="X93" i="6"/>
  <c r="AQ93" i="6"/>
  <c r="AS93" i="6"/>
  <c r="H94" i="6"/>
  <c r="V94" i="6"/>
  <c r="X94" i="6"/>
  <c r="AK94" i="6"/>
  <c r="AQ94" i="6"/>
  <c r="AS94" i="6"/>
  <c r="F95" i="6"/>
  <c r="L95" i="6"/>
  <c r="V95" i="6"/>
  <c r="X95" i="6"/>
  <c r="AQ95" i="6"/>
  <c r="AS95" i="6"/>
  <c r="V96" i="6"/>
  <c r="X96" i="6"/>
  <c r="AQ96" i="6"/>
  <c r="AS96" i="6"/>
  <c r="F97" i="6"/>
  <c r="H97" i="6"/>
  <c r="J97" i="6"/>
  <c r="L97" i="6"/>
  <c r="N97" i="6"/>
  <c r="P97" i="6"/>
  <c r="R97" i="6"/>
  <c r="T97" i="6"/>
  <c r="V97" i="6"/>
  <c r="X97" i="6"/>
  <c r="AA97" i="6"/>
  <c r="AC97" i="6"/>
  <c r="AE97" i="6"/>
  <c r="AG97" i="6"/>
  <c r="AK97" i="6"/>
  <c r="AM97" i="6"/>
  <c r="AO97" i="6"/>
  <c r="AQ97" i="6"/>
  <c r="AS97" i="6"/>
  <c r="F98" i="6"/>
  <c r="H98" i="6"/>
  <c r="J98" i="6"/>
  <c r="L98" i="6"/>
  <c r="N98" i="6"/>
  <c r="P98" i="6"/>
  <c r="R98" i="6"/>
  <c r="T98" i="6"/>
  <c r="V98" i="6"/>
  <c r="X98" i="6"/>
  <c r="AA98" i="6"/>
  <c r="AC98" i="6"/>
  <c r="AE98" i="6"/>
  <c r="AG98" i="6"/>
  <c r="AI98" i="6"/>
  <c r="AK98" i="6"/>
  <c r="AM98" i="6"/>
  <c r="AO98" i="6"/>
  <c r="AQ98" i="6"/>
  <c r="AS98" i="6"/>
  <c r="F99" i="6"/>
  <c r="H99" i="6"/>
  <c r="J99" i="6"/>
  <c r="L99" i="6"/>
  <c r="N99" i="6"/>
  <c r="P99" i="6"/>
  <c r="R99" i="6"/>
  <c r="T99" i="6"/>
  <c r="V99" i="6"/>
  <c r="X99" i="6"/>
  <c r="AA99" i="6"/>
  <c r="AC99" i="6"/>
  <c r="AE99" i="6"/>
  <c r="AG99" i="6"/>
  <c r="AI99" i="6"/>
  <c r="AK99" i="6"/>
  <c r="AM99" i="6"/>
  <c r="AO99" i="6"/>
  <c r="AQ99" i="6"/>
  <c r="AS99" i="6"/>
  <c r="F100" i="6"/>
  <c r="H100" i="6"/>
  <c r="J100" i="6"/>
  <c r="L100" i="6"/>
  <c r="N100" i="6"/>
  <c r="P100" i="6"/>
  <c r="R100" i="6"/>
  <c r="T100" i="6"/>
  <c r="V100" i="6"/>
  <c r="X100" i="6"/>
  <c r="AA100" i="6"/>
  <c r="AC100" i="6"/>
  <c r="AE100" i="6"/>
  <c r="AG100" i="6"/>
  <c r="AI100" i="6"/>
  <c r="AK100" i="6"/>
  <c r="AM100" i="6"/>
  <c r="AO100" i="6"/>
  <c r="AQ100" i="6"/>
  <c r="AS100" i="6"/>
  <c r="F101" i="6"/>
  <c r="H101" i="6"/>
  <c r="J101" i="6"/>
  <c r="L101" i="6"/>
  <c r="N101" i="6"/>
  <c r="P101" i="6"/>
  <c r="R101" i="6"/>
  <c r="T101" i="6"/>
  <c r="V101" i="6"/>
  <c r="X101" i="6"/>
  <c r="AA101" i="6"/>
  <c r="AC101" i="6"/>
  <c r="AE101" i="6"/>
  <c r="AG101" i="6"/>
  <c r="AI101" i="6"/>
  <c r="AK101" i="6"/>
  <c r="AM101" i="6"/>
  <c r="AO101" i="6"/>
  <c r="AQ101" i="6"/>
  <c r="AS101" i="6"/>
  <c r="F102" i="6"/>
  <c r="H102" i="6"/>
  <c r="J102" i="6"/>
  <c r="L102" i="6"/>
  <c r="N102" i="6"/>
  <c r="P102" i="6"/>
  <c r="R102" i="6"/>
  <c r="T102" i="6"/>
  <c r="V102" i="6"/>
  <c r="X102" i="6"/>
  <c r="AA102" i="6"/>
  <c r="AC102" i="6"/>
  <c r="AE102" i="6"/>
  <c r="AG102" i="6"/>
  <c r="AI102" i="6"/>
  <c r="AK102" i="6"/>
  <c r="AM102" i="6"/>
  <c r="AO102" i="6"/>
  <c r="AQ102" i="6"/>
  <c r="AS102" i="6"/>
  <c r="F103" i="6"/>
  <c r="H103" i="6"/>
  <c r="J103" i="6"/>
  <c r="L103" i="6"/>
  <c r="N103" i="6"/>
  <c r="P103" i="6"/>
  <c r="R103" i="6"/>
  <c r="T103" i="6"/>
  <c r="V103" i="6"/>
  <c r="X103" i="6"/>
  <c r="AA103" i="6"/>
  <c r="AC103" i="6"/>
  <c r="AE103" i="6"/>
  <c r="AG103" i="6"/>
  <c r="AI103" i="6"/>
  <c r="AK103" i="6"/>
  <c r="AM103" i="6"/>
  <c r="AO103" i="6"/>
  <c r="AQ103" i="6"/>
  <c r="AS103" i="6"/>
  <c r="F104" i="6"/>
  <c r="H104" i="6"/>
  <c r="J104" i="6"/>
  <c r="L104" i="6"/>
  <c r="N104" i="6"/>
  <c r="P104" i="6"/>
  <c r="R104" i="6"/>
  <c r="T104" i="6"/>
  <c r="V104" i="6"/>
  <c r="X104" i="6"/>
  <c r="AA104" i="6"/>
  <c r="AC104" i="6"/>
  <c r="AE104" i="6"/>
  <c r="AG104" i="6"/>
  <c r="AI104" i="6"/>
  <c r="AK104" i="6"/>
  <c r="AM104" i="6"/>
  <c r="AQ104" i="6"/>
  <c r="AS104" i="6"/>
  <c r="F105" i="6"/>
  <c r="H105" i="6"/>
  <c r="J105" i="6"/>
  <c r="L105" i="6"/>
  <c r="N105" i="6"/>
  <c r="P105" i="6"/>
  <c r="R105" i="6"/>
  <c r="T105" i="6"/>
  <c r="V105" i="6"/>
  <c r="X105" i="6"/>
  <c r="AA105" i="6"/>
  <c r="AC105" i="6"/>
  <c r="AE105" i="6"/>
  <c r="AG105" i="6"/>
  <c r="AI105" i="6"/>
  <c r="AK105" i="6"/>
  <c r="AM105" i="6"/>
  <c r="AO105" i="6"/>
  <c r="AQ105" i="6"/>
  <c r="AS105" i="6"/>
  <c r="F106" i="6"/>
  <c r="H106" i="6"/>
  <c r="J106" i="6"/>
  <c r="L106" i="6"/>
  <c r="N106" i="6"/>
  <c r="P106" i="6"/>
  <c r="R106" i="6"/>
  <c r="T106" i="6"/>
  <c r="V106" i="6"/>
  <c r="X106" i="6"/>
  <c r="AA106" i="6"/>
  <c r="AC106" i="6"/>
  <c r="AE106" i="6"/>
  <c r="AG106" i="6"/>
  <c r="AI106" i="6"/>
  <c r="AK106" i="6"/>
  <c r="AM106" i="6"/>
  <c r="AO106" i="6"/>
  <c r="AQ106" i="6"/>
  <c r="AS106" i="6"/>
  <c r="F107" i="6"/>
  <c r="H107" i="6"/>
  <c r="J107" i="6"/>
  <c r="L107" i="6"/>
  <c r="N107" i="6"/>
  <c r="P107" i="6"/>
  <c r="R107" i="6"/>
  <c r="T107" i="6"/>
  <c r="V107" i="6"/>
  <c r="X107" i="6"/>
  <c r="AA107" i="6"/>
  <c r="AC107" i="6"/>
  <c r="AE107" i="6"/>
  <c r="AG107" i="6"/>
  <c r="AI107" i="6"/>
  <c r="AK107" i="6"/>
  <c r="AM107" i="6"/>
  <c r="AO107" i="6"/>
  <c r="AQ107" i="6"/>
  <c r="AS107" i="6"/>
  <c r="F108" i="6"/>
  <c r="H108" i="6"/>
  <c r="J108" i="6"/>
  <c r="L108" i="6"/>
  <c r="N108" i="6"/>
  <c r="P108" i="6"/>
  <c r="R108" i="6"/>
  <c r="T108" i="6"/>
  <c r="V108" i="6"/>
  <c r="X108" i="6"/>
  <c r="AA108" i="6"/>
  <c r="AC108" i="6"/>
  <c r="AE108" i="6"/>
  <c r="AG108" i="6"/>
  <c r="AI108" i="6"/>
  <c r="AK108" i="6"/>
  <c r="AM108" i="6"/>
  <c r="AO108" i="6"/>
  <c r="AQ108" i="6"/>
  <c r="AS108" i="6"/>
  <c r="F109" i="6"/>
  <c r="H109" i="6"/>
  <c r="J109" i="6"/>
  <c r="L109" i="6"/>
  <c r="N109" i="6"/>
  <c r="P109" i="6"/>
  <c r="R109" i="6"/>
  <c r="T109" i="6"/>
  <c r="V109" i="6"/>
  <c r="X109" i="6"/>
  <c r="AA109" i="6"/>
  <c r="AC109" i="6"/>
  <c r="AE109" i="6"/>
  <c r="AG109" i="6"/>
  <c r="AI109" i="6"/>
  <c r="AK109" i="6"/>
  <c r="AM109" i="6"/>
  <c r="AO109" i="6"/>
  <c r="AQ109" i="6"/>
  <c r="AS109" i="6"/>
  <c r="F110" i="6"/>
  <c r="H110" i="6"/>
  <c r="J110" i="6"/>
  <c r="L110" i="6"/>
  <c r="N110" i="6"/>
  <c r="P110" i="6"/>
  <c r="R110" i="6"/>
  <c r="T110" i="6"/>
  <c r="V110" i="6"/>
  <c r="X110" i="6"/>
  <c r="AA110" i="6"/>
  <c r="AC110" i="6"/>
  <c r="AE110" i="6"/>
  <c r="AG110" i="6"/>
  <c r="AI110" i="6"/>
  <c r="AK110" i="6"/>
  <c r="AM110" i="6"/>
  <c r="AO110" i="6"/>
  <c r="AQ110" i="6"/>
  <c r="AS110" i="6"/>
  <c r="F111" i="6"/>
  <c r="H111" i="6"/>
  <c r="J111" i="6"/>
  <c r="L111" i="6"/>
  <c r="N111" i="6"/>
  <c r="P111" i="6"/>
  <c r="R111" i="6"/>
  <c r="T111" i="6"/>
  <c r="V111" i="6"/>
  <c r="X111" i="6"/>
  <c r="AA111" i="6"/>
  <c r="AC111" i="6"/>
  <c r="AE111" i="6"/>
  <c r="AG111" i="6"/>
  <c r="AI111" i="6"/>
  <c r="AK111" i="6"/>
  <c r="AM111" i="6"/>
  <c r="AO111" i="6"/>
  <c r="AQ111" i="6"/>
  <c r="AS111" i="6"/>
  <c r="F112" i="6"/>
  <c r="H112" i="6"/>
  <c r="J112" i="6"/>
  <c r="L112" i="6"/>
  <c r="N112" i="6"/>
  <c r="P112" i="6"/>
  <c r="R112" i="6"/>
  <c r="T112" i="6"/>
  <c r="V112" i="6"/>
  <c r="X112" i="6"/>
  <c r="AA112" i="6"/>
  <c r="AC112" i="6"/>
  <c r="AE112" i="6"/>
  <c r="AG112" i="6"/>
  <c r="AI112" i="6"/>
  <c r="AK112" i="6"/>
  <c r="AM112" i="6"/>
  <c r="AO112" i="6"/>
  <c r="AQ112" i="6"/>
  <c r="AS112" i="6"/>
  <c r="F113" i="6"/>
  <c r="H113" i="6"/>
  <c r="J113" i="6"/>
  <c r="L113" i="6"/>
  <c r="N113" i="6"/>
  <c r="P113" i="6"/>
  <c r="R113" i="6"/>
  <c r="T113" i="6"/>
  <c r="V113" i="6"/>
  <c r="X113" i="6"/>
  <c r="AA113" i="6"/>
  <c r="AC113" i="6"/>
  <c r="AE113" i="6"/>
  <c r="AG113" i="6"/>
  <c r="AI113" i="6"/>
  <c r="AK113" i="6"/>
  <c r="AM113" i="6"/>
  <c r="AO113" i="6"/>
  <c r="AQ113" i="6"/>
  <c r="AS113" i="6"/>
  <c r="F152" i="6"/>
  <c r="H152" i="6"/>
  <c r="J152" i="6"/>
  <c r="L152" i="6"/>
  <c r="N152" i="6"/>
  <c r="P152" i="6"/>
  <c r="R152" i="6"/>
  <c r="T152" i="6"/>
  <c r="V152" i="6"/>
  <c r="X152" i="6"/>
  <c r="AA152" i="6"/>
  <c r="AC152" i="6"/>
  <c r="AE152" i="6"/>
  <c r="AG152" i="6"/>
  <c r="AI152" i="6"/>
  <c r="AK152" i="6"/>
  <c r="AM152" i="6"/>
  <c r="AO152" i="6"/>
  <c r="AQ152" i="6"/>
  <c r="AS152" i="6"/>
  <c r="F114" i="6"/>
  <c r="H114" i="6"/>
  <c r="J114" i="6"/>
  <c r="L114" i="6"/>
  <c r="N114" i="6"/>
  <c r="P114" i="6"/>
  <c r="R114" i="6"/>
  <c r="T114" i="6"/>
  <c r="V114" i="6"/>
  <c r="X114" i="6"/>
  <c r="AA114" i="6"/>
  <c r="AC114" i="6"/>
  <c r="AE114" i="6"/>
  <c r="AG114" i="6"/>
  <c r="AI114" i="6"/>
  <c r="AK114" i="6"/>
  <c r="AM114" i="6"/>
  <c r="AO114" i="6"/>
  <c r="AQ114" i="6"/>
  <c r="AS114" i="6"/>
  <c r="F115" i="6"/>
  <c r="H115" i="6"/>
  <c r="J115" i="6"/>
  <c r="L115" i="6"/>
  <c r="N115" i="6"/>
  <c r="P115" i="6"/>
  <c r="R115" i="6"/>
  <c r="T115" i="6"/>
  <c r="V115" i="6"/>
  <c r="X115" i="6"/>
  <c r="AA115" i="6"/>
  <c r="AC115" i="6"/>
  <c r="AE115" i="6"/>
  <c r="AG115" i="6"/>
  <c r="AI115" i="6"/>
  <c r="AK115" i="6"/>
  <c r="AM115" i="6"/>
  <c r="AO115" i="6"/>
  <c r="AQ115" i="6"/>
  <c r="AS115" i="6"/>
  <c r="F116" i="6"/>
  <c r="H116" i="6"/>
  <c r="J116" i="6"/>
  <c r="L116" i="6"/>
  <c r="N116" i="6"/>
  <c r="P116" i="6"/>
  <c r="R116" i="6"/>
  <c r="T116" i="6"/>
  <c r="V116" i="6"/>
  <c r="X116" i="6"/>
  <c r="AA116" i="6"/>
  <c r="AC116" i="6"/>
  <c r="AE116" i="6"/>
  <c r="AG116" i="6"/>
  <c r="AI116" i="6"/>
  <c r="AK116" i="6"/>
  <c r="AM116" i="6"/>
  <c r="AO116" i="6"/>
  <c r="AQ116" i="6"/>
  <c r="AS116" i="6"/>
  <c r="F118" i="6"/>
  <c r="H118" i="6"/>
  <c r="J118" i="6"/>
  <c r="L118" i="6"/>
  <c r="N118" i="6"/>
  <c r="P118" i="6"/>
  <c r="R118" i="6"/>
  <c r="T118" i="6"/>
  <c r="V118" i="6"/>
  <c r="X118" i="6"/>
  <c r="AA118" i="6"/>
  <c r="AC118" i="6"/>
  <c r="AE118" i="6"/>
  <c r="AG118" i="6"/>
  <c r="AI118" i="6"/>
  <c r="AK118" i="6"/>
  <c r="AM118" i="6"/>
  <c r="AO118" i="6"/>
  <c r="AQ118" i="6"/>
  <c r="AS118" i="6"/>
  <c r="F119" i="6"/>
  <c r="H119" i="6"/>
  <c r="J119" i="6"/>
  <c r="L119" i="6"/>
  <c r="N119" i="6"/>
  <c r="P119" i="6"/>
  <c r="R119" i="6"/>
  <c r="T119" i="6"/>
  <c r="V119" i="6"/>
  <c r="X119" i="6"/>
  <c r="AA119" i="6"/>
  <c r="AC119" i="6"/>
  <c r="AE119" i="6"/>
  <c r="AG119" i="6"/>
  <c r="AI119" i="6"/>
  <c r="AK119" i="6"/>
  <c r="AM119" i="6"/>
  <c r="AO119" i="6"/>
  <c r="AQ119" i="6"/>
  <c r="AS119" i="6"/>
  <c r="F174" i="6"/>
  <c r="H174" i="6"/>
  <c r="J174" i="6"/>
  <c r="L174" i="6"/>
  <c r="N174" i="6"/>
  <c r="P174" i="6"/>
  <c r="R174" i="6"/>
  <c r="T174" i="6"/>
  <c r="V174" i="6"/>
  <c r="X174" i="6"/>
  <c r="AA174" i="6"/>
  <c r="AC174" i="6"/>
  <c r="AE174" i="6"/>
  <c r="AG174" i="6"/>
  <c r="AI174" i="6"/>
  <c r="AK174" i="6"/>
  <c r="AM174" i="6"/>
  <c r="AO174" i="6"/>
  <c r="AQ174" i="6"/>
  <c r="AS174" i="6"/>
  <c r="F120" i="6"/>
  <c r="H120" i="6"/>
  <c r="J120" i="6"/>
  <c r="L120" i="6"/>
  <c r="N120" i="6"/>
  <c r="P120" i="6"/>
  <c r="R120" i="6"/>
  <c r="T120" i="6"/>
  <c r="V120" i="6"/>
  <c r="X120" i="6"/>
  <c r="AA120" i="6"/>
  <c r="AC120" i="6"/>
  <c r="AE120" i="6"/>
  <c r="AG120" i="6"/>
  <c r="AI120" i="6"/>
  <c r="AK120" i="6"/>
  <c r="AM120" i="6"/>
  <c r="AO120" i="6"/>
  <c r="AQ120" i="6"/>
  <c r="AS120" i="6"/>
  <c r="F121" i="6"/>
  <c r="H121" i="6"/>
  <c r="J121" i="6"/>
  <c r="L121" i="6"/>
  <c r="N121" i="6"/>
  <c r="R121" i="6"/>
  <c r="T121" i="6"/>
  <c r="V121" i="6"/>
  <c r="X121" i="6"/>
  <c r="AA121" i="6"/>
  <c r="AC121" i="6"/>
  <c r="AE121" i="6"/>
  <c r="AG121" i="6"/>
  <c r="AI121" i="6"/>
  <c r="AK121" i="6"/>
  <c r="AM121" i="6"/>
  <c r="AO121" i="6"/>
  <c r="AQ121" i="6"/>
  <c r="AS121" i="6"/>
  <c r="F122" i="6"/>
  <c r="H122" i="6"/>
  <c r="J122" i="6"/>
  <c r="L122" i="6"/>
  <c r="N122" i="6"/>
  <c r="P122" i="6"/>
  <c r="R122" i="6"/>
  <c r="T122" i="6"/>
  <c r="V122" i="6"/>
  <c r="X122" i="6"/>
  <c r="AA122" i="6"/>
  <c r="AC122" i="6"/>
  <c r="AE122" i="6"/>
  <c r="AG122" i="6"/>
  <c r="AI122" i="6"/>
  <c r="AK122" i="6"/>
  <c r="AM122" i="6"/>
  <c r="AO122" i="6"/>
  <c r="AQ122" i="6"/>
  <c r="AS122" i="6"/>
  <c r="F123" i="6"/>
  <c r="H123" i="6"/>
  <c r="J123" i="6"/>
  <c r="L123" i="6"/>
  <c r="N123" i="6"/>
  <c r="P123" i="6"/>
  <c r="R123" i="6"/>
  <c r="T123" i="6"/>
  <c r="V123" i="6"/>
  <c r="X123" i="6"/>
  <c r="AA123" i="6"/>
  <c r="AC123" i="6"/>
  <c r="AE123" i="6"/>
  <c r="AG123" i="6"/>
  <c r="AI123" i="6"/>
  <c r="AK123" i="6"/>
  <c r="AM123" i="6"/>
  <c r="AO123" i="6"/>
  <c r="AQ123" i="6"/>
  <c r="AS123" i="6"/>
  <c r="F124" i="6"/>
  <c r="H124" i="6"/>
  <c r="J124" i="6"/>
  <c r="L124" i="6"/>
  <c r="N124" i="6"/>
  <c r="P124" i="6"/>
  <c r="R124" i="6"/>
  <c r="T124" i="6"/>
  <c r="V124" i="6"/>
  <c r="X124" i="6"/>
  <c r="AA124" i="6"/>
  <c r="AC124" i="6"/>
  <c r="AE124" i="6"/>
  <c r="AG124" i="6"/>
  <c r="AI124" i="6"/>
  <c r="AK124" i="6"/>
  <c r="AM124" i="6"/>
  <c r="AO124" i="6"/>
  <c r="AQ124" i="6"/>
  <c r="AS124" i="6"/>
  <c r="F125" i="6"/>
  <c r="H125" i="6"/>
  <c r="J125" i="6"/>
  <c r="L125" i="6"/>
  <c r="N125" i="6"/>
  <c r="P125" i="6"/>
  <c r="R125" i="6"/>
  <c r="T125" i="6"/>
  <c r="V125" i="6"/>
  <c r="X125" i="6"/>
  <c r="AA125" i="6"/>
  <c r="AC125" i="6"/>
  <c r="AE125" i="6"/>
  <c r="AG125" i="6"/>
  <c r="AI125" i="6"/>
  <c r="AK125" i="6"/>
  <c r="AM125" i="6"/>
  <c r="AO125" i="6"/>
  <c r="AQ125" i="6"/>
  <c r="AS125" i="6"/>
  <c r="F126" i="6"/>
  <c r="H126" i="6"/>
  <c r="J126" i="6"/>
  <c r="L126" i="6"/>
  <c r="N126" i="6"/>
  <c r="P126" i="6"/>
  <c r="R126" i="6"/>
  <c r="T126" i="6"/>
  <c r="V126" i="6"/>
  <c r="X126" i="6"/>
  <c r="AA126" i="6"/>
  <c r="AC126" i="6"/>
  <c r="AE126" i="6"/>
  <c r="AG126" i="6"/>
  <c r="AI126" i="6"/>
  <c r="AK126" i="6"/>
  <c r="AM126" i="6"/>
  <c r="AO126" i="6"/>
  <c r="AQ126" i="6"/>
  <c r="AS126" i="6"/>
  <c r="F127" i="6"/>
  <c r="H127" i="6"/>
  <c r="J127" i="6"/>
  <c r="L127" i="6"/>
  <c r="N127" i="6"/>
  <c r="P127" i="6"/>
  <c r="R127" i="6"/>
  <c r="T127" i="6"/>
  <c r="V127" i="6"/>
  <c r="X127" i="6"/>
  <c r="AA127" i="6"/>
  <c r="AC127" i="6"/>
  <c r="AE127" i="6"/>
  <c r="AG127" i="6"/>
  <c r="AI127" i="6"/>
  <c r="AK127" i="6"/>
  <c r="AM127" i="6"/>
  <c r="AO127" i="6"/>
  <c r="AQ127" i="6"/>
  <c r="AS127" i="6"/>
  <c r="F128" i="6"/>
  <c r="H128" i="6"/>
  <c r="J128" i="6"/>
  <c r="L128" i="6"/>
  <c r="N128" i="6"/>
  <c r="P128" i="6"/>
  <c r="R128" i="6"/>
  <c r="T128" i="6"/>
  <c r="V128" i="6"/>
  <c r="X128" i="6"/>
  <c r="AA128" i="6"/>
  <c r="AC128" i="6"/>
  <c r="AE128" i="6"/>
  <c r="AG128" i="6"/>
  <c r="AI128" i="6"/>
  <c r="AK128" i="6"/>
  <c r="AM128" i="6"/>
  <c r="AO128" i="6"/>
  <c r="AQ128" i="6"/>
  <c r="AS128" i="6"/>
  <c r="F129" i="6"/>
  <c r="H129" i="6"/>
  <c r="J129" i="6"/>
  <c r="L129" i="6"/>
  <c r="N129" i="6"/>
  <c r="P129" i="6"/>
  <c r="R129" i="6"/>
  <c r="T129" i="6"/>
  <c r="V129" i="6"/>
  <c r="X129" i="6"/>
  <c r="AA129" i="6"/>
  <c r="AC129" i="6"/>
  <c r="AE129" i="6"/>
  <c r="AG129" i="6"/>
  <c r="AI129" i="6"/>
  <c r="AK129" i="6"/>
  <c r="AM129" i="6"/>
  <c r="AO129" i="6"/>
  <c r="AQ129" i="6"/>
  <c r="AS129" i="6"/>
  <c r="F131" i="6"/>
  <c r="H131" i="6"/>
  <c r="J131" i="6"/>
  <c r="L131" i="6"/>
  <c r="N131" i="6"/>
  <c r="P131" i="6"/>
  <c r="R131" i="6"/>
  <c r="T131" i="6"/>
  <c r="V131" i="6"/>
  <c r="X131" i="6"/>
  <c r="AA131" i="6"/>
  <c r="AC131" i="6"/>
  <c r="AE131" i="6"/>
  <c r="AG131" i="6"/>
  <c r="AI131" i="6"/>
  <c r="AK131" i="6"/>
  <c r="AM131" i="6"/>
  <c r="AO131" i="6"/>
  <c r="AQ131" i="6"/>
  <c r="AS131" i="6"/>
  <c r="F132" i="6"/>
  <c r="H132" i="6"/>
  <c r="J132" i="6"/>
  <c r="L132" i="6"/>
  <c r="N132" i="6"/>
  <c r="P132" i="6"/>
  <c r="R132" i="6"/>
  <c r="T132" i="6"/>
  <c r="V132" i="6"/>
  <c r="X132" i="6"/>
  <c r="AA132" i="6"/>
  <c r="AC132" i="6"/>
  <c r="AE132" i="6"/>
  <c r="AG132" i="6"/>
  <c r="AI132" i="6"/>
  <c r="AK132" i="6"/>
  <c r="AM132" i="6"/>
  <c r="AO132" i="6"/>
  <c r="AQ132" i="6"/>
  <c r="AS132" i="6"/>
  <c r="F133" i="6"/>
  <c r="H133" i="6"/>
  <c r="J133" i="6"/>
  <c r="L133" i="6"/>
  <c r="N133" i="6"/>
  <c r="P133" i="6"/>
  <c r="R133" i="6"/>
  <c r="T133" i="6"/>
  <c r="V133" i="6"/>
  <c r="X133" i="6"/>
  <c r="AA133" i="6"/>
  <c r="AC133" i="6"/>
  <c r="AE133" i="6"/>
  <c r="AG133" i="6"/>
  <c r="AI133" i="6"/>
  <c r="AK133" i="6"/>
  <c r="AM133" i="6"/>
  <c r="AO133" i="6"/>
  <c r="AQ133" i="6"/>
  <c r="AS133" i="6"/>
  <c r="F134" i="6"/>
  <c r="H134" i="6"/>
  <c r="J134" i="6"/>
  <c r="L134" i="6"/>
  <c r="N134" i="6"/>
  <c r="P134" i="6"/>
  <c r="R134" i="6"/>
  <c r="T134" i="6"/>
  <c r="V134" i="6"/>
  <c r="X134" i="6"/>
  <c r="AA134" i="6"/>
  <c r="AC134" i="6"/>
  <c r="AE134" i="6"/>
  <c r="AG134" i="6"/>
  <c r="AI134" i="6"/>
  <c r="AK134" i="6"/>
  <c r="AM134" i="6"/>
  <c r="AO134" i="6"/>
  <c r="AQ134" i="6"/>
  <c r="AS134" i="6"/>
  <c r="F135" i="6"/>
  <c r="H135" i="6"/>
  <c r="J135" i="6"/>
  <c r="L135" i="6"/>
  <c r="N135" i="6"/>
  <c r="P135" i="6"/>
  <c r="R135" i="6"/>
  <c r="T135" i="6"/>
  <c r="V135" i="6"/>
  <c r="X135" i="6"/>
  <c r="AA135" i="6"/>
  <c r="AC135" i="6"/>
  <c r="AE135" i="6"/>
  <c r="AG135" i="6"/>
  <c r="AI135" i="6"/>
  <c r="AK135" i="6"/>
  <c r="AM135" i="6"/>
  <c r="AO135" i="6"/>
  <c r="AQ135" i="6"/>
  <c r="AS135" i="6"/>
  <c r="F136" i="6"/>
  <c r="H136" i="6"/>
  <c r="J136" i="6"/>
  <c r="L136" i="6"/>
  <c r="N136" i="6"/>
  <c r="P136" i="6"/>
  <c r="R136" i="6"/>
  <c r="T136" i="6"/>
  <c r="V136" i="6"/>
  <c r="X136" i="6"/>
  <c r="AA136" i="6"/>
  <c r="AC136" i="6"/>
  <c r="AE136" i="6"/>
  <c r="AG136" i="6"/>
  <c r="AI136" i="6"/>
  <c r="AK136" i="6"/>
  <c r="AM136" i="6"/>
  <c r="AO136" i="6"/>
  <c r="AQ136" i="6"/>
  <c r="AS136" i="6"/>
  <c r="F137" i="6"/>
  <c r="H137" i="6"/>
  <c r="J137" i="6"/>
  <c r="L137" i="6"/>
  <c r="N137" i="6"/>
  <c r="P137" i="6"/>
  <c r="R137" i="6"/>
  <c r="T137" i="6"/>
  <c r="V137" i="6"/>
  <c r="X137" i="6"/>
  <c r="AA137" i="6"/>
  <c r="AC137" i="6"/>
  <c r="AE137" i="6"/>
  <c r="AG137" i="6"/>
  <c r="AI137" i="6"/>
  <c r="AK137" i="6"/>
  <c r="AM137" i="6"/>
  <c r="AO137" i="6"/>
  <c r="AQ137" i="6"/>
  <c r="AS137" i="6"/>
  <c r="F138" i="6"/>
  <c r="H138" i="6"/>
  <c r="J138" i="6"/>
  <c r="L138" i="6"/>
  <c r="N138" i="6"/>
  <c r="P138" i="6"/>
  <c r="R138" i="6"/>
  <c r="T138" i="6"/>
  <c r="V138" i="6"/>
  <c r="X138" i="6"/>
  <c r="AA138" i="6"/>
  <c r="AC138" i="6"/>
  <c r="AE138" i="6"/>
  <c r="AG138" i="6"/>
  <c r="AI138" i="6"/>
  <c r="AK138" i="6"/>
  <c r="AM138" i="6"/>
  <c r="AO138" i="6"/>
  <c r="AQ138" i="6"/>
  <c r="AS138" i="6"/>
  <c r="H139" i="6"/>
  <c r="J139" i="6"/>
  <c r="L139" i="6"/>
  <c r="N139" i="6"/>
  <c r="P139" i="6"/>
  <c r="R139" i="6"/>
  <c r="T139" i="6"/>
  <c r="V139" i="6"/>
  <c r="X139" i="6"/>
  <c r="AA139" i="6"/>
  <c r="AC139" i="6"/>
  <c r="AE139" i="6"/>
  <c r="AG139" i="6"/>
  <c r="AI139" i="6"/>
  <c r="AK139" i="6"/>
  <c r="AM139" i="6"/>
  <c r="AO139" i="6"/>
  <c r="AQ139" i="6"/>
  <c r="AS139" i="6"/>
  <c r="F140" i="6"/>
  <c r="H140" i="6"/>
  <c r="J140" i="6"/>
  <c r="L140" i="6"/>
  <c r="N140" i="6"/>
  <c r="P140" i="6"/>
  <c r="R140" i="6"/>
  <c r="T140" i="6"/>
  <c r="V140" i="6"/>
  <c r="X140" i="6"/>
  <c r="AA140" i="6"/>
  <c r="AC140" i="6"/>
  <c r="AE140" i="6"/>
  <c r="AG140" i="6"/>
  <c r="AI140" i="6"/>
  <c r="AK140" i="6"/>
  <c r="AM140" i="6"/>
  <c r="AO140" i="6"/>
  <c r="AQ140" i="6"/>
  <c r="AS140" i="6"/>
  <c r="F141" i="6"/>
  <c r="H141" i="6"/>
  <c r="J141" i="6"/>
  <c r="L141" i="6"/>
  <c r="N141" i="6"/>
  <c r="P141" i="6"/>
  <c r="R141" i="6"/>
  <c r="T141" i="6"/>
  <c r="V141" i="6"/>
  <c r="X141" i="6"/>
  <c r="AA141" i="6"/>
  <c r="AC141" i="6"/>
  <c r="AE141" i="6"/>
  <c r="AG141" i="6"/>
  <c r="AI141" i="6"/>
  <c r="AK141" i="6"/>
  <c r="AM141" i="6"/>
  <c r="AO141" i="6"/>
  <c r="AQ141" i="6"/>
  <c r="AS141" i="6"/>
  <c r="F142" i="6"/>
  <c r="H142" i="6"/>
  <c r="J142" i="6"/>
  <c r="L142" i="6"/>
  <c r="N142" i="6"/>
  <c r="P142" i="6"/>
  <c r="R142" i="6"/>
  <c r="T142" i="6"/>
  <c r="V142" i="6"/>
  <c r="X142" i="6"/>
  <c r="AA142" i="6"/>
  <c r="AC142" i="6"/>
  <c r="AE142" i="6"/>
  <c r="AG142" i="6"/>
  <c r="AI142" i="6"/>
  <c r="AK142" i="6"/>
  <c r="AM142" i="6"/>
  <c r="AO142" i="6"/>
  <c r="AQ142" i="6"/>
  <c r="AS142" i="6"/>
  <c r="F143" i="6"/>
  <c r="H143" i="6"/>
  <c r="J143" i="6"/>
  <c r="L143" i="6"/>
  <c r="N143" i="6"/>
  <c r="P143" i="6"/>
  <c r="R143" i="6"/>
  <c r="T143" i="6"/>
  <c r="V143" i="6"/>
  <c r="X143" i="6"/>
  <c r="AA143" i="6"/>
  <c r="AC143" i="6"/>
  <c r="AE143" i="6"/>
  <c r="AG143" i="6"/>
  <c r="AI143" i="6"/>
  <c r="AK143" i="6"/>
  <c r="AM143" i="6"/>
  <c r="AO143" i="6"/>
  <c r="AQ143" i="6"/>
  <c r="AS143" i="6"/>
  <c r="F144" i="6"/>
  <c r="H144" i="6"/>
  <c r="J144" i="6"/>
  <c r="L144" i="6"/>
  <c r="N144" i="6"/>
  <c r="P144" i="6"/>
  <c r="R144" i="6"/>
  <c r="T144" i="6"/>
  <c r="V144" i="6"/>
  <c r="X144" i="6"/>
  <c r="AA144" i="6"/>
  <c r="AC144" i="6"/>
  <c r="AE144" i="6"/>
  <c r="AG144" i="6"/>
  <c r="AI144" i="6"/>
  <c r="AK144" i="6"/>
  <c r="AM144" i="6"/>
  <c r="AO144" i="6"/>
  <c r="AQ144" i="6"/>
  <c r="AS144" i="6"/>
  <c r="F146" i="6"/>
  <c r="H146" i="6"/>
  <c r="J146" i="6"/>
  <c r="L146" i="6"/>
  <c r="N146" i="6"/>
  <c r="P146" i="6"/>
  <c r="R146" i="6"/>
  <c r="T146" i="6"/>
  <c r="V146" i="6"/>
  <c r="X146" i="6"/>
  <c r="AA146" i="6"/>
  <c r="AC146" i="6"/>
  <c r="AE146" i="6"/>
  <c r="AG146" i="6"/>
  <c r="AI146" i="6"/>
  <c r="AK146" i="6"/>
  <c r="AM146" i="6"/>
  <c r="AO146" i="6"/>
  <c r="AQ146" i="6"/>
  <c r="AS146" i="6"/>
  <c r="F147" i="6"/>
  <c r="H147" i="6"/>
  <c r="J147" i="6"/>
  <c r="L147" i="6"/>
  <c r="N147" i="6"/>
  <c r="P147" i="6"/>
  <c r="R147" i="6"/>
  <c r="T147" i="6"/>
  <c r="V147" i="6"/>
  <c r="X147" i="6"/>
  <c r="AA147" i="6"/>
  <c r="AC147" i="6"/>
  <c r="AE147" i="6"/>
  <c r="AG147" i="6"/>
  <c r="AI147" i="6"/>
  <c r="AK147" i="6"/>
  <c r="AM147" i="6"/>
  <c r="AO147" i="6"/>
  <c r="AQ147" i="6"/>
  <c r="AS147" i="6"/>
  <c r="F148" i="6"/>
  <c r="H148" i="6"/>
  <c r="J148" i="6"/>
  <c r="L148" i="6"/>
  <c r="N148" i="6"/>
  <c r="P148" i="6"/>
  <c r="R148" i="6"/>
  <c r="T148" i="6"/>
  <c r="V148" i="6"/>
  <c r="X148" i="6"/>
  <c r="AA148" i="6"/>
  <c r="AC148" i="6"/>
  <c r="AE148" i="6"/>
  <c r="AG148" i="6"/>
  <c r="AI148" i="6"/>
  <c r="AK148" i="6"/>
  <c r="AM148" i="6"/>
  <c r="AO148" i="6"/>
  <c r="AQ148" i="6"/>
  <c r="AS148" i="6"/>
  <c r="F149" i="6"/>
  <c r="H149" i="6"/>
  <c r="J149" i="6"/>
  <c r="L149" i="6"/>
  <c r="N149" i="6"/>
  <c r="P149" i="6"/>
  <c r="R149" i="6"/>
  <c r="T149" i="6"/>
  <c r="V149" i="6"/>
  <c r="X149" i="6"/>
  <c r="AA149" i="6"/>
  <c r="AC149" i="6"/>
  <c r="AE149" i="6"/>
  <c r="AG149" i="6"/>
  <c r="AI149" i="6"/>
  <c r="AK149" i="6"/>
  <c r="AM149" i="6"/>
  <c r="AO149" i="6"/>
  <c r="AQ149" i="6"/>
  <c r="AS149" i="6"/>
  <c r="F219" i="6"/>
  <c r="H219" i="6"/>
  <c r="J219" i="6"/>
  <c r="L219" i="6"/>
  <c r="N219" i="6"/>
  <c r="P219" i="6"/>
  <c r="R219" i="6"/>
  <c r="T219" i="6"/>
  <c r="V219" i="6"/>
  <c r="X219" i="6"/>
  <c r="AA219" i="6"/>
  <c r="AC219" i="6"/>
  <c r="AE219" i="6"/>
  <c r="AG219" i="6"/>
  <c r="AI219" i="6"/>
  <c r="AK219" i="6"/>
  <c r="AM219" i="6"/>
  <c r="AO219" i="6"/>
  <c r="AQ219" i="6"/>
  <c r="AS219" i="6"/>
  <c r="F150" i="6"/>
  <c r="H150" i="6"/>
  <c r="J150" i="6"/>
  <c r="L150" i="6"/>
  <c r="N150" i="6"/>
  <c r="P150" i="6"/>
  <c r="R150" i="6"/>
  <c r="T150" i="6"/>
  <c r="V150" i="6"/>
  <c r="X150" i="6"/>
  <c r="AA150" i="6"/>
  <c r="AC150" i="6"/>
  <c r="AE150" i="6"/>
  <c r="AG150" i="6"/>
  <c r="AI150" i="6"/>
  <c r="AK150" i="6"/>
  <c r="AM150" i="6"/>
  <c r="AO150" i="6"/>
  <c r="AQ150" i="6"/>
  <c r="AS150" i="6"/>
  <c r="F151" i="6"/>
  <c r="H151" i="6"/>
  <c r="J151" i="6"/>
  <c r="L151" i="6"/>
  <c r="N151" i="6"/>
  <c r="P151" i="6"/>
  <c r="R151" i="6"/>
  <c r="T151" i="6"/>
  <c r="V151" i="6"/>
  <c r="X151" i="6"/>
  <c r="AA151" i="6"/>
  <c r="AC151" i="6"/>
  <c r="AE151" i="6"/>
  <c r="AG151" i="6"/>
  <c r="AI151" i="6"/>
  <c r="AK151" i="6"/>
  <c r="AM151" i="6"/>
  <c r="AO151" i="6"/>
  <c r="AQ151" i="6"/>
  <c r="AS151" i="6"/>
  <c r="F153" i="6"/>
  <c r="H153" i="6"/>
  <c r="J153" i="6"/>
  <c r="L153" i="6"/>
  <c r="N153" i="6"/>
  <c r="P153" i="6"/>
  <c r="R153" i="6"/>
  <c r="T153" i="6"/>
  <c r="V153" i="6"/>
  <c r="X153" i="6"/>
  <c r="AA153" i="6"/>
  <c r="AC153" i="6"/>
  <c r="AE153" i="6"/>
  <c r="AG153" i="6"/>
  <c r="AI153" i="6"/>
  <c r="AK153" i="6"/>
  <c r="AM153" i="6"/>
  <c r="AO153" i="6"/>
  <c r="AQ153" i="6"/>
  <c r="AS153" i="6"/>
  <c r="F154" i="6"/>
  <c r="H154" i="6"/>
  <c r="J154" i="6"/>
  <c r="L154" i="6"/>
  <c r="N154" i="6"/>
  <c r="P154" i="6"/>
  <c r="R154" i="6"/>
  <c r="T154" i="6"/>
  <c r="V154" i="6"/>
  <c r="X154" i="6"/>
  <c r="AA154" i="6"/>
  <c r="AC154" i="6"/>
  <c r="AE154" i="6"/>
  <c r="AG154" i="6"/>
  <c r="AI154" i="6"/>
  <c r="AK154" i="6"/>
  <c r="AM154" i="6"/>
  <c r="AO154" i="6"/>
  <c r="AQ154" i="6"/>
  <c r="AS154" i="6"/>
  <c r="F156" i="6"/>
  <c r="H156" i="6"/>
  <c r="J156" i="6"/>
  <c r="L156" i="6"/>
  <c r="N156" i="6"/>
  <c r="P156" i="6"/>
  <c r="R156" i="6"/>
  <c r="T156" i="6"/>
  <c r="V156" i="6"/>
  <c r="X156" i="6"/>
  <c r="AA156" i="6"/>
  <c r="AC156" i="6"/>
  <c r="AE156" i="6"/>
  <c r="AG156" i="6"/>
  <c r="AI156" i="6"/>
  <c r="AK156" i="6"/>
  <c r="AM156" i="6"/>
  <c r="AO156" i="6"/>
  <c r="AQ156" i="6"/>
  <c r="AS156" i="6"/>
  <c r="F157" i="6"/>
  <c r="H157" i="6"/>
  <c r="J157" i="6"/>
  <c r="L157" i="6"/>
  <c r="N157" i="6"/>
  <c r="P157" i="6"/>
  <c r="R157" i="6"/>
  <c r="T157" i="6"/>
  <c r="V157" i="6"/>
  <c r="X157" i="6"/>
  <c r="AA157" i="6"/>
  <c r="AC157" i="6"/>
  <c r="AE157" i="6"/>
  <c r="AG157" i="6"/>
  <c r="AI157" i="6"/>
  <c r="AK157" i="6"/>
  <c r="AM157" i="6"/>
  <c r="AO157" i="6"/>
  <c r="AQ157" i="6"/>
  <c r="AS157" i="6"/>
  <c r="F158" i="6"/>
  <c r="H158" i="6"/>
  <c r="J158" i="6"/>
  <c r="L158" i="6"/>
  <c r="N158" i="6"/>
  <c r="P158" i="6"/>
  <c r="R158" i="6"/>
  <c r="T158" i="6"/>
  <c r="V158" i="6"/>
  <c r="X158" i="6"/>
  <c r="AA158" i="6"/>
  <c r="AC158" i="6"/>
  <c r="AE158" i="6"/>
  <c r="AG158" i="6"/>
  <c r="AI158" i="6"/>
  <c r="AK158" i="6"/>
  <c r="AM158" i="6"/>
  <c r="AO158" i="6"/>
  <c r="AQ158" i="6"/>
  <c r="AS158" i="6"/>
  <c r="F159" i="6"/>
  <c r="H159" i="6"/>
  <c r="J159" i="6"/>
  <c r="L159" i="6"/>
  <c r="N159" i="6"/>
  <c r="P159" i="6"/>
  <c r="R159" i="6"/>
  <c r="T159" i="6"/>
  <c r="V159" i="6"/>
  <c r="X159" i="6"/>
  <c r="AA159" i="6"/>
  <c r="AC159" i="6"/>
  <c r="AE159" i="6"/>
  <c r="AG159" i="6"/>
  <c r="AI159" i="6"/>
  <c r="AK159" i="6"/>
  <c r="AM159" i="6"/>
  <c r="AO159" i="6"/>
  <c r="AQ159" i="6"/>
  <c r="AS159" i="6"/>
  <c r="F160" i="6"/>
  <c r="H160" i="6"/>
  <c r="J160" i="6"/>
  <c r="L160" i="6"/>
  <c r="N160" i="6"/>
  <c r="P160" i="6"/>
  <c r="R160" i="6"/>
  <c r="T160" i="6"/>
  <c r="V160" i="6"/>
  <c r="X160" i="6"/>
  <c r="AA160" i="6"/>
  <c r="AC160" i="6"/>
  <c r="AE160" i="6"/>
  <c r="AG160" i="6"/>
  <c r="AI160" i="6"/>
  <c r="AK160" i="6"/>
  <c r="AM160" i="6"/>
  <c r="AO160" i="6"/>
  <c r="AQ160" i="6"/>
  <c r="AS160" i="6"/>
  <c r="F161" i="6"/>
  <c r="H161" i="6"/>
  <c r="J161" i="6"/>
  <c r="L161" i="6"/>
  <c r="N161" i="6"/>
  <c r="P161" i="6"/>
  <c r="R161" i="6"/>
  <c r="T161" i="6"/>
  <c r="V161" i="6"/>
  <c r="X161" i="6"/>
  <c r="AA161" i="6"/>
  <c r="AC161" i="6"/>
  <c r="AE161" i="6"/>
  <c r="AG161" i="6"/>
  <c r="AI161" i="6"/>
  <c r="AK161" i="6"/>
  <c r="AM161" i="6"/>
  <c r="AO161" i="6"/>
  <c r="AQ161" i="6"/>
  <c r="AS161" i="6"/>
  <c r="F162" i="6"/>
  <c r="H162" i="6"/>
  <c r="J162" i="6"/>
  <c r="L162" i="6"/>
  <c r="N162" i="6"/>
  <c r="P162" i="6"/>
  <c r="R162" i="6"/>
  <c r="T162" i="6"/>
  <c r="V162" i="6"/>
  <c r="X162" i="6"/>
  <c r="AA162" i="6"/>
  <c r="AC162" i="6"/>
  <c r="AE162" i="6"/>
  <c r="AG162" i="6"/>
  <c r="AI162" i="6"/>
  <c r="AK162" i="6"/>
  <c r="AM162" i="6"/>
  <c r="AO162" i="6"/>
  <c r="AQ162" i="6"/>
  <c r="AS162" i="6"/>
  <c r="F163" i="6"/>
  <c r="H163" i="6"/>
  <c r="J163" i="6"/>
  <c r="L163" i="6"/>
  <c r="N163" i="6"/>
  <c r="P163" i="6"/>
  <c r="R163" i="6"/>
  <c r="T163" i="6"/>
  <c r="V163" i="6"/>
  <c r="X163" i="6"/>
  <c r="AA163" i="6"/>
  <c r="AC163" i="6"/>
  <c r="AE163" i="6"/>
  <c r="AG163" i="6"/>
  <c r="AI163" i="6"/>
  <c r="AK163" i="6"/>
  <c r="AM163" i="6"/>
  <c r="AO163" i="6"/>
  <c r="AQ163" i="6"/>
  <c r="AS163" i="6"/>
  <c r="F164" i="6"/>
  <c r="H164" i="6"/>
  <c r="J164" i="6"/>
  <c r="L164" i="6"/>
  <c r="N164" i="6"/>
  <c r="P164" i="6"/>
  <c r="R164" i="6"/>
  <c r="T164" i="6"/>
  <c r="V164" i="6"/>
  <c r="X164" i="6"/>
  <c r="AA164" i="6"/>
  <c r="AC164" i="6"/>
  <c r="AE164" i="6"/>
  <c r="AG164" i="6"/>
  <c r="AI164" i="6"/>
  <c r="AK164" i="6"/>
  <c r="AM164" i="6"/>
  <c r="AO164" i="6"/>
  <c r="AQ164" i="6"/>
  <c r="AS164" i="6"/>
  <c r="F165" i="6"/>
  <c r="H165" i="6"/>
  <c r="J165" i="6"/>
  <c r="L165" i="6"/>
  <c r="N165" i="6"/>
  <c r="P165" i="6"/>
  <c r="R165" i="6"/>
  <c r="T165" i="6"/>
  <c r="V165" i="6"/>
  <c r="X165" i="6"/>
  <c r="AA165" i="6"/>
  <c r="AC165" i="6"/>
  <c r="AE165" i="6"/>
  <c r="AG165" i="6"/>
  <c r="AI165" i="6"/>
  <c r="AK165" i="6"/>
  <c r="AM165" i="6"/>
  <c r="AO165" i="6"/>
  <c r="AQ165" i="6"/>
  <c r="AS165" i="6"/>
  <c r="F166" i="6"/>
  <c r="H166" i="6"/>
  <c r="J166" i="6"/>
  <c r="L166" i="6"/>
  <c r="N166" i="6"/>
  <c r="P166" i="6"/>
  <c r="R166" i="6"/>
  <c r="T166" i="6"/>
  <c r="V166" i="6"/>
  <c r="X166" i="6"/>
  <c r="AA166" i="6"/>
  <c r="AC166" i="6"/>
  <c r="AE166" i="6"/>
  <c r="AG166" i="6"/>
  <c r="AI166" i="6"/>
  <c r="AK166" i="6"/>
  <c r="AM166" i="6"/>
  <c r="AO166" i="6"/>
  <c r="AQ166" i="6"/>
  <c r="AS166" i="6"/>
  <c r="F167" i="6"/>
  <c r="H167" i="6"/>
  <c r="J167" i="6"/>
  <c r="L167" i="6"/>
  <c r="N167" i="6"/>
  <c r="P167" i="6"/>
  <c r="R167" i="6"/>
  <c r="T167" i="6"/>
  <c r="V167" i="6"/>
  <c r="X167" i="6"/>
  <c r="AA167" i="6"/>
  <c r="AC167" i="6"/>
  <c r="AE167" i="6"/>
  <c r="AG167" i="6"/>
  <c r="AI167" i="6"/>
  <c r="AK167" i="6"/>
  <c r="AM167" i="6"/>
  <c r="AO167" i="6"/>
  <c r="AQ167" i="6"/>
  <c r="AS167" i="6"/>
  <c r="F168" i="6"/>
  <c r="H168" i="6"/>
  <c r="J168" i="6"/>
  <c r="L168" i="6"/>
  <c r="N168" i="6"/>
  <c r="P168" i="6"/>
  <c r="R168" i="6"/>
  <c r="T168" i="6"/>
  <c r="V168" i="6"/>
  <c r="X168" i="6"/>
  <c r="AA168" i="6"/>
  <c r="AC168" i="6"/>
  <c r="AE168" i="6"/>
  <c r="AG168" i="6"/>
  <c r="AI168" i="6"/>
  <c r="AK168" i="6"/>
  <c r="AM168" i="6"/>
  <c r="AO168" i="6"/>
  <c r="AQ168" i="6"/>
  <c r="AS168" i="6"/>
  <c r="F169" i="6"/>
  <c r="H169" i="6"/>
  <c r="J169" i="6"/>
  <c r="L169" i="6"/>
  <c r="N169" i="6"/>
  <c r="P169" i="6"/>
  <c r="R169" i="6"/>
  <c r="T169" i="6"/>
  <c r="V169" i="6"/>
  <c r="X169" i="6"/>
  <c r="AA169" i="6"/>
  <c r="AC169" i="6"/>
  <c r="AE169" i="6"/>
  <c r="AG169" i="6"/>
  <c r="AI169" i="6"/>
  <c r="AK169" i="6"/>
  <c r="AM169" i="6"/>
  <c r="AO169" i="6"/>
  <c r="AQ169" i="6"/>
  <c r="AS169" i="6"/>
  <c r="F173" i="6"/>
  <c r="H173" i="6"/>
  <c r="J173" i="6"/>
  <c r="L173" i="6"/>
  <c r="N173" i="6"/>
  <c r="P173" i="6"/>
  <c r="R173" i="6"/>
  <c r="T173" i="6"/>
  <c r="V173" i="6"/>
  <c r="X173" i="6"/>
  <c r="AA173" i="6"/>
  <c r="AC173" i="6"/>
  <c r="AE173" i="6"/>
  <c r="AG173" i="6"/>
  <c r="AI173" i="6"/>
  <c r="AK173" i="6"/>
  <c r="AM173" i="6"/>
  <c r="AO173" i="6"/>
  <c r="AQ173" i="6"/>
  <c r="AS173" i="6"/>
  <c r="F170" i="6"/>
  <c r="H170" i="6"/>
  <c r="J170" i="6"/>
  <c r="L170" i="6"/>
  <c r="N170" i="6"/>
  <c r="P170" i="6"/>
  <c r="R170" i="6"/>
  <c r="T170" i="6"/>
  <c r="V170" i="6"/>
  <c r="X170" i="6"/>
  <c r="AA170" i="6"/>
  <c r="AC170" i="6"/>
  <c r="AE170" i="6"/>
  <c r="AG170" i="6"/>
  <c r="AI170" i="6"/>
  <c r="AK170" i="6"/>
  <c r="AM170" i="6"/>
  <c r="AO170" i="6"/>
  <c r="AQ170" i="6"/>
  <c r="AS170" i="6"/>
  <c r="F171" i="6"/>
  <c r="H171" i="6"/>
  <c r="J171" i="6"/>
  <c r="L171" i="6"/>
  <c r="N171" i="6"/>
  <c r="P171" i="6"/>
  <c r="R171" i="6"/>
  <c r="T171" i="6"/>
  <c r="V171" i="6"/>
  <c r="X171" i="6"/>
  <c r="AA171" i="6"/>
  <c r="AC171" i="6"/>
  <c r="AE171" i="6"/>
  <c r="AG171" i="6"/>
  <c r="AI171" i="6"/>
  <c r="AK171" i="6"/>
  <c r="AM171" i="6"/>
  <c r="AO171" i="6"/>
  <c r="AQ171" i="6"/>
  <c r="AS171" i="6"/>
  <c r="F130" i="6"/>
  <c r="H130" i="6"/>
  <c r="J130" i="6"/>
  <c r="L130" i="6"/>
  <c r="N130" i="6"/>
  <c r="P130" i="6"/>
  <c r="R130" i="6"/>
  <c r="T130" i="6"/>
  <c r="V130" i="6"/>
  <c r="X130" i="6"/>
  <c r="AA130" i="6"/>
  <c r="AC130" i="6"/>
  <c r="AE130" i="6"/>
  <c r="AG130" i="6"/>
  <c r="AI130" i="6"/>
  <c r="AK130" i="6"/>
  <c r="AM130" i="6"/>
  <c r="AO130" i="6"/>
  <c r="AQ130" i="6"/>
  <c r="AS130" i="6"/>
  <c r="F172" i="6"/>
  <c r="H172" i="6"/>
  <c r="J172" i="6"/>
  <c r="L172" i="6"/>
  <c r="N172" i="6"/>
  <c r="P172" i="6"/>
  <c r="R172" i="6"/>
  <c r="T172" i="6"/>
  <c r="V172" i="6"/>
  <c r="X172" i="6"/>
  <c r="AA172" i="6"/>
  <c r="AC172" i="6"/>
  <c r="AE172" i="6"/>
  <c r="AG172" i="6"/>
  <c r="AI172" i="6"/>
  <c r="AK172" i="6"/>
  <c r="AM172" i="6"/>
  <c r="AO172" i="6"/>
  <c r="AQ172" i="6"/>
  <c r="AS172" i="6"/>
  <c r="F176" i="6"/>
  <c r="H176" i="6"/>
  <c r="J176" i="6"/>
  <c r="L176" i="6"/>
  <c r="N176" i="6"/>
  <c r="P176" i="6"/>
  <c r="R176" i="6"/>
  <c r="T176" i="6"/>
  <c r="V176" i="6"/>
  <c r="X176" i="6"/>
  <c r="AA176" i="6"/>
  <c r="AC176" i="6"/>
  <c r="AE176" i="6"/>
  <c r="AG176" i="6"/>
  <c r="AI176" i="6"/>
  <c r="AK176" i="6"/>
  <c r="AM176" i="6"/>
  <c r="AO176" i="6"/>
  <c r="AQ176" i="6"/>
  <c r="AS176" i="6"/>
  <c r="F177" i="6"/>
  <c r="H177" i="6"/>
  <c r="J177" i="6"/>
  <c r="L177" i="6"/>
  <c r="N177" i="6"/>
  <c r="P177" i="6"/>
  <c r="R177" i="6"/>
  <c r="T177" i="6"/>
  <c r="V177" i="6"/>
  <c r="X177" i="6"/>
  <c r="AA177" i="6"/>
  <c r="AC177" i="6"/>
  <c r="AE177" i="6"/>
  <c r="AG177" i="6"/>
  <c r="AI177" i="6"/>
  <c r="AK177" i="6"/>
  <c r="AM177" i="6"/>
  <c r="AO177" i="6"/>
  <c r="AQ177" i="6"/>
  <c r="AS177" i="6"/>
  <c r="F178" i="6"/>
  <c r="H178" i="6"/>
  <c r="J178" i="6"/>
  <c r="L178" i="6"/>
  <c r="N178" i="6"/>
  <c r="P178" i="6"/>
  <c r="R178" i="6"/>
  <c r="T178" i="6"/>
  <c r="V178" i="6"/>
  <c r="X178" i="6"/>
  <c r="AA178" i="6"/>
  <c r="AC178" i="6"/>
  <c r="AE178" i="6"/>
  <c r="AG178" i="6"/>
  <c r="AI178" i="6"/>
  <c r="AK178" i="6"/>
  <c r="AM178" i="6"/>
  <c r="AO178" i="6"/>
  <c r="AQ178" i="6"/>
  <c r="AS178" i="6"/>
  <c r="F179" i="6"/>
  <c r="H179" i="6"/>
  <c r="J179" i="6"/>
  <c r="L179" i="6"/>
  <c r="N179" i="6"/>
  <c r="P179" i="6"/>
  <c r="R179" i="6"/>
  <c r="T179" i="6"/>
  <c r="V179" i="6"/>
  <c r="X179" i="6"/>
  <c r="AA179" i="6"/>
  <c r="AC179" i="6"/>
  <c r="AE179" i="6"/>
  <c r="AG179" i="6"/>
  <c r="AI179" i="6"/>
  <c r="AK179" i="6"/>
  <c r="AM179" i="6"/>
  <c r="AO179" i="6"/>
  <c r="AQ179" i="6"/>
  <c r="AS179" i="6"/>
  <c r="F180" i="6"/>
  <c r="H180" i="6"/>
  <c r="J180" i="6"/>
  <c r="L180" i="6"/>
  <c r="N180" i="6"/>
  <c r="P180" i="6"/>
  <c r="R180" i="6"/>
  <c r="T180" i="6"/>
  <c r="V180" i="6"/>
  <c r="X180" i="6"/>
  <c r="AA180" i="6"/>
  <c r="AC180" i="6"/>
  <c r="AE180" i="6"/>
  <c r="AG180" i="6"/>
  <c r="AI180" i="6"/>
  <c r="AK180" i="6"/>
  <c r="AM180" i="6"/>
  <c r="AO180" i="6"/>
  <c r="AQ180" i="6"/>
  <c r="AS180" i="6"/>
  <c r="F181" i="6"/>
  <c r="H181" i="6"/>
  <c r="J181" i="6"/>
  <c r="L181" i="6"/>
  <c r="N181" i="6"/>
  <c r="P181" i="6"/>
  <c r="R181" i="6"/>
  <c r="T181" i="6"/>
  <c r="V181" i="6"/>
  <c r="X181" i="6"/>
  <c r="AA181" i="6"/>
  <c r="AC181" i="6"/>
  <c r="AE181" i="6"/>
  <c r="AG181" i="6"/>
  <c r="AI181" i="6"/>
  <c r="AK181" i="6"/>
  <c r="AM181" i="6"/>
  <c r="AO181" i="6"/>
  <c r="AQ181" i="6"/>
  <c r="AS181" i="6"/>
  <c r="F182" i="6"/>
  <c r="H182" i="6"/>
  <c r="J182" i="6"/>
  <c r="L182" i="6"/>
  <c r="N182" i="6"/>
  <c r="P182" i="6"/>
  <c r="R182" i="6"/>
  <c r="T182" i="6"/>
  <c r="V182" i="6"/>
  <c r="X182" i="6"/>
  <c r="AA182" i="6"/>
  <c r="AC182" i="6"/>
  <c r="AE182" i="6"/>
  <c r="AG182" i="6"/>
  <c r="AI182" i="6"/>
  <c r="AK182" i="6"/>
  <c r="AM182" i="6"/>
  <c r="AO182" i="6"/>
  <c r="AQ182" i="6"/>
  <c r="AS182" i="6"/>
  <c r="V61" i="6"/>
  <c r="X61" i="6"/>
  <c r="AQ61" i="6"/>
  <c r="AS61" i="6"/>
  <c r="F183" i="6"/>
  <c r="H183" i="6"/>
  <c r="J183" i="6"/>
  <c r="L183" i="6"/>
  <c r="N183" i="6"/>
  <c r="P183" i="6"/>
  <c r="R183" i="6"/>
  <c r="T183" i="6"/>
  <c r="V183" i="6"/>
  <c r="X183" i="6"/>
  <c r="AA183" i="6"/>
  <c r="AC183" i="6"/>
  <c r="AE183" i="6"/>
  <c r="AG183" i="6"/>
  <c r="AI183" i="6"/>
  <c r="AK183" i="6"/>
  <c r="AM183" i="6"/>
  <c r="AO183" i="6"/>
  <c r="AQ183" i="6"/>
  <c r="AS183" i="6"/>
  <c r="F155" i="6"/>
  <c r="H155" i="6"/>
  <c r="J155" i="6"/>
  <c r="L155" i="6"/>
  <c r="N155" i="6"/>
  <c r="P155" i="6"/>
  <c r="R155" i="6"/>
  <c r="T155" i="6"/>
  <c r="V155" i="6"/>
  <c r="X155" i="6"/>
  <c r="AA155" i="6"/>
  <c r="AC155" i="6"/>
  <c r="AE155" i="6"/>
  <c r="AG155" i="6"/>
  <c r="AI155" i="6"/>
  <c r="AK155" i="6"/>
  <c r="AM155" i="6"/>
  <c r="AO155" i="6"/>
  <c r="AQ155" i="6"/>
  <c r="AS155" i="6"/>
  <c r="F184" i="6"/>
  <c r="H184" i="6"/>
  <c r="J184" i="6"/>
  <c r="L184" i="6"/>
  <c r="N184" i="6"/>
  <c r="P184" i="6"/>
  <c r="R184" i="6"/>
  <c r="T184" i="6"/>
  <c r="V184" i="6"/>
  <c r="X184" i="6"/>
  <c r="AA184" i="6"/>
  <c r="AC184" i="6"/>
  <c r="AE184" i="6"/>
  <c r="AG184" i="6"/>
  <c r="AI184" i="6"/>
  <c r="AK184" i="6"/>
  <c r="AM184" i="6"/>
  <c r="AO184" i="6"/>
  <c r="AQ184" i="6"/>
  <c r="AS184" i="6"/>
  <c r="F226" i="6"/>
  <c r="H226" i="6"/>
  <c r="J226" i="6"/>
  <c r="L226" i="6"/>
  <c r="N226" i="6"/>
  <c r="P226" i="6"/>
  <c r="R226" i="6"/>
  <c r="T226" i="6"/>
  <c r="V226" i="6"/>
  <c r="X226" i="6"/>
  <c r="AA226" i="6"/>
  <c r="AC226" i="6"/>
  <c r="AE226" i="6"/>
  <c r="AG226" i="6"/>
  <c r="AI226" i="6"/>
  <c r="AK226" i="6"/>
  <c r="AM226" i="6"/>
  <c r="AO226" i="6"/>
  <c r="AQ226" i="6"/>
  <c r="AS226" i="6"/>
  <c r="AS7" i="6"/>
  <c r="AQ7" i="6"/>
  <c r="X7" i="6"/>
  <c r="BC21" i="6"/>
  <c r="BX21" i="6" s="1"/>
  <c r="C13" i="8"/>
  <c r="C15" i="8"/>
  <c r="AK28" i="6"/>
  <c r="J12" i="6" l="1"/>
  <c r="AE17" i="6"/>
  <c r="J22" i="6"/>
  <c r="AI73" i="6"/>
  <c r="AC46" i="6"/>
  <c r="AC64" i="6"/>
  <c r="AC86" i="6"/>
  <c r="R8" i="6"/>
  <c r="R21" i="6"/>
  <c r="J28" i="6"/>
  <c r="J60" i="6"/>
  <c r="J75" i="6"/>
  <c r="J145" i="6"/>
  <c r="AE71" i="6"/>
  <c r="AE81" i="6"/>
  <c r="AE56" i="6"/>
  <c r="AM88" i="6"/>
  <c r="F7" i="6"/>
  <c r="AI18" i="6"/>
  <c r="AA26" i="6"/>
  <c r="AA39" i="6"/>
  <c r="AA145" i="6"/>
  <c r="F68" i="6"/>
  <c r="AA61" i="6"/>
  <c r="AI14" i="6"/>
  <c r="AK36" i="6" l="1"/>
  <c r="H45" i="6"/>
  <c r="AC40" i="6"/>
  <c r="AC25" i="6"/>
  <c r="H61" i="6"/>
  <c r="AO30" i="6" l="1"/>
  <c r="T87" i="6"/>
  <c r="T53" i="6"/>
  <c r="AO84" i="6"/>
  <c r="AO67" i="6"/>
  <c r="AO68" i="6"/>
  <c r="J16" i="6" l="1"/>
  <c r="H53" i="6"/>
  <c r="AC30" i="6"/>
  <c r="AC67" i="6"/>
  <c r="AC68" i="6"/>
  <c r="AC84" i="6"/>
  <c r="H87" i="6"/>
  <c r="AC8" i="6"/>
  <c r="AC9" i="6"/>
  <c r="AI26" i="6" l="1"/>
  <c r="AI39" i="6"/>
  <c r="AI145" i="6"/>
  <c r="N68" i="6"/>
  <c r="L51" i="6"/>
  <c r="AI61" i="6"/>
  <c r="AK18" i="6"/>
  <c r="N7" i="6"/>
  <c r="AC14" i="6"/>
  <c r="AI12" i="6" l="1"/>
  <c r="AI38" i="6"/>
  <c r="N52" i="6"/>
  <c r="AI62" i="6"/>
  <c r="H83" i="6"/>
  <c r="N95" i="6"/>
  <c r="F38" i="6" l="1"/>
  <c r="AA47" i="6"/>
  <c r="AI49" i="6"/>
  <c r="N78" i="6"/>
  <c r="AI10" i="6"/>
  <c r="AI15" i="6"/>
  <c r="AE11" i="6" l="1"/>
  <c r="AE28" i="6"/>
  <c r="H54" i="6"/>
  <c r="J40" i="6"/>
  <c r="AC74" i="6"/>
  <c r="AK87" i="6"/>
  <c r="P93" i="6"/>
  <c r="AM50" i="6"/>
  <c r="P40" i="6"/>
  <c r="J54" i="6"/>
  <c r="J56" i="6"/>
  <c r="R93" i="6"/>
  <c r="AE74" i="6"/>
  <c r="AM87" i="6"/>
  <c r="AC7" i="6"/>
  <c r="AC11" i="6"/>
  <c r="H46" i="6" l="1"/>
  <c r="H12" i="6" l="1"/>
  <c r="AC17" i="6"/>
  <c r="H22" i="6"/>
  <c r="L32" i="6"/>
  <c r="AK73" i="6"/>
  <c r="AK46" i="6"/>
  <c r="AK41" i="6"/>
  <c r="P58" i="6"/>
  <c r="R38" i="6"/>
  <c r="AM47" i="6"/>
  <c r="AE49" i="6"/>
  <c r="R78" i="6"/>
  <c r="AC70" i="6"/>
  <c r="AC32" i="6"/>
  <c r="R13" i="6"/>
  <c r="J46" i="6"/>
  <c r="AC78" i="6"/>
  <c r="H85" i="6"/>
  <c r="AC10" i="6"/>
  <c r="AC15" i="6"/>
  <c r="T44" i="6" l="1"/>
  <c r="T51" i="6"/>
  <c r="N16" i="6" l="1"/>
  <c r="AI30" i="6"/>
  <c r="N53" i="6"/>
  <c r="AI67" i="6"/>
  <c r="AI68" i="6"/>
  <c r="AI84" i="6"/>
  <c r="N87" i="6"/>
  <c r="P20" i="6"/>
  <c r="T24" i="6"/>
  <c r="R44" i="6"/>
  <c r="AK58" i="6"/>
  <c r="AC79" i="6"/>
  <c r="P89" i="6"/>
  <c r="AE35" i="6"/>
  <c r="AC83" i="6"/>
  <c r="AK12" i="6"/>
  <c r="AI24" i="6"/>
  <c r="AK19" i="6"/>
  <c r="P52" i="6"/>
  <c r="J83" i="6"/>
  <c r="AK66" i="6"/>
  <c r="AM62" i="6"/>
  <c r="P95" i="6"/>
  <c r="AO35" i="6"/>
  <c r="AO83" i="6"/>
  <c r="F10" i="6"/>
  <c r="AA37" i="6"/>
  <c r="N57" i="6"/>
  <c r="AI52" i="6"/>
  <c r="AI89" i="6"/>
  <c r="AK63" i="6"/>
  <c r="P76" i="6"/>
  <c r="AM8" i="6"/>
  <c r="AI9" i="6"/>
  <c r="BN226" i="6"/>
  <c r="CI226" i="6" s="1"/>
  <c r="BM226" i="6"/>
  <c r="CH226" i="6" s="1"/>
  <c r="BN184" i="6"/>
  <c r="CI184" i="6" s="1"/>
  <c r="BM184" i="6"/>
  <c r="CH184" i="6" s="1"/>
  <c r="BN155" i="6"/>
  <c r="CI155" i="6" s="1"/>
  <c r="BM155" i="6"/>
  <c r="CH155" i="6" s="1"/>
  <c r="BN183" i="6"/>
  <c r="CI183" i="6" s="1"/>
  <c r="BM183" i="6"/>
  <c r="CH183" i="6" s="1"/>
  <c r="BN61" i="6"/>
  <c r="CI61" i="6" s="1"/>
  <c r="BM61" i="6"/>
  <c r="CH61" i="6" s="1"/>
  <c r="BN182" i="6"/>
  <c r="CI182" i="6" s="1"/>
  <c r="BM182" i="6"/>
  <c r="CH182" i="6" s="1"/>
  <c r="BN181" i="6"/>
  <c r="CI181" i="6" s="1"/>
  <c r="BM181" i="6"/>
  <c r="CH181" i="6" s="1"/>
  <c r="BN180" i="6"/>
  <c r="CI180" i="6" s="1"/>
  <c r="BM180" i="6"/>
  <c r="CH180" i="6" s="1"/>
  <c r="BN179" i="6"/>
  <c r="CI179" i="6" s="1"/>
  <c r="BM179" i="6"/>
  <c r="CH179" i="6" s="1"/>
  <c r="BN178" i="6"/>
  <c r="CI178" i="6" s="1"/>
  <c r="BM178" i="6"/>
  <c r="CH178" i="6" s="1"/>
  <c r="BN177" i="6"/>
  <c r="CI177" i="6" s="1"/>
  <c r="BM177" i="6"/>
  <c r="CH177" i="6" s="1"/>
  <c r="BN176" i="6"/>
  <c r="CI176" i="6" s="1"/>
  <c r="BM176" i="6"/>
  <c r="CH176" i="6" s="1"/>
  <c r="BN172" i="6"/>
  <c r="CI172" i="6" s="1"/>
  <c r="BM172" i="6"/>
  <c r="CH172" i="6" s="1"/>
  <c r="BN130" i="6"/>
  <c r="CI130" i="6" s="1"/>
  <c r="BM130" i="6"/>
  <c r="CH130" i="6" s="1"/>
  <c r="BN171" i="6"/>
  <c r="CI171" i="6" s="1"/>
  <c r="BM171" i="6"/>
  <c r="CH171" i="6" s="1"/>
  <c r="BN170" i="6"/>
  <c r="CI170" i="6" s="1"/>
  <c r="BM170" i="6"/>
  <c r="CH170" i="6" s="1"/>
  <c r="BN173" i="6"/>
  <c r="CI173" i="6" s="1"/>
  <c r="BM173" i="6"/>
  <c r="CH173" i="6" s="1"/>
  <c r="BN169" i="6"/>
  <c r="CI169" i="6" s="1"/>
  <c r="BM169" i="6"/>
  <c r="CH169" i="6" s="1"/>
  <c r="BN168" i="6"/>
  <c r="CI168" i="6" s="1"/>
  <c r="BM168" i="6"/>
  <c r="CH168" i="6" s="1"/>
  <c r="BN167" i="6"/>
  <c r="CI167" i="6" s="1"/>
  <c r="BM167" i="6"/>
  <c r="CH167" i="6" s="1"/>
  <c r="BN166" i="6"/>
  <c r="CI166" i="6" s="1"/>
  <c r="BM166" i="6"/>
  <c r="CH166" i="6" s="1"/>
  <c r="BN165" i="6"/>
  <c r="CI165" i="6" s="1"/>
  <c r="BM165" i="6"/>
  <c r="CH165" i="6" s="1"/>
  <c r="BN164" i="6"/>
  <c r="CI164" i="6" s="1"/>
  <c r="BM164" i="6"/>
  <c r="CH164" i="6" s="1"/>
  <c r="BN163" i="6"/>
  <c r="CI163" i="6" s="1"/>
  <c r="BM163" i="6"/>
  <c r="CH163" i="6" s="1"/>
  <c r="BN162" i="6"/>
  <c r="CI162" i="6" s="1"/>
  <c r="BM162" i="6"/>
  <c r="CH162" i="6" s="1"/>
  <c r="BN161" i="6"/>
  <c r="CI161" i="6" s="1"/>
  <c r="BM161" i="6"/>
  <c r="CH161" i="6" s="1"/>
  <c r="BN160" i="6"/>
  <c r="CI160" i="6" s="1"/>
  <c r="BM160" i="6"/>
  <c r="CH160" i="6" s="1"/>
  <c r="BN159" i="6"/>
  <c r="CI159" i="6" s="1"/>
  <c r="BM159" i="6"/>
  <c r="CH159" i="6" s="1"/>
  <c r="BN158" i="6"/>
  <c r="CI158" i="6" s="1"/>
  <c r="BM158" i="6"/>
  <c r="CH158" i="6" s="1"/>
  <c r="BN157" i="6"/>
  <c r="CI157" i="6" s="1"/>
  <c r="BM157" i="6"/>
  <c r="CH157" i="6" s="1"/>
  <c r="BN156" i="6"/>
  <c r="CI156" i="6" s="1"/>
  <c r="BM156" i="6"/>
  <c r="CH156" i="6" s="1"/>
  <c r="BN154" i="6"/>
  <c r="CI154" i="6" s="1"/>
  <c r="BM154" i="6"/>
  <c r="CH154" i="6" s="1"/>
  <c r="BN153" i="6"/>
  <c r="CI153" i="6" s="1"/>
  <c r="BM153" i="6"/>
  <c r="CH153" i="6" s="1"/>
  <c r="BN151" i="6"/>
  <c r="CI151" i="6" s="1"/>
  <c r="BM151" i="6"/>
  <c r="CH151" i="6" s="1"/>
  <c r="BN150" i="6"/>
  <c r="CI150" i="6" s="1"/>
  <c r="BM150" i="6"/>
  <c r="CH150" i="6" s="1"/>
  <c r="BN149" i="6"/>
  <c r="CI149" i="6" s="1"/>
  <c r="BM149" i="6"/>
  <c r="CH149" i="6" s="1"/>
  <c r="BN148" i="6"/>
  <c r="CI148" i="6" s="1"/>
  <c r="BM148" i="6"/>
  <c r="CH148" i="6" s="1"/>
  <c r="BN147" i="6"/>
  <c r="CI147" i="6" s="1"/>
  <c r="BM147" i="6"/>
  <c r="CH147" i="6" s="1"/>
  <c r="BN146" i="6"/>
  <c r="CI146" i="6" s="1"/>
  <c r="BM146" i="6"/>
  <c r="CH146" i="6" s="1"/>
  <c r="BN219" i="6"/>
  <c r="CI219" i="6" s="1"/>
  <c r="BM219" i="6"/>
  <c r="CH219" i="6" s="1"/>
  <c r="BN143" i="6"/>
  <c r="CI143" i="6" s="1"/>
  <c r="BM143" i="6"/>
  <c r="CH143" i="6" s="1"/>
  <c r="BN142" i="6"/>
  <c r="CI142" i="6" s="1"/>
  <c r="BM142" i="6"/>
  <c r="CH142" i="6" s="1"/>
  <c r="BN141" i="6"/>
  <c r="CI141" i="6" s="1"/>
  <c r="BM141" i="6"/>
  <c r="CH141" i="6" s="1"/>
  <c r="BN140" i="6"/>
  <c r="CI140" i="6" s="1"/>
  <c r="BM140" i="6"/>
  <c r="CH140" i="6" s="1"/>
  <c r="BN139" i="6"/>
  <c r="CI139" i="6" s="1"/>
  <c r="BM139" i="6"/>
  <c r="CH139" i="6" s="1"/>
  <c r="BN138" i="6"/>
  <c r="CI138" i="6" s="1"/>
  <c r="BM138" i="6"/>
  <c r="CH138" i="6" s="1"/>
  <c r="BN137" i="6"/>
  <c r="CI137" i="6" s="1"/>
  <c r="BM137" i="6"/>
  <c r="CH137" i="6" s="1"/>
  <c r="BN136" i="6"/>
  <c r="CI136" i="6" s="1"/>
  <c r="BM136" i="6"/>
  <c r="CH136" i="6" s="1"/>
  <c r="BN135" i="6"/>
  <c r="CI135" i="6" s="1"/>
  <c r="BM135" i="6"/>
  <c r="CH135" i="6" s="1"/>
  <c r="BN134" i="6"/>
  <c r="CI134" i="6" s="1"/>
  <c r="BM134" i="6"/>
  <c r="CH134" i="6" s="1"/>
  <c r="BN133" i="6"/>
  <c r="CI133" i="6" s="1"/>
  <c r="BM133" i="6"/>
  <c r="CH133" i="6" s="1"/>
  <c r="BN132" i="6"/>
  <c r="CI132" i="6" s="1"/>
  <c r="BM132" i="6"/>
  <c r="CH132" i="6" s="1"/>
  <c r="BN131" i="6"/>
  <c r="CI131" i="6" s="1"/>
  <c r="BM131" i="6"/>
  <c r="CH131" i="6" s="1"/>
  <c r="BN129" i="6"/>
  <c r="CI129" i="6" s="1"/>
  <c r="BM129" i="6"/>
  <c r="CH129" i="6" s="1"/>
  <c r="BN128" i="6"/>
  <c r="CI128" i="6" s="1"/>
  <c r="BM128" i="6"/>
  <c r="CH128" i="6" s="1"/>
  <c r="BN127" i="6"/>
  <c r="CI127" i="6" s="1"/>
  <c r="BM127" i="6"/>
  <c r="CH127" i="6" s="1"/>
  <c r="BN126" i="6"/>
  <c r="CI126" i="6" s="1"/>
  <c r="BM126" i="6"/>
  <c r="CH126" i="6" s="1"/>
  <c r="BN124" i="6"/>
  <c r="CI124" i="6" s="1"/>
  <c r="BM124" i="6"/>
  <c r="CH124" i="6" s="1"/>
  <c r="BN123" i="6"/>
  <c r="CI123" i="6" s="1"/>
  <c r="BM123" i="6"/>
  <c r="CH123" i="6" s="1"/>
  <c r="BN122" i="6"/>
  <c r="CI122" i="6" s="1"/>
  <c r="BM122" i="6"/>
  <c r="CH122" i="6" s="1"/>
  <c r="BN121" i="6"/>
  <c r="CI121" i="6" s="1"/>
  <c r="BM121" i="6"/>
  <c r="CH121" i="6" s="1"/>
  <c r="BN120" i="6"/>
  <c r="CI120" i="6" s="1"/>
  <c r="BM120" i="6"/>
  <c r="CH120" i="6" s="1"/>
  <c r="BN174" i="6"/>
  <c r="CI174" i="6" s="1"/>
  <c r="BM174" i="6"/>
  <c r="CH174" i="6" s="1"/>
  <c r="BN125" i="6"/>
  <c r="CI125" i="6" s="1"/>
  <c r="BM125" i="6"/>
  <c r="CH125" i="6" s="1"/>
  <c r="BN119" i="6"/>
  <c r="CI119" i="6" s="1"/>
  <c r="BM119" i="6"/>
  <c r="CH119" i="6" s="1"/>
  <c r="BN118" i="6"/>
  <c r="CI118" i="6" s="1"/>
  <c r="BM118" i="6"/>
  <c r="CH118" i="6" s="1"/>
  <c r="BN116" i="6"/>
  <c r="CI116" i="6" s="1"/>
  <c r="BM116" i="6"/>
  <c r="CH116" i="6" s="1"/>
  <c r="BN115" i="6"/>
  <c r="CI115" i="6" s="1"/>
  <c r="BM115" i="6"/>
  <c r="CH115" i="6" s="1"/>
  <c r="BN114" i="6"/>
  <c r="CI114" i="6" s="1"/>
  <c r="BM114" i="6"/>
  <c r="CH114" i="6" s="1"/>
  <c r="BN152" i="6"/>
  <c r="CI152" i="6" s="1"/>
  <c r="BM152" i="6"/>
  <c r="CH152" i="6" s="1"/>
  <c r="BN113" i="6"/>
  <c r="CI113" i="6" s="1"/>
  <c r="BM113" i="6"/>
  <c r="CH113" i="6" s="1"/>
  <c r="BN112" i="6"/>
  <c r="CI112" i="6" s="1"/>
  <c r="BM112" i="6"/>
  <c r="CH112" i="6" s="1"/>
  <c r="BN111" i="6"/>
  <c r="CI111" i="6" s="1"/>
  <c r="BM111" i="6"/>
  <c r="CH111" i="6" s="1"/>
  <c r="BN110" i="6"/>
  <c r="CI110" i="6" s="1"/>
  <c r="BM110" i="6"/>
  <c r="CH110" i="6" s="1"/>
  <c r="BN109" i="6"/>
  <c r="CI109" i="6" s="1"/>
  <c r="BM109" i="6"/>
  <c r="CH109" i="6" s="1"/>
  <c r="BN108" i="6"/>
  <c r="CI108" i="6" s="1"/>
  <c r="BM108" i="6"/>
  <c r="CH108" i="6" s="1"/>
  <c r="BN107" i="6"/>
  <c r="CI107" i="6" s="1"/>
  <c r="BM107" i="6"/>
  <c r="CH107" i="6" s="1"/>
  <c r="BN106" i="6"/>
  <c r="CI106" i="6" s="1"/>
  <c r="BM106" i="6"/>
  <c r="CH106" i="6" s="1"/>
  <c r="BN105" i="6"/>
  <c r="CI105" i="6" s="1"/>
  <c r="BM105" i="6"/>
  <c r="CH105" i="6" s="1"/>
  <c r="BN104" i="6"/>
  <c r="CI104" i="6" s="1"/>
  <c r="BM104" i="6"/>
  <c r="CH104" i="6" s="1"/>
  <c r="BN103" i="6"/>
  <c r="CI103" i="6" s="1"/>
  <c r="BM103" i="6"/>
  <c r="CH103" i="6" s="1"/>
  <c r="BN102" i="6"/>
  <c r="CI102" i="6" s="1"/>
  <c r="BM102" i="6"/>
  <c r="CH102" i="6" s="1"/>
  <c r="BN101" i="6"/>
  <c r="CI101" i="6" s="1"/>
  <c r="BM101" i="6"/>
  <c r="CH101" i="6" s="1"/>
  <c r="BN100" i="6"/>
  <c r="CI100" i="6" s="1"/>
  <c r="BM100" i="6"/>
  <c r="CH100" i="6" s="1"/>
  <c r="BN99" i="6"/>
  <c r="CI99" i="6" s="1"/>
  <c r="BM99" i="6"/>
  <c r="CH99" i="6" s="1"/>
  <c r="BN98" i="6"/>
  <c r="CI98" i="6" s="1"/>
  <c r="BM98" i="6"/>
  <c r="CH98" i="6" s="1"/>
  <c r="BN97" i="6"/>
  <c r="CI97" i="6" s="1"/>
  <c r="BM97" i="6"/>
  <c r="CH97" i="6" s="1"/>
  <c r="BN96" i="6"/>
  <c r="CI96" i="6" s="1"/>
  <c r="BM96" i="6"/>
  <c r="CH96" i="6" s="1"/>
  <c r="BN95" i="6"/>
  <c r="CI95" i="6" s="1"/>
  <c r="BM95" i="6"/>
  <c r="CH95" i="6" s="1"/>
  <c r="BN94" i="6"/>
  <c r="CI94" i="6" s="1"/>
  <c r="BM94" i="6"/>
  <c r="CH94" i="6" s="1"/>
  <c r="BN93" i="6"/>
  <c r="CI93" i="6" s="1"/>
  <c r="BM93" i="6"/>
  <c r="CH93" i="6" s="1"/>
  <c r="BN92" i="6"/>
  <c r="CI92" i="6" s="1"/>
  <c r="BM92" i="6"/>
  <c r="CH92" i="6" s="1"/>
  <c r="BN91" i="6"/>
  <c r="CI91" i="6" s="1"/>
  <c r="BM91" i="6"/>
  <c r="CH91" i="6" s="1"/>
  <c r="BN90" i="6"/>
  <c r="CI90" i="6" s="1"/>
  <c r="BM90" i="6"/>
  <c r="CH90" i="6" s="1"/>
  <c r="BN89" i="6"/>
  <c r="CI89" i="6" s="1"/>
  <c r="BM89" i="6"/>
  <c r="CH89" i="6" s="1"/>
  <c r="BN88" i="6"/>
  <c r="CI88" i="6" s="1"/>
  <c r="BM88" i="6"/>
  <c r="CH88" i="6" s="1"/>
  <c r="BN87" i="6"/>
  <c r="CI87" i="6" s="1"/>
  <c r="BM87" i="6"/>
  <c r="CH87" i="6" s="1"/>
  <c r="BN117" i="6"/>
  <c r="CI117" i="6" s="1"/>
  <c r="BM117" i="6"/>
  <c r="CH117" i="6" s="1"/>
  <c r="BN86" i="6"/>
  <c r="CI86" i="6" s="1"/>
  <c r="BM86" i="6"/>
  <c r="CH86" i="6" s="1"/>
  <c r="BN85" i="6"/>
  <c r="CI85" i="6" s="1"/>
  <c r="BM85" i="6"/>
  <c r="CH85" i="6" s="1"/>
  <c r="BN56" i="6"/>
  <c r="CI56" i="6" s="1"/>
  <c r="BM56" i="6"/>
  <c r="CH56" i="6" s="1"/>
  <c r="BN84" i="6"/>
  <c r="CI84" i="6" s="1"/>
  <c r="BM84" i="6"/>
  <c r="CH84" i="6" s="1"/>
  <c r="BN83" i="6"/>
  <c r="CI83" i="6" s="1"/>
  <c r="BM83" i="6"/>
  <c r="CH83" i="6" s="1"/>
  <c r="BN82" i="6"/>
  <c r="CI82" i="6" s="1"/>
  <c r="BM82" i="6"/>
  <c r="CH82" i="6" s="1"/>
  <c r="BN80" i="6"/>
  <c r="CI80" i="6" s="1"/>
  <c r="BM80" i="6"/>
  <c r="CH80" i="6" s="1"/>
  <c r="BN145" i="6"/>
  <c r="CI145" i="6" s="1"/>
  <c r="BM145" i="6"/>
  <c r="CH145" i="6" s="1"/>
  <c r="BN79" i="6"/>
  <c r="CI79" i="6" s="1"/>
  <c r="BM79" i="6"/>
  <c r="CH79" i="6" s="1"/>
  <c r="BN77" i="6"/>
  <c r="CI77" i="6" s="1"/>
  <c r="BM77" i="6"/>
  <c r="CH77" i="6" s="1"/>
  <c r="BN76" i="6"/>
  <c r="CI76" i="6" s="1"/>
  <c r="BM76" i="6"/>
  <c r="CH76" i="6" s="1"/>
  <c r="BN75" i="6"/>
  <c r="CI75" i="6" s="1"/>
  <c r="BM75" i="6"/>
  <c r="CH75" i="6" s="1"/>
  <c r="BN74" i="6"/>
  <c r="CI74" i="6" s="1"/>
  <c r="BM74" i="6"/>
  <c r="CH74" i="6" s="1"/>
  <c r="BN73" i="6"/>
  <c r="CI73" i="6" s="1"/>
  <c r="BM73" i="6"/>
  <c r="CH73" i="6" s="1"/>
  <c r="BN72" i="6"/>
  <c r="CI72" i="6" s="1"/>
  <c r="BM72" i="6"/>
  <c r="CH72" i="6" s="1"/>
  <c r="BN71" i="6"/>
  <c r="CI71" i="6" s="1"/>
  <c r="BM71" i="6"/>
  <c r="CH71" i="6" s="1"/>
  <c r="BN70" i="6"/>
  <c r="CI70" i="6" s="1"/>
  <c r="BM70" i="6"/>
  <c r="CH70" i="6" s="1"/>
  <c r="BN69" i="6"/>
  <c r="CI69" i="6" s="1"/>
  <c r="BM69" i="6"/>
  <c r="CH69" i="6" s="1"/>
  <c r="BN68" i="6"/>
  <c r="CI68" i="6" s="1"/>
  <c r="BM68" i="6"/>
  <c r="CH68" i="6" s="1"/>
  <c r="BN67" i="6"/>
  <c r="CI67" i="6" s="1"/>
  <c r="BM67" i="6"/>
  <c r="CH67" i="6" s="1"/>
  <c r="BN66" i="6"/>
  <c r="CI66" i="6" s="1"/>
  <c r="BM66" i="6"/>
  <c r="CH66" i="6" s="1"/>
  <c r="BN65" i="6"/>
  <c r="CI65" i="6" s="1"/>
  <c r="BM65" i="6"/>
  <c r="CH65" i="6" s="1"/>
  <c r="BN64" i="6"/>
  <c r="CI64" i="6" s="1"/>
  <c r="BM64" i="6"/>
  <c r="CH64" i="6" s="1"/>
  <c r="BN63" i="6"/>
  <c r="CI63" i="6" s="1"/>
  <c r="BM63" i="6"/>
  <c r="CH63" i="6" s="1"/>
  <c r="BN62" i="6"/>
  <c r="CI62" i="6" s="1"/>
  <c r="BM62" i="6"/>
  <c r="CH62" i="6" s="1"/>
  <c r="BN78" i="6"/>
  <c r="CI78" i="6" s="1"/>
  <c r="BM78" i="6"/>
  <c r="CH78" i="6" s="1"/>
  <c r="BN60" i="6"/>
  <c r="CI60" i="6" s="1"/>
  <c r="BM60" i="6"/>
  <c r="CH60" i="6" s="1"/>
  <c r="BN59" i="6"/>
  <c r="CI59" i="6" s="1"/>
  <c r="BM59" i="6"/>
  <c r="CH59" i="6" s="1"/>
  <c r="BN58" i="6"/>
  <c r="CI58" i="6" s="1"/>
  <c r="BM58" i="6"/>
  <c r="CH58" i="6" s="1"/>
  <c r="BN57" i="6"/>
  <c r="CI57" i="6" s="1"/>
  <c r="BM57" i="6"/>
  <c r="CH57" i="6" s="1"/>
  <c r="BN144" i="6"/>
  <c r="CI144" i="6" s="1"/>
  <c r="BM144" i="6"/>
  <c r="CH144" i="6" s="1"/>
  <c r="BN55" i="6"/>
  <c r="CI55" i="6" s="1"/>
  <c r="BM55" i="6"/>
  <c r="CH55" i="6" s="1"/>
  <c r="BN54" i="6"/>
  <c r="CI54" i="6" s="1"/>
  <c r="BM54" i="6"/>
  <c r="CH54" i="6" s="1"/>
  <c r="BN53" i="6"/>
  <c r="CI53" i="6" s="1"/>
  <c r="BM53" i="6"/>
  <c r="CH53" i="6" s="1"/>
  <c r="BN52" i="6"/>
  <c r="CI52" i="6" s="1"/>
  <c r="BM52" i="6"/>
  <c r="CH52" i="6" s="1"/>
  <c r="BN51" i="6"/>
  <c r="CI51" i="6" s="1"/>
  <c r="BM51" i="6"/>
  <c r="CH51" i="6" s="1"/>
  <c r="BN50" i="6"/>
  <c r="CI50" i="6" s="1"/>
  <c r="BM50" i="6"/>
  <c r="CH50" i="6" s="1"/>
  <c r="BN49" i="6"/>
  <c r="CI49" i="6" s="1"/>
  <c r="BM49" i="6"/>
  <c r="CH49" i="6" s="1"/>
  <c r="BN48" i="6"/>
  <c r="CI48" i="6" s="1"/>
  <c r="BM48" i="6"/>
  <c r="CH48" i="6" s="1"/>
  <c r="BN47" i="6"/>
  <c r="CI47" i="6" s="1"/>
  <c r="BM47" i="6"/>
  <c r="CH47" i="6" s="1"/>
  <c r="BN46" i="6"/>
  <c r="CI46" i="6" s="1"/>
  <c r="BM46" i="6"/>
  <c r="CH46" i="6" s="1"/>
  <c r="BN45" i="6"/>
  <c r="CI45" i="6" s="1"/>
  <c r="BM45" i="6"/>
  <c r="CH45" i="6" s="1"/>
  <c r="BN44" i="6"/>
  <c r="CI44" i="6" s="1"/>
  <c r="BM44" i="6"/>
  <c r="CH44" i="6" s="1"/>
  <c r="BN43" i="6"/>
  <c r="CI43" i="6" s="1"/>
  <c r="BM43" i="6"/>
  <c r="CH43" i="6" s="1"/>
  <c r="BN42" i="6"/>
  <c r="CI42" i="6" s="1"/>
  <c r="BM42" i="6"/>
  <c r="CH42" i="6" s="1"/>
  <c r="BN41" i="6"/>
  <c r="CI41" i="6" s="1"/>
  <c r="BM41" i="6"/>
  <c r="CH41" i="6" s="1"/>
  <c r="BN40" i="6"/>
  <c r="CI40" i="6" s="1"/>
  <c r="BM40" i="6"/>
  <c r="CH40" i="6" s="1"/>
  <c r="BN39" i="6"/>
  <c r="CI39" i="6" s="1"/>
  <c r="BM39" i="6"/>
  <c r="CH39" i="6" s="1"/>
  <c r="BN38" i="6"/>
  <c r="CI38" i="6" s="1"/>
  <c r="BM38" i="6"/>
  <c r="CH38" i="6" s="1"/>
  <c r="BN37" i="6"/>
  <c r="CI37" i="6" s="1"/>
  <c r="BM37" i="6"/>
  <c r="CH37" i="6" s="1"/>
  <c r="BN36" i="6"/>
  <c r="CI36" i="6" s="1"/>
  <c r="BM36" i="6"/>
  <c r="CH36" i="6" s="1"/>
  <c r="BN81" i="6"/>
  <c r="CI81" i="6" s="1"/>
  <c r="BM81" i="6"/>
  <c r="CH81" i="6" s="1"/>
  <c r="BN35" i="6"/>
  <c r="CI35" i="6" s="1"/>
  <c r="BM35" i="6"/>
  <c r="CH35" i="6" s="1"/>
  <c r="BN34" i="6"/>
  <c r="CI34" i="6" s="1"/>
  <c r="BM34" i="6"/>
  <c r="CH34" i="6" s="1"/>
  <c r="BN33" i="6"/>
  <c r="CI33" i="6" s="1"/>
  <c r="BM33" i="6"/>
  <c r="CH33" i="6" s="1"/>
  <c r="BN31" i="6"/>
  <c r="CI31" i="6" s="1"/>
  <c r="BM31" i="6"/>
  <c r="CH31" i="6" s="1"/>
  <c r="BN30" i="6"/>
  <c r="CI30" i="6" s="1"/>
  <c r="BM30" i="6"/>
  <c r="CH30" i="6" s="1"/>
  <c r="BN29" i="6"/>
  <c r="CI29" i="6" s="1"/>
  <c r="BM29" i="6"/>
  <c r="CH29" i="6" s="1"/>
  <c r="BN28" i="6"/>
  <c r="CI28" i="6" s="1"/>
  <c r="BM28" i="6"/>
  <c r="CH28" i="6" s="1"/>
  <c r="BN27" i="6"/>
  <c r="CI27" i="6" s="1"/>
  <c r="BM27" i="6"/>
  <c r="CH27" i="6" s="1"/>
  <c r="BN26" i="6"/>
  <c r="CI26" i="6" s="1"/>
  <c r="BM26" i="6"/>
  <c r="CH26" i="6" s="1"/>
  <c r="BN25" i="6"/>
  <c r="CI25" i="6" s="1"/>
  <c r="BM25" i="6"/>
  <c r="CH25" i="6" s="1"/>
  <c r="BN24" i="6"/>
  <c r="CI24" i="6" s="1"/>
  <c r="BM24" i="6"/>
  <c r="CH24" i="6" s="1"/>
  <c r="BN23" i="6"/>
  <c r="CI23" i="6" s="1"/>
  <c r="BM23" i="6"/>
  <c r="CH23" i="6" s="1"/>
  <c r="BN22" i="6"/>
  <c r="CI22" i="6" s="1"/>
  <c r="BM22" i="6"/>
  <c r="CH22" i="6" s="1"/>
  <c r="BN21" i="6"/>
  <c r="CI21" i="6" s="1"/>
  <c r="BM21" i="6"/>
  <c r="CH21" i="6" s="1"/>
  <c r="BN20" i="6"/>
  <c r="CI20" i="6" s="1"/>
  <c r="BM20" i="6"/>
  <c r="CH20" i="6" s="1"/>
  <c r="BN32" i="6"/>
  <c r="CI32" i="6" s="1"/>
  <c r="BM32" i="6"/>
  <c r="CH32" i="6" s="1"/>
  <c r="BN19" i="6"/>
  <c r="CI19" i="6" s="1"/>
  <c r="BM19" i="6"/>
  <c r="CH19" i="6" s="1"/>
  <c r="BN18" i="6"/>
  <c r="CI18" i="6" s="1"/>
  <c r="BM18" i="6"/>
  <c r="CH18" i="6" s="1"/>
  <c r="BN17" i="6"/>
  <c r="CI17" i="6" s="1"/>
  <c r="BM17" i="6"/>
  <c r="CH17" i="6" s="1"/>
  <c r="BN16" i="6"/>
  <c r="CI16" i="6" s="1"/>
  <c r="BM16" i="6"/>
  <c r="CH16" i="6" s="1"/>
  <c r="BN15" i="6"/>
  <c r="CI15" i="6" s="1"/>
  <c r="BM15" i="6"/>
  <c r="CH15" i="6" s="1"/>
  <c r="BN14" i="6"/>
  <c r="CI14" i="6" s="1"/>
  <c r="BM14" i="6"/>
  <c r="CH14" i="6" s="1"/>
  <c r="BN13" i="6"/>
  <c r="CI13" i="6" s="1"/>
  <c r="BM13" i="6"/>
  <c r="CH13" i="6" s="1"/>
  <c r="BN12" i="6"/>
  <c r="CI12" i="6" s="1"/>
  <c r="BM12" i="6"/>
  <c r="CH12" i="6" s="1"/>
  <c r="BN11" i="6"/>
  <c r="CI11" i="6" s="1"/>
  <c r="BM11" i="6"/>
  <c r="CH11" i="6" s="1"/>
  <c r="BN10" i="6"/>
  <c r="CI10" i="6" s="1"/>
  <c r="BM10" i="6"/>
  <c r="CH10" i="6" s="1"/>
  <c r="BN9" i="6"/>
  <c r="CI9" i="6" s="1"/>
  <c r="BM9" i="6"/>
  <c r="CH9" i="6" s="1"/>
  <c r="BN8" i="6"/>
  <c r="CI8" i="6" s="1"/>
  <c r="BM8" i="6"/>
  <c r="CH8" i="6" s="1"/>
  <c r="BN7" i="6"/>
  <c r="CI7" i="6" s="1"/>
  <c r="BM7" i="6"/>
  <c r="CH7" i="6" s="1"/>
  <c r="BD226" i="6"/>
  <c r="BY226" i="6" s="1"/>
  <c r="BC226" i="6"/>
  <c r="BX226" i="6" s="1"/>
  <c r="BD184" i="6"/>
  <c r="BY184" i="6" s="1"/>
  <c r="BC184" i="6"/>
  <c r="BX184" i="6" s="1"/>
  <c r="BD155" i="6"/>
  <c r="BY155" i="6" s="1"/>
  <c r="BC155" i="6"/>
  <c r="BX155" i="6" s="1"/>
  <c r="BD183" i="6"/>
  <c r="BY183" i="6" s="1"/>
  <c r="BC183" i="6"/>
  <c r="BX183" i="6" s="1"/>
  <c r="BD61" i="6"/>
  <c r="BY61" i="6" s="1"/>
  <c r="BC61" i="6"/>
  <c r="BX61" i="6" s="1"/>
  <c r="BD182" i="6"/>
  <c r="BY182" i="6" s="1"/>
  <c r="BC182" i="6"/>
  <c r="BX182" i="6" s="1"/>
  <c r="BD181" i="6"/>
  <c r="BY181" i="6" s="1"/>
  <c r="BC181" i="6"/>
  <c r="BX181" i="6" s="1"/>
  <c r="BD180" i="6"/>
  <c r="BY180" i="6" s="1"/>
  <c r="BC180" i="6"/>
  <c r="BX180" i="6" s="1"/>
  <c r="BD179" i="6"/>
  <c r="BY179" i="6" s="1"/>
  <c r="BC179" i="6"/>
  <c r="BX179" i="6" s="1"/>
  <c r="BD178" i="6"/>
  <c r="BY178" i="6" s="1"/>
  <c r="BC178" i="6"/>
  <c r="BX178" i="6" s="1"/>
  <c r="BD177" i="6"/>
  <c r="BY177" i="6" s="1"/>
  <c r="BC177" i="6"/>
  <c r="BX177" i="6" s="1"/>
  <c r="BD176" i="6"/>
  <c r="BY176" i="6" s="1"/>
  <c r="BC176" i="6"/>
  <c r="BX176" i="6" s="1"/>
  <c r="BD172" i="6"/>
  <c r="BY172" i="6" s="1"/>
  <c r="BC172" i="6"/>
  <c r="BX172" i="6" s="1"/>
  <c r="BD130" i="6"/>
  <c r="BY130" i="6" s="1"/>
  <c r="BC130" i="6"/>
  <c r="BX130" i="6" s="1"/>
  <c r="BD171" i="6"/>
  <c r="BY171" i="6" s="1"/>
  <c r="BC171" i="6"/>
  <c r="BX171" i="6" s="1"/>
  <c r="BD170" i="6"/>
  <c r="BY170" i="6" s="1"/>
  <c r="BC170" i="6"/>
  <c r="BX170" i="6" s="1"/>
  <c r="BD173" i="6"/>
  <c r="BY173" i="6" s="1"/>
  <c r="BC173" i="6"/>
  <c r="BX173" i="6" s="1"/>
  <c r="BD169" i="6"/>
  <c r="BY169" i="6" s="1"/>
  <c r="BC169" i="6"/>
  <c r="BX169" i="6" s="1"/>
  <c r="BD168" i="6"/>
  <c r="BY168" i="6" s="1"/>
  <c r="BC168" i="6"/>
  <c r="BX168" i="6" s="1"/>
  <c r="BD167" i="6"/>
  <c r="BY167" i="6" s="1"/>
  <c r="BC167" i="6"/>
  <c r="BX167" i="6" s="1"/>
  <c r="BD166" i="6"/>
  <c r="BY166" i="6" s="1"/>
  <c r="BC166" i="6"/>
  <c r="BX166" i="6" s="1"/>
  <c r="BD165" i="6"/>
  <c r="BY165" i="6" s="1"/>
  <c r="BC165" i="6"/>
  <c r="BX165" i="6" s="1"/>
  <c r="BD164" i="6"/>
  <c r="BY164" i="6" s="1"/>
  <c r="BC164" i="6"/>
  <c r="BX164" i="6" s="1"/>
  <c r="BD163" i="6"/>
  <c r="BY163" i="6" s="1"/>
  <c r="BC163" i="6"/>
  <c r="BX163" i="6" s="1"/>
  <c r="BD162" i="6"/>
  <c r="BY162" i="6" s="1"/>
  <c r="BC162" i="6"/>
  <c r="BX162" i="6" s="1"/>
  <c r="BD161" i="6"/>
  <c r="BY161" i="6" s="1"/>
  <c r="BC161" i="6"/>
  <c r="BX161" i="6" s="1"/>
  <c r="BD160" i="6"/>
  <c r="BY160" i="6" s="1"/>
  <c r="BC160" i="6"/>
  <c r="BX160" i="6" s="1"/>
  <c r="BD159" i="6"/>
  <c r="BY159" i="6" s="1"/>
  <c r="BC159" i="6"/>
  <c r="BX159" i="6" s="1"/>
  <c r="BD158" i="6"/>
  <c r="BY158" i="6" s="1"/>
  <c r="BC158" i="6"/>
  <c r="BX158" i="6" s="1"/>
  <c r="BD157" i="6"/>
  <c r="BY157" i="6" s="1"/>
  <c r="BC157" i="6"/>
  <c r="BX157" i="6" s="1"/>
  <c r="BD156" i="6"/>
  <c r="BY156" i="6" s="1"/>
  <c r="BC156" i="6"/>
  <c r="BX156" i="6" s="1"/>
  <c r="BD154" i="6"/>
  <c r="BY154" i="6" s="1"/>
  <c r="BC154" i="6"/>
  <c r="BX154" i="6" s="1"/>
  <c r="BD153" i="6"/>
  <c r="BY153" i="6" s="1"/>
  <c r="BC153" i="6"/>
  <c r="BX153" i="6" s="1"/>
  <c r="BD151" i="6"/>
  <c r="BY151" i="6" s="1"/>
  <c r="BC151" i="6"/>
  <c r="BX151" i="6" s="1"/>
  <c r="BD150" i="6"/>
  <c r="BY150" i="6" s="1"/>
  <c r="BC150" i="6"/>
  <c r="BX150" i="6" s="1"/>
  <c r="BD149" i="6"/>
  <c r="BY149" i="6" s="1"/>
  <c r="BC149" i="6"/>
  <c r="BX149" i="6" s="1"/>
  <c r="BD148" i="6"/>
  <c r="BY148" i="6" s="1"/>
  <c r="BC148" i="6"/>
  <c r="BX148" i="6" s="1"/>
  <c r="BD147" i="6"/>
  <c r="BY147" i="6" s="1"/>
  <c r="BC147" i="6"/>
  <c r="BX147" i="6" s="1"/>
  <c r="BD146" i="6"/>
  <c r="BY146" i="6" s="1"/>
  <c r="BC146" i="6"/>
  <c r="BX146" i="6" s="1"/>
  <c r="BD219" i="6"/>
  <c r="BY219" i="6" s="1"/>
  <c r="BC219" i="6"/>
  <c r="BX219" i="6" s="1"/>
  <c r="BD143" i="6"/>
  <c r="BY143" i="6" s="1"/>
  <c r="BC143" i="6"/>
  <c r="BX143" i="6" s="1"/>
  <c r="BD142" i="6"/>
  <c r="BY142" i="6" s="1"/>
  <c r="BC142" i="6"/>
  <c r="BX142" i="6" s="1"/>
  <c r="BD141" i="6"/>
  <c r="BY141" i="6" s="1"/>
  <c r="BC141" i="6"/>
  <c r="BX141" i="6" s="1"/>
  <c r="BD140" i="6"/>
  <c r="BY140" i="6" s="1"/>
  <c r="BC140" i="6"/>
  <c r="BX140" i="6" s="1"/>
  <c r="BD139" i="6"/>
  <c r="BY139" i="6" s="1"/>
  <c r="BC139" i="6"/>
  <c r="BX139" i="6" s="1"/>
  <c r="BD138" i="6"/>
  <c r="BY138" i="6" s="1"/>
  <c r="BC138" i="6"/>
  <c r="BX138" i="6" s="1"/>
  <c r="BD137" i="6"/>
  <c r="BY137" i="6" s="1"/>
  <c r="BC137" i="6"/>
  <c r="BX137" i="6" s="1"/>
  <c r="BD136" i="6"/>
  <c r="BY136" i="6" s="1"/>
  <c r="BC136" i="6"/>
  <c r="BX136" i="6" s="1"/>
  <c r="BD135" i="6"/>
  <c r="BY135" i="6" s="1"/>
  <c r="BC135" i="6"/>
  <c r="BX135" i="6" s="1"/>
  <c r="BD134" i="6"/>
  <c r="BY134" i="6" s="1"/>
  <c r="BC134" i="6"/>
  <c r="BX134" i="6" s="1"/>
  <c r="BD133" i="6"/>
  <c r="BY133" i="6" s="1"/>
  <c r="BC133" i="6"/>
  <c r="BX133" i="6" s="1"/>
  <c r="BD132" i="6"/>
  <c r="BY132" i="6" s="1"/>
  <c r="BC132" i="6"/>
  <c r="BX132" i="6" s="1"/>
  <c r="BD131" i="6"/>
  <c r="BY131" i="6" s="1"/>
  <c r="BC131" i="6"/>
  <c r="BX131" i="6" s="1"/>
  <c r="BD129" i="6"/>
  <c r="BY129" i="6" s="1"/>
  <c r="BC129" i="6"/>
  <c r="BX129" i="6" s="1"/>
  <c r="BD128" i="6"/>
  <c r="BY128" i="6" s="1"/>
  <c r="BC128" i="6"/>
  <c r="BX128" i="6" s="1"/>
  <c r="BD127" i="6"/>
  <c r="BY127" i="6" s="1"/>
  <c r="BC127" i="6"/>
  <c r="BX127" i="6" s="1"/>
  <c r="BD126" i="6"/>
  <c r="BY126" i="6" s="1"/>
  <c r="BC126" i="6"/>
  <c r="BX126" i="6" s="1"/>
  <c r="BD124" i="6"/>
  <c r="BY124" i="6" s="1"/>
  <c r="BC124" i="6"/>
  <c r="BX124" i="6" s="1"/>
  <c r="BD123" i="6"/>
  <c r="BY123" i="6" s="1"/>
  <c r="BC123" i="6"/>
  <c r="BX123" i="6" s="1"/>
  <c r="BD122" i="6"/>
  <c r="BY122" i="6" s="1"/>
  <c r="BC122" i="6"/>
  <c r="BX122" i="6" s="1"/>
  <c r="BD121" i="6"/>
  <c r="BY121" i="6" s="1"/>
  <c r="BC121" i="6"/>
  <c r="BX121" i="6" s="1"/>
  <c r="BD120" i="6"/>
  <c r="BY120" i="6" s="1"/>
  <c r="BC120" i="6"/>
  <c r="BX120" i="6" s="1"/>
  <c r="BD174" i="6"/>
  <c r="BY174" i="6" s="1"/>
  <c r="BC174" i="6"/>
  <c r="BX174" i="6" s="1"/>
  <c r="BD125" i="6"/>
  <c r="BY125" i="6" s="1"/>
  <c r="BC125" i="6"/>
  <c r="BX125" i="6" s="1"/>
  <c r="BD119" i="6"/>
  <c r="BY119" i="6" s="1"/>
  <c r="BC119" i="6"/>
  <c r="BX119" i="6" s="1"/>
  <c r="BD118" i="6"/>
  <c r="BY118" i="6" s="1"/>
  <c r="BC118" i="6"/>
  <c r="BX118" i="6" s="1"/>
  <c r="BD116" i="6"/>
  <c r="BY116" i="6" s="1"/>
  <c r="BC116" i="6"/>
  <c r="BX116" i="6" s="1"/>
  <c r="BD115" i="6"/>
  <c r="BY115" i="6" s="1"/>
  <c r="BC115" i="6"/>
  <c r="BX115" i="6" s="1"/>
  <c r="BD114" i="6"/>
  <c r="BY114" i="6" s="1"/>
  <c r="BC114" i="6"/>
  <c r="BX114" i="6" s="1"/>
  <c r="BD152" i="6"/>
  <c r="BY152" i="6" s="1"/>
  <c r="BC152" i="6"/>
  <c r="BX152" i="6" s="1"/>
  <c r="BD113" i="6"/>
  <c r="BY113" i="6" s="1"/>
  <c r="BC113" i="6"/>
  <c r="BX113" i="6" s="1"/>
  <c r="BD112" i="6"/>
  <c r="BY112" i="6" s="1"/>
  <c r="BC112" i="6"/>
  <c r="BX112" i="6" s="1"/>
  <c r="BD111" i="6"/>
  <c r="BY111" i="6" s="1"/>
  <c r="BC111" i="6"/>
  <c r="BX111" i="6" s="1"/>
  <c r="BD110" i="6"/>
  <c r="BY110" i="6" s="1"/>
  <c r="BC110" i="6"/>
  <c r="BX110" i="6" s="1"/>
  <c r="BD109" i="6"/>
  <c r="BY109" i="6" s="1"/>
  <c r="BC109" i="6"/>
  <c r="BX109" i="6" s="1"/>
  <c r="BD108" i="6"/>
  <c r="BY108" i="6" s="1"/>
  <c r="BC108" i="6"/>
  <c r="BX108" i="6" s="1"/>
  <c r="BD107" i="6"/>
  <c r="BY107" i="6" s="1"/>
  <c r="BC107" i="6"/>
  <c r="BX107" i="6" s="1"/>
  <c r="BD106" i="6"/>
  <c r="BY106" i="6" s="1"/>
  <c r="BC106" i="6"/>
  <c r="BX106" i="6" s="1"/>
  <c r="BD105" i="6"/>
  <c r="BY105" i="6" s="1"/>
  <c r="BC105" i="6"/>
  <c r="BX105" i="6" s="1"/>
  <c r="BD104" i="6"/>
  <c r="BY104" i="6" s="1"/>
  <c r="BC104" i="6"/>
  <c r="BX104" i="6" s="1"/>
  <c r="BD103" i="6"/>
  <c r="BY103" i="6" s="1"/>
  <c r="BC103" i="6"/>
  <c r="BX103" i="6" s="1"/>
  <c r="BD102" i="6"/>
  <c r="BY102" i="6" s="1"/>
  <c r="BC102" i="6"/>
  <c r="BX102" i="6" s="1"/>
  <c r="BD101" i="6"/>
  <c r="BY101" i="6" s="1"/>
  <c r="BC101" i="6"/>
  <c r="BX101" i="6" s="1"/>
  <c r="BD100" i="6"/>
  <c r="BY100" i="6" s="1"/>
  <c r="BC100" i="6"/>
  <c r="BX100" i="6" s="1"/>
  <c r="BD99" i="6"/>
  <c r="BY99" i="6" s="1"/>
  <c r="BC99" i="6"/>
  <c r="BX99" i="6" s="1"/>
  <c r="BD98" i="6"/>
  <c r="BY98" i="6" s="1"/>
  <c r="BC98" i="6"/>
  <c r="BX98" i="6" s="1"/>
  <c r="BD97" i="6"/>
  <c r="BY97" i="6" s="1"/>
  <c r="BC97" i="6"/>
  <c r="BX97" i="6" s="1"/>
  <c r="BD96" i="6"/>
  <c r="BY96" i="6" s="1"/>
  <c r="BC96" i="6"/>
  <c r="BX96" i="6" s="1"/>
  <c r="BD95" i="6"/>
  <c r="BY95" i="6" s="1"/>
  <c r="BC95" i="6"/>
  <c r="BX95" i="6" s="1"/>
  <c r="BD94" i="6"/>
  <c r="BY94" i="6" s="1"/>
  <c r="BC94" i="6"/>
  <c r="BX94" i="6" s="1"/>
  <c r="BD93" i="6"/>
  <c r="BY93" i="6" s="1"/>
  <c r="BC93" i="6"/>
  <c r="BX93" i="6" s="1"/>
  <c r="BD92" i="6"/>
  <c r="BY92" i="6" s="1"/>
  <c r="BC92" i="6"/>
  <c r="BX92" i="6" s="1"/>
  <c r="BD91" i="6"/>
  <c r="BY91" i="6" s="1"/>
  <c r="BC91" i="6"/>
  <c r="BX91" i="6" s="1"/>
  <c r="BD90" i="6"/>
  <c r="BY90" i="6" s="1"/>
  <c r="BC90" i="6"/>
  <c r="BX90" i="6" s="1"/>
  <c r="BD89" i="6"/>
  <c r="BY89" i="6" s="1"/>
  <c r="BC89" i="6"/>
  <c r="BX89" i="6" s="1"/>
  <c r="BD88" i="6"/>
  <c r="BY88" i="6" s="1"/>
  <c r="BC88" i="6"/>
  <c r="BX88" i="6" s="1"/>
  <c r="BD87" i="6"/>
  <c r="BY87" i="6" s="1"/>
  <c r="BC87" i="6"/>
  <c r="BX87" i="6" s="1"/>
  <c r="BD117" i="6"/>
  <c r="BY117" i="6" s="1"/>
  <c r="BC117" i="6"/>
  <c r="BX117" i="6" s="1"/>
  <c r="BD86" i="6"/>
  <c r="BY86" i="6" s="1"/>
  <c r="BC86" i="6"/>
  <c r="BX86" i="6" s="1"/>
  <c r="BD85" i="6"/>
  <c r="BY85" i="6" s="1"/>
  <c r="BC85" i="6"/>
  <c r="BX85" i="6" s="1"/>
  <c r="BD56" i="6"/>
  <c r="BY56" i="6" s="1"/>
  <c r="BC56" i="6"/>
  <c r="BX56" i="6" s="1"/>
  <c r="BD84" i="6"/>
  <c r="BY84" i="6" s="1"/>
  <c r="BC84" i="6"/>
  <c r="BX84" i="6" s="1"/>
  <c r="BD83" i="6"/>
  <c r="BY83" i="6" s="1"/>
  <c r="BC83" i="6"/>
  <c r="BX83" i="6" s="1"/>
  <c r="BD82" i="6"/>
  <c r="BY82" i="6" s="1"/>
  <c r="BC82" i="6"/>
  <c r="BX82" i="6" s="1"/>
  <c r="BD80" i="6"/>
  <c r="BY80" i="6" s="1"/>
  <c r="BC80" i="6"/>
  <c r="BX80" i="6" s="1"/>
  <c r="BD145" i="6"/>
  <c r="BY145" i="6" s="1"/>
  <c r="BC145" i="6"/>
  <c r="BX145" i="6" s="1"/>
  <c r="BD79" i="6"/>
  <c r="BY79" i="6" s="1"/>
  <c r="BC79" i="6"/>
  <c r="BX79" i="6" s="1"/>
  <c r="BD77" i="6"/>
  <c r="BY77" i="6" s="1"/>
  <c r="BC77" i="6"/>
  <c r="BX77" i="6" s="1"/>
  <c r="BD76" i="6"/>
  <c r="BY76" i="6" s="1"/>
  <c r="BC76" i="6"/>
  <c r="BX76" i="6" s="1"/>
  <c r="BD75" i="6"/>
  <c r="BY75" i="6" s="1"/>
  <c r="BC75" i="6"/>
  <c r="BX75" i="6" s="1"/>
  <c r="BD74" i="6"/>
  <c r="BY74" i="6" s="1"/>
  <c r="BC74" i="6"/>
  <c r="BX74" i="6" s="1"/>
  <c r="BD73" i="6"/>
  <c r="BY73" i="6" s="1"/>
  <c r="BC73" i="6"/>
  <c r="BX73" i="6" s="1"/>
  <c r="BD72" i="6"/>
  <c r="BY72" i="6" s="1"/>
  <c r="BC72" i="6"/>
  <c r="BX72" i="6" s="1"/>
  <c r="BD71" i="6"/>
  <c r="BY71" i="6" s="1"/>
  <c r="BC71" i="6"/>
  <c r="BX71" i="6" s="1"/>
  <c r="BD70" i="6"/>
  <c r="BY70" i="6" s="1"/>
  <c r="BC70" i="6"/>
  <c r="BX70" i="6" s="1"/>
  <c r="BD69" i="6"/>
  <c r="BY69" i="6" s="1"/>
  <c r="BC69" i="6"/>
  <c r="BX69" i="6" s="1"/>
  <c r="BD68" i="6"/>
  <c r="BY68" i="6" s="1"/>
  <c r="BC68" i="6"/>
  <c r="BX68" i="6" s="1"/>
  <c r="BD67" i="6"/>
  <c r="BY67" i="6" s="1"/>
  <c r="BC67" i="6"/>
  <c r="BX67" i="6" s="1"/>
  <c r="BD66" i="6"/>
  <c r="BY66" i="6" s="1"/>
  <c r="BC66" i="6"/>
  <c r="BX66" i="6" s="1"/>
  <c r="BD65" i="6"/>
  <c r="BY65" i="6" s="1"/>
  <c r="BC65" i="6"/>
  <c r="BX65" i="6" s="1"/>
  <c r="BD64" i="6"/>
  <c r="BY64" i="6" s="1"/>
  <c r="BC64" i="6"/>
  <c r="BX64" i="6" s="1"/>
  <c r="BD63" i="6"/>
  <c r="BY63" i="6" s="1"/>
  <c r="BC63" i="6"/>
  <c r="BX63" i="6" s="1"/>
  <c r="BD62" i="6"/>
  <c r="BY62" i="6" s="1"/>
  <c r="BC62" i="6"/>
  <c r="BX62" i="6" s="1"/>
  <c r="BD78" i="6"/>
  <c r="BY78" i="6" s="1"/>
  <c r="BC78" i="6"/>
  <c r="BX78" i="6" s="1"/>
  <c r="BD60" i="6"/>
  <c r="BY60" i="6" s="1"/>
  <c r="BC60" i="6"/>
  <c r="BX60" i="6" s="1"/>
  <c r="BD59" i="6"/>
  <c r="BY59" i="6" s="1"/>
  <c r="BC59" i="6"/>
  <c r="BX59" i="6" s="1"/>
  <c r="BD58" i="6"/>
  <c r="BY58" i="6" s="1"/>
  <c r="BC58" i="6"/>
  <c r="BX58" i="6" s="1"/>
  <c r="BD57" i="6"/>
  <c r="BY57" i="6" s="1"/>
  <c r="BC57" i="6"/>
  <c r="BX57" i="6" s="1"/>
  <c r="BD144" i="6"/>
  <c r="BY144" i="6" s="1"/>
  <c r="BC144" i="6"/>
  <c r="BX144" i="6" s="1"/>
  <c r="BD55" i="6"/>
  <c r="BY55" i="6" s="1"/>
  <c r="BC55" i="6"/>
  <c r="BX55" i="6" s="1"/>
  <c r="BD54" i="6"/>
  <c r="BY54" i="6" s="1"/>
  <c r="BC54" i="6"/>
  <c r="BX54" i="6" s="1"/>
  <c r="BD53" i="6"/>
  <c r="BY53" i="6" s="1"/>
  <c r="BC53" i="6"/>
  <c r="BX53" i="6" s="1"/>
  <c r="BD52" i="6"/>
  <c r="BY52" i="6" s="1"/>
  <c r="BC52" i="6"/>
  <c r="BX52" i="6" s="1"/>
  <c r="BD51" i="6"/>
  <c r="BY51" i="6" s="1"/>
  <c r="BC51" i="6"/>
  <c r="BX51" i="6" s="1"/>
  <c r="BD50" i="6"/>
  <c r="BY50" i="6" s="1"/>
  <c r="BC50" i="6"/>
  <c r="BX50" i="6" s="1"/>
  <c r="BD49" i="6"/>
  <c r="BY49" i="6" s="1"/>
  <c r="BC49" i="6"/>
  <c r="BX49" i="6" s="1"/>
  <c r="BD48" i="6"/>
  <c r="BY48" i="6" s="1"/>
  <c r="BC48" i="6"/>
  <c r="BX48" i="6" s="1"/>
  <c r="BD47" i="6"/>
  <c r="BY47" i="6" s="1"/>
  <c r="BC47" i="6"/>
  <c r="BX47" i="6" s="1"/>
  <c r="BD46" i="6"/>
  <c r="BY46" i="6" s="1"/>
  <c r="BC46" i="6"/>
  <c r="BX46" i="6" s="1"/>
  <c r="BD45" i="6"/>
  <c r="BY45" i="6" s="1"/>
  <c r="BC45" i="6"/>
  <c r="BX45" i="6" s="1"/>
  <c r="BD44" i="6"/>
  <c r="BY44" i="6" s="1"/>
  <c r="BC44" i="6"/>
  <c r="BX44" i="6" s="1"/>
  <c r="BD43" i="6"/>
  <c r="BY43" i="6" s="1"/>
  <c r="BC43" i="6"/>
  <c r="BX43" i="6" s="1"/>
  <c r="BD42" i="6"/>
  <c r="BY42" i="6" s="1"/>
  <c r="BC42" i="6"/>
  <c r="BX42" i="6" s="1"/>
  <c r="BD41" i="6"/>
  <c r="BY41" i="6" s="1"/>
  <c r="BC41" i="6"/>
  <c r="BX41" i="6" s="1"/>
  <c r="BD40" i="6"/>
  <c r="BY40" i="6" s="1"/>
  <c r="BC40" i="6"/>
  <c r="BX40" i="6" s="1"/>
  <c r="BD39" i="6"/>
  <c r="BY39" i="6" s="1"/>
  <c r="BC39" i="6"/>
  <c r="BX39" i="6" s="1"/>
  <c r="BD38" i="6"/>
  <c r="BY38" i="6" s="1"/>
  <c r="BC38" i="6"/>
  <c r="BX38" i="6" s="1"/>
  <c r="BD37" i="6"/>
  <c r="BY37" i="6" s="1"/>
  <c r="BC37" i="6"/>
  <c r="BX37" i="6" s="1"/>
  <c r="BD36" i="6"/>
  <c r="BY36" i="6" s="1"/>
  <c r="BC36" i="6"/>
  <c r="BX36" i="6" s="1"/>
  <c r="BD81" i="6"/>
  <c r="BY81" i="6" s="1"/>
  <c r="BC81" i="6"/>
  <c r="BX81" i="6" s="1"/>
  <c r="BD35" i="6"/>
  <c r="BY35" i="6" s="1"/>
  <c r="BC35" i="6"/>
  <c r="BX35" i="6" s="1"/>
  <c r="BD34" i="6"/>
  <c r="BY34" i="6" s="1"/>
  <c r="BC34" i="6"/>
  <c r="BX34" i="6" s="1"/>
  <c r="BD33" i="6"/>
  <c r="BY33" i="6" s="1"/>
  <c r="BC33" i="6"/>
  <c r="BX33" i="6" s="1"/>
  <c r="BD31" i="6"/>
  <c r="BY31" i="6" s="1"/>
  <c r="BC31" i="6"/>
  <c r="BX31" i="6" s="1"/>
  <c r="BD30" i="6"/>
  <c r="BY30" i="6" s="1"/>
  <c r="BC30" i="6"/>
  <c r="BX30" i="6" s="1"/>
  <c r="BD29" i="6"/>
  <c r="BY29" i="6" s="1"/>
  <c r="BC29" i="6"/>
  <c r="BX29" i="6" s="1"/>
  <c r="BD28" i="6"/>
  <c r="BY28" i="6" s="1"/>
  <c r="BC28" i="6"/>
  <c r="BX28" i="6" s="1"/>
  <c r="BD27" i="6"/>
  <c r="BY27" i="6" s="1"/>
  <c r="BC27" i="6"/>
  <c r="BX27" i="6" s="1"/>
  <c r="BD26" i="6"/>
  <c r="BY26" i="6" s="1"/>
  <c r="BC26" i="6"/>
  <c r="BX26" i="6" s="1"/>
  <c r="BD25" i="6"/>
  <c r="BY25" i="6" s="1"/>
  <c r="BC25" i="6"/>
  <c r="BX25" i="6" s="1"/>
  <c r="BD24" i="6"/>
  <c r="BY24" i="6" s="1"/>
  <c r="BC24" i="6"/>
  <c r="BX24" i="6" s="1"/>
  <c r="BD23" i="6"/>
  <c r="BY23" i="6" s="1"/>
  <c r="BC23" i="6"/>
  <c r="BX23" i="6" s="1"/>
  <c r="BD22" i="6"/>
  <c r="BY22" i="6" s="1"/>
  <c r="BC22" i="6"/>
  <c r="BX22" i="6" s="1"/>
  <c r="BD21" i="6"/>
  <c r="BY21" i="6" s="1"/>
  <c r="BD20" i="6"/>
  <c r="BY20" i="6" s="1"/>
  <c r="BC20" i="6"/>
  <c r="BX20" i="6" s="1"/>
  <c r="BD32" i="6"/>
  <c r="BY32" i="6" s="1"/>
  <c r="BC32" i="6"/>
  <c r="BX32" i="6" s="1"/>
  <c r="BD19" i="6"/>
  <c r="BY19" i="6" s="1"/>
  <c r="BC19" i="6"/>
  <c r="BX19" i="6" s="1"/>
  <c r="BD18" i="6"/>
  <c r="BY18" i="6" s="1"/>
  <c r="BC18" i="6"/>
  <c r="BX18" i="6" s="1"/>
  <c r="BD17" i="6"/>
  <c r="BY17" i="6" s="1"/>
  <c r="BC17" i="6"/>
  <c r="BX17" i="6" s="1"/>
  <c r="BD16" i="6"/>
  <c r="BY16" i="6" s="1"/>
  <c r="BC16" i="6"/>
  <c r="BX16" i="6" s="1"/>
  <c r="BD15" i="6"/>
  <c r="BY15" i="6" s="1"/>
  <c r="BC15" i="6"/>
  <c r="BX15" i="6" s="1"/>
  <c r="BD14" i="6"/>
  <c r="BY14" i="6" s="1"/>
  <c r="BC14" i="6"/>
  <c r="BX14" i="6" s="1"/>
  <c r="BD13" i="6"/>
  <c r="BY13" i="6" s="1"/>
  <c r="BC13" i="6"/>
  <c r="BX13" i="6" s="1"/>
  <c r="BD12" i="6"/>
  <c r="BY12" i="6" s="1"/>
  <c r="BC12" i="6"/>
  <c r="BX12" i="6" s="1"/>
  <c r="BD11" i="6"/>
  <c r="BY11" i="6" s="1"/>
  <c r="BC11" i="6"/>
  <c r="BX11" i="6" s="1"/>
  <c r="BD10" i="6"/>
  <c r="BY10" i="6" s="1"/>
  <c r="BC10" i="6"/>
  <c r="BX10" i="6" s="1"/>
  <c r="BD9" i="6"/>
  <c r="BY9" i="6" s="1"/>
  <c r="BC9" i="6"/>
  <c r="BX9" i="6" s="1"/>
  <c r="BD8" i="6"/>
  <c r="BY8" i="6" s="1"/>
  <c r="BC8" i="6"/>
  <c r="BX8" i="6" s="1"/>
  <c r="BD7" i="6"/>
  <c r="BY7" i="6" s="1"/>
  <c r="BC7" i="6"/>
  <c r="BX7" i="6" s="1"/>
  <c r="AG226" i="2"/>
  <c r="AB226" i="2"/>
  <c r="O43" i="1" s="1"/>
  <c r="AA226" i="2"/>
  <c r="N43" i="1" s="1"/>
  <c r="AG184" i="2"/>
  <c r="AB184" i="2"/>
  <c r="AA184" i="2"/>
  <c r="AG155" i="2"/>
  <c r="AB155" i="2"/>
  <c r="AA155" i="2"/>
  <c r="AG183" i="2"/>
  <c r="AB183" i="2"/>
  <c r="AA183" i="2"/>
  <c r="AG61" i="2"/>
  <c r="AB61" i="2"/>
  <c r="AA61" i="2"/>
  <c r="V85" i="1" s="1"/>
  <c r="AG182" i="2"/>
  <c r="AB182" i="2"/>
  <c r="G71" i="1" s="1"/>
  <c r="AA182" i="2"/>
  <c r="F71" i="1" s="1"/>
  <c r="AG181" i="2"/>
  <c r="AB181" i="2"/>
  <c r="Q69" i="1" s="1"/>
  <c r="AA181" i="2"/>
  <c r="P69" i="1" s="1"/>
  <c r="AG180" i="2"/>
  <c r="AB180" i="2"/>
  <c r="U85" i="1" s="1"/>
  <c r="AA180" i="2"/>
  <c r="T85" i="1" s="1"/>
  <c r="AG179" i="2"/>
  <c r="AB179" i="2"/>
  <c r="G83" i="1" s="1"/>
  <c r="AA179" i="2"/>
  <c r="F83" i="1" s="1"/>
  <c r="AG178" i="2"/>
  <c r="AB178" i="2"/>
  <c r="E79" i="1" s="1"/>
  <c r="AA178" i="2"/>
  <c r="D79" i="1" s="1"/>
  <c r="AG177" i="2"/>
  <c r="AB177" i="2"/>
  <c r="AA177" i="2"/>
  <c r="AG176" i="2"/>
  <c r="AB176" i="2"/>
  <c r="AA176" i="2"/>
  <c r="AG175" i="2"/>
  <c r="AB175" i="2"/>
  <c r="AA175" i="2"/>
  <c r="AG172" i="2"/>
  <c r="AB172" i="2"/>
  <c r="Y29" i="1" s="1"/>
  <c r="AA172" i="2"/>
  <c r="X29" i="1" s="1"/>
  <c r="AG130" i="2"/>
  <c r="AB130" i="2"/>
  <c r="AA130" i="2"/>
  <c r="AG171" i="2"/>
  <c r="AB171" i="2"/>
  <c r="AA171" i="2"/>
  <c r="AG170" i="2"/>
  <c r="AB170" i="2"/>
  <c r="I85" i="1" s="1"/>
  <c r="AA170" i="2"/>
  <c r="H85" i="1" s="1"/>
  <c r="AG173" i="2"/>
  <c r="AB173" i="2"/>
  <c r="G73" i="1" s="1"/>
  <c r="AA173" i="2"/>
  <c r="F73" i="1" s="1"/>
  <c r="AG169" i="2"/>
  <c r="AB169" i="2"/>
  <c r="AA169" i="2"/>
  <c r="AG168" i="2"/>
  <c r="AB168" i="2"/>
  <c r="E81" i="1" s="1"/>
  <c r="AA168" i="2"/>
  <c r="D81" i="1" s="1"/>
  <c r="AG167" i="2"/>
  <c r="AB167" i="2"/>
  <c r="W77" i="1" s="1"/>
  <c r="AA167" i="2"/>
  <c r="V77" i="1" s="1"/>
  <c r="AG166" i="2"/>
  <c r="AB166" i="2"/>
  <c r="AA166" i="2"/>
  <c r="AG165" i="2"/>
  <c r="AB165" i="2"/>
  <c r="AA165" i="2"/>
  <c r="AG164" i="2"/>
  <c r="AB164" i="2"/>
  <c r="O71" i="1" s="1"/>
  <c r="AA164" i="2"/>
  <c r="N71" i="1" s="1"/>
  <c r="AG163" i="2"/>
  <c r="AB163" i="2"/>
  <c r="AA163" i="2"/>
  <c r="AG162" i="2"/>
  <c r="AB162" i="2"/>
  <c r="U67" i="1" s="1"/>
  <c r="AA162" i="2"/>
  <c r="T67" i="1" s="1"/>
  <c r="AG161" i="2"/>
  <c r="AB161" i="2"/>
  <c r="AA161" i="2"/>
  <c r="AG160" i="2"/>
  <c r="AB160" i="2"/>
  <c r="O73" i="1" s="1"/>
  <c r="AA160" i="2"/>
  <c r="N73" i="1" s="1"/>
  <c r="W160" i="2"/>
  <c r="AG159" i="2"/>
  <c r="AB159" i="2"/>
  <c r="AA159" i="2"/>
  <c r="AG158" i="2"/>
  <c r="AB158" i="2"/>
  <c r="AA158" i="2"/>
  <c r="W158" i="2"/>
  <c r="AG157" i="2"/>
  <c r="AB157" i="2"/>
  <c r="I83" i="1" s="1"/>
  <c r="AA157" i="2"/>
  <c r="H83" i="1" s="1"/>
  <c r="W157" i="2"/>
  <c r="AG156" i="2"/>
  <c r="AB156" i="2"/>
  <c r="AA156" i="2"/>
  <c r="AG154" i="2"/>
  <c r="AB154" i="2"/>
  <c r="Y65" i="1" s="1"/>
  <c r="AA154" i="2"/>
  <c r="X65" i="1" s="1"/>
  <c r="W154" i="2"/>
  <c r="AG153" i="2"/>
  <c r="AB153" i="2"/>
  <c r="Q67" i="1" s="1"/>
  <c r="AA153" i="2"/>
  <c r="P67" i="1" s="1"/>
  <c r="AG151" i="2"/>
  <c r="AB151" i="2"/>
  <c r="W71" i="1" s="1"/>
  <c r="AA151" i="2"/>
  <c r="V71" i="1" s="1"/>
  <c r="W151" i="2"/>
  <c r="AG150" i="2"/>
  <c r="AB150" i="2"/>
  <c r="AA150" i="2"/>
  <c r="AB149" i="2"/>
  <c r="M85" i="1" s="1"/>
  <c r="AA149" i="2"/>
  <c r="L85" i="1" s="1"/>
  <c r="W149" i="2"/>
  <c r="AB148" i="2"/>
  <c r="I81" i="1" s="1"/>
  <c r="AA148" i="2"/>
  <c r="H81" i="1" s="1"/>
  <c r="AB147" i="2"/>
  <c r="Q79" i="1" s="1"/>
  <c r="AA147" i="2"/>
  <c r="P79" i="1" s="1"/>
  <c r="W147" i="2"/>
  <c r="AB146" i="2"/>
  <c r="AA146" i="2"/>
  <c r="AB219" i="2"/>
  <c r="E69" i="1" s="1"/>
  <c r="AA219" i="2"/>
  <c r="D69" i="1" s="1"/>
  <c r="W219" i="2"/>
  <c r="AB143" i="2"/>
  <c r="Q83" i="1" s="1"/>
  <c r="AA143" i="2"/>
  <c r="P83" i="1" s="1"/>
  <c r="AB142" i="2"/>
  <c r="AA142" i="2"/>
  <c r="W142" i="2"/>
  <c r="AB141" i="2"/>
  <c r="G69" i="1" s="1"/>
  <c r="AA141" i="2"/>
  <c r="F69" i="1" s="1"/>
  <c r="AB140" i="2"/>
  <c r="AA140" i="2"/>
  <c r="AB139" i="2"/>
  <c r="S85" i="1" s="1"/>
  <c r="AA139" i="2"/>
  <c r="R85" i="1" s="1"/>
  <c r="AB138" i="2"/>
  <c r="AA138" i="2"/>
  <c r="AB137" i="2"/>
  <c r="AA137" i="2"/>
  <c r="AB136" i="2"/>
  <c r="AA136" i="2"/>
  <c r="AB135" i="2"/>
  <c r="AA135" i="2"/>
  <c r="N77" i="1" s="1"/>
  <c r="AB134" i="2"/>
  <c r="K65" i="1" s="1"/>
  <c r="AA134" i="2"/>
  <c r="J65" i="1" s="1"/>
  <c r="AB133" i="2"/>
  <c r="AA133" i="2"/>
  <c r="AB132" i="2"/>
  <c r="AA132" i="2"/>
  <c r="AB131" i="2"/>
  <c r="W81" i="1" s="1"/>
  <c r="AA131" i="2"/>
  <c r="V81" i="1" s="1"/>
  <c r="AB129" i="2"/>
  <c r="M79" i="1" s="1"/>
  <c r="AA129" i="2"/>
  <c r="L79" i="1" s="1"/>
  <c r="AB128" i="2"/>
  <c r="AA128" i="2"/>
  <c r="AB127" i="2"/>
  <c r="O69" i="1" s="1"/>
  <c r="AA127" i="2"/>
  <c r="N69" i="1" s="1"/>
  <c r="AB126" i="2"/>
  <c r="AA126" i="2"/>
  <c r="AB124" i="2"/>
  <c r="AA124" i="2"/>
  <c r="AB123" i="2"/>
  <c r="U71" i="1" s="1"/>
  <c r="AA123" i="2"/>
  <c r="T71" i="1" s="1"/>
  <c r="AB122" i="2"/>
  <c r="AA122" i="2"/>
  <c r="AB121" i="2"/>
  <c r="AA121" i="2"/>
  <c r="AB120" i="2"/>
  <c r="Y77" i="1" s="1"/>
  <c r="AA120" i="2"/>
  <c r="X77" i="1" s="1"/>
  <c r="AB125" i="2"/>
  <c r="M65" i="1" s="1"/>
  <c r="AA125" i="2"/>
  <c r="L65" i="1" s="1"/>
  <c r="AB119" i="2"/>
  <c r="E67" i="1" s="1"/>
  <c r="AA119" i="2"/>
  <c r="D67" i="1" s="1"/>
  <c r="AB118" i="2"/>
  <c r="M81" i="1" s="1"/>
  <c r="AA118" i="2"/>
  <c r="L81" i="1" s="1"/>
  <c r="AB116" i="2"/>
  <c r="AA116" i="2"/>
  <c r="AB115" i="2"/>
  <c r="Y75" i="1" s="1"/>
  <c r="AA115" i="2"/>
  <c r="X75" i="1" s="1"/>
  <c r="AB114" i="2"/>
  <c r="W79" i="1" s="1"/>
  <c r="AA114" i="2"/>
  <c r="V79" i="1" s="1"/>
  <c r="AB152" i="2"/>
  <c r="AA152" i="2"/>
  <c r="AB113" i="2"/>
  <c r="AA113" i="2"/>
  <c r="AB112" i="2"/>
  <c r="AA112" i="2"/>
  <c r="F79" i="1" s="1"/>
  <c r="AB111" i="2"/>
  <c r="AA111" i="2"/>
  <c r="AB110" i="2"/>
  <c r="AA110" i="2"/>
  <c r="F85" i="1" s="1"/>
  <c r="AB109" i="2"/>
  <c r="AA109" i="2"/>
  <c r="AB108" i="2"/>
  <c r="O35" i="1" s="1"/>
  <c r="AA108" i="2"/>
  <c r="N35" i="1" s="1"/>
  <c r="AB107" i="2"/>
  <c r="AA107" i="2"/>
  <c r="D75" i="1" s="1"/>
  <c r="AB106" i="2"/>
  <c r="U83" i="1" s="1"/>
  <c r="AA106" i="2"/>
  <c r="T83" i="1" s="1"/>
  <c r="AB105" i="2"/>
  <c r="AA105" i="2"/>
  <c r="AB104" i="2"/>
  <c r="G77" i="1" s="1"/>
  <c r="AA104" i="2"/>
  <c r="F77" i="1" s="1"/>
  <c r="AB103" i="2"/>
  <c r="AH216" i="2" s="1"/>
  <c r="AA103" i="2"/>
  <c r="AB102" i="2"/>
  <c r="AA102" i="2"/>
  <c r="AB101" i="2"/>
  <c r="S69" i="1" s="1"/>
  <c r="AA101" i="2"/>
  <c r="R69" i="1" s="1"/>
  <c r="AB100" i="2"/>
  <c r="AA100" i="2"/>
  <c r="AB99" i="2"/>
  <c r="M75" i="1" s="1"/>
  <c r="AA99" i="2"/>
  <c r="L75" i="1" s="1"/>
  <c r="AB98" i="2"/>
  <c r="W67" i="1" s="1"/>
  <c r="AA98" i="2"/>
  <c r="V67" i="1" s="1"/>
  <c r="AB97" i="2"/>
  <c r="AA97" i="2"/>
  <c r="AB96" i="2"/>
  <c r="AA96" i="2"/>
  <c r="AB95" i="2"/>
  <c r="AH205" i="2" s="1"/>
  <c r="AA95" i="2"/>
  <c r="AB94" i="2"/>
  <c r="I65" i="1" s="1"/>
  <c r="AA94" i="2"/>
  <c r="H65" i="1" s="1"/>
  <c r="AB93" i="2"/>
  <c r="Q81" i="1" s="1"/>
  <c r="AA93" i="2"/>
  <c r="P81" i="1" s="1"/>
  <c r="AB92" i="2"/>
  <c r="AA92" i="2"/>
  <c r="AB91" i="2"/>
  <c r="Y73" i="1" s="1"/>
  <c r="AA91" i="2"/>
  <c r="X73" i="1" s="1"/>
  <c r="AB90" i="2"/>
  <c r="AA90" i="2"/>
  <c r="AB89" i="2"/>
  <c r="AA89" i="2"/>
  <c r="R75" i="1" s="1"/>
  <c r="AB88" i="2"/>
  <c r="AH199" i="2" s="1"/>
  <c r="AA88" i="2"/>
  <c r="AB87" i="2"/>
  <c r="AA87" i="2"/>
  <c r="AB117" i="2"/>
  <c r="AA117" i="2"/>
  <c r="AB86" i="2"/>
  <c r="E85" i="1" s="1"/>
  <c r="AA86" i="2"/>
  <c r="D85" i="1" s="1"/>
  <c r="AB85" i="2"/>
  <c r="AA85" i="2"/>
  <c r="L71" i="1" s="1"/>
  <c r="AB56" i="2"/>
  <c r="AA56" i="2"/>
  <c r="AB84" i="2"/>
  <c r="AA84" i="2"/>
  <c r="AB83" i="2"/>
  <c r="U69" i="1" s="1"/>
  <c r="AA83" i="2"/>
  <c r="T69" i="1" s="1"/>
  <c r="AB82" i="2"/>
  <c r="S77" i="1" s="1"/>
  <c r="AA82" i="2"/>
  <c r="R77" i="1" s="1"/>
  <c r="AB80" i="2"/>
  <c r="AA80" i="2"/>
  <c r="AB145" i="2"/>
  <c r="AA145" i="2"/>
  <c r="N23" i="1" s="1"/>
  <c r="AB79" i="2"/>
  <c r="K75" i="1" s="1"/>
  <c r="AA79" i="2"/>
  <c r="J75" i="1" s="1"/>
  <c r="AB77" i="2"/>
  <c r="AA77" i="2"/>
  <c r="AB76" i="2"/>
  <c r="AA76" i="2"/>
  <c r="AB75" i="2"/>
  <c r="AA75" i="2"/>
  <c r="V75" i="1" s="1"/>
  <c r="AB74" i="2"/>
  <c r="AA74" i="2"/>
  <c r="AB73" i="2"/>
  <c r="AA73" i="2"/>
  <c r="J85" i="1" s="1"/>
  <c r="AB72" i="2"/>
  <c r="I77" i="1" s="1"/>
  <c r="AA72" i="2"/>
  <c r="H77" i="1" s="1"/>
  <c r="AB71" i="2"/>
  <c r="AA71" i="2"/>
  <c r="AB70" i="2"/>
  <c r="AA70" i="2"/>
  <c r="AB69" i="2"/>
  <c r="AA69" i="2"/>
  <c r="AB68" i="2"/>
  <c r="O67" i="1" s="1"/>
  <c r="AA68" i="2"/>
  <c r="N67" i="1" s="1"/>
  <c r="AB67" i="2"/>
  <c r="AA67" i="2"/>
  <c r="AB66" i="2"/>
  <c r="AA66" i="2"/>
  <c r="P65" i="1" s="1"/>
  <c r="AB65" i="2"/>
  <c r="AA65" i="2"/>
  <c r="AB64" i="2"/>
  <c r="O39" i="1" s="1"/>
  <c r="AA64" i="2"/>
  <c r="N39" i="1" s="1"/>
  <c r="AB63" i="2"/>
  <c r="AA63" i="2"/>
  <c r="H71" i="1" s="1"/>
  <c r="AB62" i="2"/>
  <c r="AA62" i="2"/>
  <c r="AB78" i="2"/>
  <c r="U73" i="1" s="1"/>
  <c r="AA78" i="2"/>
  <c r="T73" i="1" s="1"/>
  <c r="AB60" i="2"/>
  <c r="G81" i="1" s="1"/>
  <c r="AA60" i="2"/>
  <c r="F81" i="1" s="1"/>
  <c r="AB59" i="2"/>
  <c r="AA59" i="2"/>
  <c r="AB58" i="2"/>
  <c r="AH220" i="2" s="1"/>
  <c r="AA58" i="2"/>
  <c r="AB57" i="2"/>
  <c r="E73" i="1" s="1"/>
  <c r="AA57" i="2"/>
  <c r="D73" i="1" s="1"/>
  <c r="AB144" i="2"/>
  <c r="G75" i="1" s="1"/>
  <c r="AA144" i="2"/>
  <c r="F75" i="1" s="1"/>
  <c r="AB55" i="2"/>
  <c r="AA55" i="2"/>
  <c r="AB54" i="2"/>
  <c r="K83" i="1" s="1"/>
  <c r="AA54" i="2"/>
  <c r="J83" i="1" s="1"/>
  <c r="AB53" i="2"/>
  <c r="O31" i="1" s="1"/>
  <c r="AA53" i="2"/>
  <c r="N31" i="1" s="1"/>
  <c r="AB52" i="2"/>
  <c r="S73" i="1" s="1"/>
  <c r="AA52" i="2"/>
  <c r="R73" i="1" s="1"/>
  <c r="AB51" i="2"/>
  <c r="Y69" i="1" s="1"/>
  <c r="AA51" i="2"/>
  <c r="X69" i="1" s="1"/>
  <c r="AB50" i="2"/>
  <c r="AA50" i="2"/>
  <c r="AB49" i="2"/>
  <c r="AA49" i="2"/>
  <c r="AB48" i="2"/>
  <c r="AH192" i="2" s="1"/>
  <c r="AA48" i="2"/>
  <c r="AB47" i="2"/>
  <c r="I75" i="1" s="1"/>
  <c r="AA47" i="2"/>
  <c r="H75" i="1" s="1"/>
  <c r="G47" i="2"/>
  <c r="AB46" i="2"/>
  <c r="M67" i="1" s="1"/>
  <c r="AA46" i="2"/>
  <c r="L67" i="1" s="1"/>
  <c r="AB45" i="2"/>
  <c r="AA45" i="2"/>
  <c r="G45" i="2"/>
  <c r="AB44" i="2"/>
  <c r="AH191" i="2" s="1"/>
  <c r="AA44" i="2"/>
  <c r="AG44" i="2"/>
  <c r="AB43" i="2"/>
  <c r="AA43" i="2"/>
  <c r="P73" i="1" s="1"/>
  <c r="AB42" i="2"/>
  <c r="W69" i="1" s="1"/>
  <c r="AA42" i="2"/>
  <c r="V69" i="1" s="1"/>
  <c r="AB41" i="2"/>
  <c r="G65" i="1" s="1"/>
  <c r="AA41" i="2"/>
  <c r="F65" i="1" s="1"/>
  <c r="G41" i="2"/>
  <c r="AB40" i="2"/>
  <c r="Y81" i="1" s="1"/>
  <c r="AA40" i="2"/>
  <c r="X81" i="1" s="1"/>
  <c r="AB39" i="2"/>
  <c r="AA39" i="2"/>
  <c r="J79" i="1" s="1"/>
  <c r="AB38" i="2"/>
  <c r="AH194" i="2" s="1"/>
  <c r="AA38" i="2"/>
  <c r="AG38" i="2"/>
  <c r="AB37" i="2"/>
  <c r="O25" i="1" s="1"/>
  <c r="AA37" i="2"/>
  <c r="N25" i="1" s="1"/>
  <c r="AB36" i="2"/>
  <c r="AA36" i="2"/>
  <c r="AG36" i="2"/>
  <c r="AB81" i="2"/>
  <c r="AA81" i="2"/>
  <c r="AB35" i="2"/>
  <c r="AA35" i="2"/>
  <c r="P71" i="1" s="1"/>
  <c r="AB34" i="2"/>
  <c r="AA34" i="2"/>
  <c r="AB33" i="2"/>
  <c r="AA33" i="2"/>
  <c r="N29" i="1" s="1"/>
  <c r="AB31" i="2"/>
  <c r="AA31" i="2"/>
  <c r="G31" i="2"/>
  <c r="AB30" i="2"/>
  <c r="AA30" i="2"/>
  <c r="L83" i="1" s="1"/>
  <c r="AB29" i="2"/>
  <c r="AA29" i="2"/>
  <c r="G29" i="2"/>
  <c r="AB28" i="2"/>
  <c r="AA28" i="2"/>
  <c r="AG28" i="2"/>
  <c r="AB27" i="2"/>
  <c r="AA27" i="2"/>
  <c r="G27" i="2"/>
  <c r="AB26" i="2"/>
  <c r="AA26" i="2"/>
  <c r="V65" i="1" s="1"/>
  <c r="AB25" i="2"/>
  <c r="Q85" i="1" s="1"/>
  <c r="AA25" i="2"/>
  <c r="P85" i="1" s="1"/>
  <c r="G25" i="2"/>
  <c r="AB24" i="2"/>
  <c r="AA24" i="2"/>
  <c r="R81" i="1" s="1"/>
  <c r="AG24" i="2"/>
  <c r="AB23" i="2"/>
  <c r="Y33" i="1" s="1"/>
  <c r="AA23" i="2"/>
  <c r="X33" i="1" s="1"/>
  <c r="AB22" i="2"/>
  <c r="AA22" i="2"/>
  <c r="AB21" i="2"/>
  <c r="AA21" i="2"/>
  <c r="T75" i="1" s="1"/>
  <c r="AG21" i="2"/>
  <c r="AB20" i="2"/>
  <c r="I67" i="1" s="1"/>
  <c r="AA20" i="2"/>
  <c r="H67" i="1" s="1"/>
  <c r="AB32" i="2"/>
  <c r="U65" i="1" s="1"/>
  <c r="AA32" i="2"/>
  <c r="T65" i="1" s="1"/>
  <c r="AB19" i="2"/>
  <c r="AA19" i="2"/>
  <c r="AB18" i="2"/>
  <c r="O85" i="1" s="1"/>
  <c r="AA18" i="2"/>
  <c r="N85" i="1" s="1"/>
  <c r="AB17" i="2"/>
  <c r="E71" i="1" s="1"/>
  <c r="AA17" i="2"/>
  <c r="D71" i="1" s="1"/>
  <c r="AG17" i="2"/>
  <c r="AB16" i="2"/>
  <c r="AA16" i="2"/>
  <c r="AB15" i="2"/>
  <c r="AA15" i="2"/>
  <c r="H73" i="1" s="1"/>
  <c r="AG15" i="2"/>
  <c r="AB14" i="2"/>
  <c r="AA14" i="2"/>
  <c r="AB13" i="2"/>
  <c r="AA13" i="2"/>
  <c r="AB12" i="2"/>
  <c r="AA12" i="2"/>
  <c r="AG12" i="2"/>
  <c r="AH12" i="2" s="1"/>
  <c r="AB11" i="2"/>
  <c r="AA11" i="2"/>
  <c r="AB10" i="2"/>
  <c r="K81" i="1" s="1"/>
  <c r="AA10" i="2"/>
  <c r="J81" i="1" s="1"/>
  <c r="AG10" i="2"/>
  <c r="AB9" i="2"/>
  <c r="Y79" i="1" s="1"/>
  <c r="AA9" i="2"/>
  <c r="X79" i="1" s="1"/>
  <c r="AG9" i="2"/>
  <c r="AB8" i="2"/>
  <c r="AH209" i="2" s="1"/>
  <c r="AA8" i="2"/>
  <c r="S81" i="1" l="1"/>
  <c r="AH214" i="2"/>
  <c r="T78" i="1" s="1"/>
  <c r="M83" i="1"/>
  <c r="AH212" i="2"/>
  <c r="V72" i="1" s="1"/>
  <c r="U75" i="1"/>
  <c r="AH208" i="2"/>
  <c r="N80" i="1" s="1"/>
  <c r="W65" i="1"/>
  <c r="AH201" i="2"/>
  <c r="D82" i="1" s="1"/>
  <c r="Q71" i="1"/>
  <c r="AH223" i="2"/>
  <c r="J76" i="1" s="1"/>
  <c r="K79" i="1"/>
  <c r="AH200" i="2"/>
  <c r="R70" i="1" s="1"/>
  <c r="I71" i="1"/>
  <c r="AH211" i="2"/>
  <c r="J68" i="1" s="1"/>
  <c r="AH185" i="2"/>
  <c r="K85" i="1"/>
  <c r="AH190" i="2"/>
  <c r="X70" i="1" s="1"/>
  <c r="W75" i="1"/>
  <c r="AH225" i="2"/>
  <c r="N82" i="1" s="1"/>
  <c r="O23" i="1"/>
  <c r="AH206" i="2"/>
  <c r="M71" i="1"/>
  <c r="AH218" i="2"/>
  <c r="J72" i="1" s="1"/>
  <c r="AH213" i="2"/>
  <c r="N36" i="1" s="1"/>
  <c r="AH217" i="2"/>
  <c r="G85" i="1"/>
  <c r="AH202" i="2"/>
  <c r="X66" i="1" s="1"/>
  <c r="G79" i="1"/>
  <c r="AH193" i="2"/>
  <c r="R66" i="1" s="1"/>
  <c r="W85" i="1"/>
  <c r="AH215" i="2"/>
  <c r="X82" i="1" s="1"/>
  <c r="I73" i="1"/>
  <c r="AH198" i="2"/>
  <c r="L68" i="1" s="1"/>
  <c r="AH195" i="2"/>
  <c r="AH210" i="2"/>
  <c r="AH222" i="2"/>
  <c r="Q73" i="1"/>
  <c r="AH188" i="2"/>
  <c r="L76" i="1" s="1"/>
  <c r="Q65" i="1"/>
  <c r="AH207" i="2"/>
  <c r="D76" i="1" s="1"/>
  <c r="AH196" i="2"/>
  <c r="N40" i="1" s="1"/>
  <c r="S75" i="1"/>
  <c r="AH197" i="2"/>
  <c r="N78" i="1" s="1"/>
  <c r="AH224" i="2"/>
  <c r="AH204" i="2"/>
  <c r="O77" i="1"/>
  <c r="AH203" i="2"/>
  <c r="P74" i="1" s="1"/>
  <c r="O29" i="1"/>
  <c r="AH187" i="2"/>
  <c r="O27" i="1"/>
  <c r="AH174" i="2"/>
  <c r="AH189" i="2"/>
  <c r="Y27" i="1"/>
  <c r="E75" i="1"/>
  <c r="AH186" i="2"/>
  <c r="N64" i="1" s="1"/>
  <c r="X27" i="1"/>
  <c r="H11" i="1"/>
  <c r="N27" i="1"/>
  <c r="X35" i="1"/>
  <c r="H79" i="1"/>
  <c r="Y35" i="1"/>
  <c r="I79" i="1"/>
  <c r="X37" i="1"/>
  <c r="R65" i="1"/>
  <c r="Y37" i="1"/>
  <c r="S65" i="1"/>
  <c r="X39" i="1"/>
  <c r="T77" i="1"/>
  <c r="Y39" i="1"/>
  <c r="U77" i="1"/>
  <c r="Y23" i="1"/>
  <c r="X23" i="1"/>
  <c r="Y41" i="1"/>
  <c r="K67" i="1"/>
  <c r="X41" i="1"/>
  <c r="J67" i="1"/>
  <c r="G11" i="1"/>
  <c r="I11" i="1" s="1"/>
  <c r="S83" i="1"/>
  <c r="H57" i="1"/>
  <c r="R83" i="1"/>
  <c r="G57" i="1"/>
  <c r="AH226" i="2"/>
  <c r="AH184" i="2"/>
  <c r="AH180" i="2"/>
  <c r="AH183" i="2"/>
  <c r="AH182" i="2"/>
  <c r="AH181" i="2"/>
  <c r="AH177" i="2"/>
  <c r="AH178" i="2"/>
  <c r="AH176" i="2"/>
  <c r="AH175" i="2"/>
  <c r="AH172" i="2"/>
  <c r="AH173" i="2"/>
  <c r="AH170" i="2"/>
  <c r="AH171" i="2"/>
  <c r="AH168" i="2"/>
  <c r="AH167" i="2"/>
  <c r="AH166" i="2"/>
  <c r="AH165" i="2"/>
  <c r="AH169" i="2"/>
  <c r="AH164" i="2"/>
  <c r="AH158" i="2"/>
  <c r="AH163" i="2"/>
  <c r="AH162" i="2"/>
  <c r="AH161" i="2"/>
  <c r="AH159" i="2"/>
  <c r="AH160" i="2"/>
  <c r="AH157" i="2"/>
  <c r="AH156" i="2"/>
  <c r="AH155" i="2"/>
  <c r="AH154" i="2"/>
  <c r="AH153" i="2"/>
  <c r="AH150" i="2"/>
  <c r="AH151" i="2"/>
  <c r="AH130" i="2"/>
  <c r="AH36" i="2"/>
  <c r="AH9" i="2"/>
  <c r="AH61" i="2"/>
  <c r="AH24" i="2"/>
  <c r="H12" i="1"/>
  <c r="G14" i="1"/>
  <c r="H15" i="1"/>
  <c r="G15" i="1"/>
  <c r="H14" i="1"/>
  <c r="G12" i="1"/>
  <c r="G53" i="1"/>
  <c r="H53" i="1"/>
  <c r="H58" i="1"/>
  <c r="G58" i="1"/>
  <c r="H54" i="1"/>
  <c r="G54" i="1"/>
  <c r="H50" i="1"/>
  <c r="G50" i="1"/>
  <c r="H49" i="1"/>
  <c r="G55" i="1"/>
  <c r="H55" i="1"/>
  <c r="G49" i="1"/>
  <c r="H9" i="1"/>
  <c r="G9" i="1"/>
  <c r="G52" i="1"/>
  <c r="H51" i="1"/>
  <c r="G51" i="1"/>
  <c r="H52" i="1"/>
  <c r="H56" i="1"/>
  <c r="G56" i="1"/>
  <c r="H13" i="1"/>
  <c r="G13" i="1"/>
  <c r="Y31" i="1"/>
  <c r="H10" i="1"/>
  <c r="X31" i="1"/>
  <c r="G10" i="1"/>
  <c r="AH15" i="2"/>
  <c r="AH21" i="2"/>
  <c r="AH10" i="2"/>
  <c r="AG16" i="2"/>
  <c r="AH16" i="2" s="1"/>
  <c r="AG23" i="2"/>
  <c r="AH23" i="2" s="1"/>
  <c r="AH38" i="2"/>
  <c r="AH44" i="2"/>
  <c r="AH28" i="2"/>
  <c r="AH17" i="2"/>
  <c r="AG22" i="2"/>
  <c r="AH22" i="2" s="1"/>
  <c r="AG33" i="2"/>
  <c r="AH33" i="2" s="1"/>
  <c r="G184" i="2"/>
  <c r="AG81" i="2"/>
  <c r="AH81" i="2" s="1"/>
  <c r="G16" i="2"/>
  <c r="G81" i="2"/>
  <c r="AG40" i="2"/>
  <c r="AH40" i="2" s="1"/>
  <c r="AG42" i="2"/>
  <c r="AH42" i="2" s="1"/>
  <c r="G43" i="2"/>
  <c r="AG45" i="2"/>
  <c r="AH45" i="2" s="1"/>
  <c r="AG46" i="2"/>
  <c r="AH46" i="2" s="1"/>
  <c r="G164" i="2"/>
  <c r="G168" i="2"/>
  <c r="G171" i="2"/>
  <c r="G176" i="2"/>
  <c r="G180" i="2"/>
  <c r="G182" i="2"/>
  <c r="G183" i="2"/>
  <c r="AG43" i="2"/>
  <c r="AH43" i="2" s="1"/>
  <c r="G162" i="2"/>
  <c r="G166" i="2"/>
  <c r="G173" i="2"/>
  <c r="G172" i="2"/>
  <c r="G178" i="2"/>
  <c r="G181" i="2"/>
  <c r="G61" i="2"/>
  <c r="I61" i="2" s="1"/>
  <c r="G155" i="2"/>
  <c r="G226" i="2"/>
  <c r="AG41" i="2"/>
  <c r="AH41" i="2" s="1"/>
  <c r="AG39" i="2"/>
  <c r="AH39" i="2" s="1"/>
  <c r="G39" i="2"/>
  <c r="I39" i="2" s="1"/>
  <c r="AG37" i="2"/>
  <c r="AH37" i="2" s="1"/>
  <c r="G37" i="2"/>
  <c r="AG34" i="2"/>
  <c r="AH34" i="2" s="1"/>
  <c r="G34" i="2"/>
  <c r="I34" i="2" s="1"/>
  <c r="AG31" i="2"/>
  <c r="AH31" i="2" s="1"/>
  <c r="AG35" i="2"/>
  <c r="AH35" i="2" s="1"/>
  <c r="AG26" i="2"/>
  <c r="AH26" i="2" s="1"/>
  <c r="AG27" i="2"/>
  <c r="AH27" i="2" s="1"/>
  <c r="AG30" i="2"/>
  <c r="AH30" i="2" s="1"/>
  <c r="AG29" i="2"/>
  <c r="AH29" i="2" s="1"/>
  <c r="AG25" i="2"/>
  <c r="AH25" i="2" s="1"/>
  <c r="G23" i="2"/>
  <c r="I23" i="2" s="1"/>
  <c r="AG48" i="2"/>
  <c r="AH48" i="2" s="1"/>
  <c r="AG51" i="2"/>
  <c r="AH51" i="2" s="1"/>
  <c r="G51" i="2"/>
  <c r="AG52" i="2"/>
  <c r="AH52" i="2" s="1"/>
  <c r="AG144" i="2"/>
  <c r="AH144" i="2" s="1"/>
  <c r="AG59" i="2"/>
  <c r="AH59" i="2" s="1"/>
  <c r="G59" i="2"/>
  <c r="AG60" i="2"/>
  <c r="AH60" i="2" s="1"/>
  <c r="AG64" i="2"/>
  <c r="AH64" i="2" s="1"/>
  <c r="AG67" i="2"/>
  <c r="AH67" i="2" s="1"/>
  <c r="G67" i="2"/>
  <c r="AG68" i="2"/>
  <c r="AH68" i="2" s="1"/>
  <c r="AG71" i="2"/>
  <c r="AH71" i="2" s="1"/>
  <c r="G71" i="2"/>
  <c r="AG72" i="2"/>
  <c r="AH72" i="2" s="1"/>
  <c r="AG124" i="2"/>
  <c r="AH124" i="2" s="1"/>
  <c r="G124" i="2"/>
  <c r="AG128" i="2"/>
  <c r="AH128" i="2" s="1"/>
  <c r="AG55" i="2"/>
  <c r="AH55" i="2" s="1"/>
  <c r="G55" i="2"/>
  <c r="I55" i="2" s="1"/>
  <c r="AG63" i="2"/>
  <c r="AH63" i="2" s="1"/>
  <c r="G63" i="2"/>
  <c r="I63" i="2" s="1"/>
  <c r="AG75" i="2"/>
  <c r="AH75" i="2" s="1"/>
  <c r="G75" i="2"/>
  <c r="I75" i="2" s="1"/>
  <c r="AG76" i="2"/>
  <c r="AH76" i="2" s="1"/>
  <c r="AG101" i="2"/>
  <c r="AH101" i="2" s="1"/>
  <c r="G101" i="2"/>
  <c r="AG102" i="2"/>
  <c r="AH102" i="2" s="1"/>
  <c r="G113" i="2"/>
  <c r="AG120" i="2"/>
  <c r="AH120" i="2" s="1"/>
  <c r="G120" i="2"/>
  <c r="I120" i="2" s="1"/>
  <c r="AG121" i="2"/>
  <c r="AH121" i="2" s="1"/>
  <c r="AG47" i="2"/>
  <c r="AH47" i="2" s="1"/>
  <c r="AG49" i="2"/>
  <c r="AH49" i="2" s="1"/>
  <c r="G49" i="2"/>
  <c r="AG50" i="2"/>
  <c r="AH50" i="2" s="1"/>
  <c r="AG53" i="2"/>
  <c r="AH53" i="2" s="1"/>
  <c r="G53" i="2"/>
  <c r="I53" i="2" s="1"/>
  <c r="AG54" i="2"/>
  <c r="AH54" i="2" s="1"/>
  <c r="AG57" i="2"/>
  <c r="AH57" i="2" s="1"/>
  <c r="G57" i="2"/>
  <c r="AG58" i="2"/>
  <c r="AH58" i="2" s="1"/>
  <c r="AG78" i="2"/>
  <c r="AH78" i="2" s="1"/>
  <c r="G78" i="2"/>
  <c r="I78" i="2" s="1"/>
  <c r="AG62" i="2"/>
  <c r="AH62" i="2" s="1"/>
  <c r="AG65" i="2"/>
  <c r="AH65" i="2" s="1"/>
  <c r="G65" i="2"/>
  <c r="AG66" i="2"/>
  <c r="AH66" i="2" s="1"/>
  <c r="AG69" i="2"/>
  <c r="AH69" i="2" s="1"/>
  <c r="G69" i="2"/>
  <c r="I69" i="2" s="1"/>
  <c r="AG70" i="2"/>
  <c r="AH70" i="2" s="1"/>
  <c r="AG73" i="2"/>
  <c r="AH73" i="2" s="1"/>
  <c r="G73" i="2"/>
  <c r="AG74" i="2"/>
  <c r="AH74" i="2" s="1"/>
  <c r="AG77" i="2"/>
  <c r="AH77" i="2" s="1"/>
  <c r="G77" i="2"/>
  <c r="I77" i="2" s="1"/>
  <c r="AG99" i="2"/>
  <c r="AH99" i="2" s="1"/>
  <c r="G99" i="2"/>
  <c r="I99" i="2" s="1"/>
  <c r="AG100" i="2"/>
  <c r="AH100" i="2" s="1"/>
  <c r="G103" i="2"/>
  <c r="I103" i="2" s="1"/>
  <c r="G116" i="2"/>
  <c r="AG122" i="2"/>
  <c r="AH122" i="2" s="1"/>
  <c r="G122" i="2"/>
  <c r="I122" i="2" s="1"/>
  <c r="AG123" i="2"/>
  <c r="AH123" i="2" s="1"/>
  <c r="G129" i="2"/>
  <c r="AG145" i="2"/>
  <c r="AH145" i="2" s="1"/>
  <c r="Y12" i="2"/>
  <c r="Z12" i="2" s="1"/>
  <c r="M83" i="2"/>
  <c r="Y83" i="2"/>
  <c r="M56" i="2"/>
  <c r="Y56" i="2"/>
  <c r="M86" i="2"/>
  <c r="Y86" i="2"/>
  <c r="Z86" i="2" s="1"/>
  <c r="M97" i="2"/>
  <c r="Y97" i="2"/>
  <c r="Z97" i="2" s="1"/>
  <c r="AG115" i="2"/>
  <c r="AH115" i="2" s="1"/>
  <c r="M119" i="2"/>
  <c r="Y119" i="2"/>
  <c r="Z119" i="2" s="1"/>
  <c r="M134" i="2"/>
  <c r="Y134" i="2"/>
  <c r="Z134" i="2" s="1"/>
  <c r="M136" i="2"/>
  <c r="Y136" i="2"/>
  <c r="Z136" i="2" s="1"/>
  <c r="M138" i="2"/>
  <c r="Y138" i="2"/>
  <c r="Z138" i="2" s="1"/>
  <c r="M140" i="2"/>
  <c r="Y140" i="2"/>
  <c r="Z140" i="2" s="1"/>
  <c r="G10" i="2"/>
  <c r="G12" i="2"/>
  <c r="I12" i="2" s="1"/>
  <c r="H17" i="2"/>
  <c r="G21" i="2"/>
  <c r="I21" i="2" s="1"/>
  <c r="M23" i="2"/>
  <c r="Y23" i="2"/>
  <c r="Z23" i="2" s="1"/>
  <c r="M25" i="2"/>
  <c r="Y25" i="2"/>
  <c r="Z25" i="2" s="1"/>
  <c r="M27" i="2"/>
  <c r="Y27" i="2"/>
  <c r="Z27" i="2" s="1"/>
  <c r="M29" i="2"/>
  <c r="Y29" i="2"/>
  <c r="Z29" i="2" s="1"/>
  <c r="M31" i="2"/>
  <c r="Y31" i="2"/>
  <c r="Z31" i="2" s="1"/>
  <c r="M34" i="2"/>
  <c r="Y34" i="2"/>
  <c r="M81" i="2"/>
  <c r="Y81" i="2"/>
  <c r="Z81" i="2" s="1"/>
  <c r="M37" i="2"/>
  <c r="Y37" i="2"/>
  <c r="Z37" i="2" s="1"/>
  <c r="M39" i="2"/>
  <c r="Y39" i="2"/>
  <c r="Z39" i="2" s="1"/>
  <c r="M41" i="2"/>
  <c r="Y41" i="2"/>
  <c r="M43" i="2"/>
  <c r="Y43" i="2"/>
  <c r="Z43" i="2" s="1"/>
  <c r="M45" i="2"/>
  <c r="Y45" i="2"/>
  <c r="Z45" i="2" s="1"/>
  <c r="M47" i="2"/>
  <c r="Y47" i="2"/>
  <c r="Z47" i="2" s="1"/>
  <c r="M49" i="2"/>
  <c r="Y49" i="2"/>
  <c r="Z49" i="2" s="1"/>
  <c r="M51" i="2"/>
  <c r="Y51" i="2"/>
  <c r="Z51" i="2" s="1"/>
  <c r="M53" i="2"/>
  <c r="Y53" i="2"/>
  <c r="M55" i="2"/>
  <c r="Y55" i="2"/>
  <c r="Z55" i="2" s="1"/>
  <c r="M57" i="2"/>
  <c r="Y57" i="2"/>
  <c r="Z57" i="2" s="1"/>
  <c r="M59" i="2"/>
  <c r="Y59" i="2"/>
  <c r="Z59" i="2" s="1"/>
  <c r="M78" i="2"/>
  <c r="Y78" i="2"/>
  <c r="M63" i="2"/>
  <c r="Y63" i="2"/>
  <c r="Z63" i="2" s="1"/>
  <c r="M65" i="2"/>
  <c r="Y65" i="2"/>
  <c r="Z65" i="2" s="1"/>
  <c r="M67" i="2"/>
  <c r="Y67" i="2"/>
  <c r="Z67" i="2" s="1"/>
  <c r="M69" i="2"/>
  <c r="Y69" i="2"/>
  <c r="Z69" i="2" s="1"/>
  <c r="M71" i="2"/>
  <c r="Y71" i="2"/>
  <c r="Z71" i="2" s="1"/>
  <c r="M73" i="2"/>
  <c r="Y73" i="2"/>
  <c r="Z73" i="2" s="1"/>
  <c r="M75" i="2"/>
  <c r="Y75" i="2"/>
  <c r="Z75" i="2" s="1"/>
  <c r="M77" i="2"/>
  <c r="Y77" i="2"/>
  <c r="G145" i="2"/>
  <c r="I145" i="2" s="1"/>
  <c r="G83" i="2"/>
  <c r="I83" i="2" s="1"/>
  <c r="AG83" i="2"/>
  <c r="AH83" i="2" s="1"/>
  <c r="AG84" i="2"/>
  <c r="AH84" i="2" s="1"/>
  <c r="G56" i="2"/>
  <c r="I56" i="2" s="1"/>
  <c r="AG56" i="2"/>
  <c r="AH56" i="2" s="1"/>
  <c r="AG85" i="2"/>
  <c r="AH85" i="2" s="1"/>
  <c r="G86" i="2"/>
  <c r="I86" i="2" s="1"/>
  <c r="G97" i="2"/>
  <c r="I97" i="2" s="1"/>
  <c r="AG97" i="2"/>
  <c r="AH97" i="2" s="1"/>
  <c r="M99" i="2"/>
  <c r="Y99" i="2"/>
  <c r="Z99" i="2" s="1"/>
  <c r="M101" i="2"/>
  <c r="Y101" i="2"/>
  <c r="Z101" i="2" s="1"/>
  <c r="M103" i="2"/>
  <c r="Y103" i="2"/>
  <c r="Z103" i="2" s="1"/>
  <c r="M113" i="2"/>
  <c r="Y113" i="2"/>
  <c r="Z113" i="2" s="1"/>
  <c r="M116" i="2"/>
  <c r="Y116" i="2"/>
  <c r="Z116" i="2" s="1"/>
  <c r="AG118" i="2"/>
  <c r="AH118" i="2" s="1"/>
  <c r="G119" i="2"/>
  <c r="I119" i="2" s="1"/>
  <c r="AG119" i="2"/>
  <c r="AH119" i="2" s="1"/>
  <c r="M120" i="2"/>
  <c r="Y120" i="2"/>
  <c r="M122" i="2"/>
  <c r="Y122" i="2"/>
  <c r="Z122" i="2" s="1"/>
  <c r="M124" i="2"/>
  <c r="Y124" i="2"/>
  <c r="M129" i="2"/>
  <c r="Y129" i="2"/>
  <c r="AG131" i="2"/>
  <c r="AH131" i="2" s="1"/>
  <c r="G132" i="2"/>
  <c r="AG132" i="2"/>
  <c r="AH132" i="2" s="1"/>
  <c r="AG133" i="2"/>
  <c r="AH133" i="2" s="1"/>
  <c r="G134" i="2"/>
  <c r="I134" i="2" s="1"/>
  <c r="AG134" i="2"/>
  <c r="AH134" i="2" s="1"/>
  <c r="AG135" i="2"/>
  <c r="AH135" i="2" s="1"/>
  <c r="G136" i="2"/>
  <c r="AG136" i="2"/>
  <c r="AH136" i="2" s="1"/>
  <c r="H137" i="2"/>
  <c r="G138" i="2"/>
  <c r="I138" i="2" s="1"/>
  <c r="AG138" i="2"/>
  <c r="AH138" i="2" s="1"/>
  <c r="AG139" i="2"/>
  <c r="AH139" i="2" s="1"/>
  <c r="G140" i="2"/>
  <c r="AG140" i="2"/>
  <c r="AH140" i="2" s="1"/>
  <c r="M162" i="2"/>
  <c r="Y162" i="2"/>
  <c r="M164" i="2"/>
  <c r="Y164" i="2"/>
  <c r="M166" i="2"/>
  <c r="Y166" i="2"/>
  <c r="Z166" i="2" s="1"/>
  <c r="M168" i="2"/>
  <c r="Y168" i="2"/>
  <c r="Z168" i="2" s="1"/>
  <c r="M173" i="2"/>
  <c r="Y173" i="2"/>
  <c r="Z173" i="2" s="1"/>
  <c r="M171" i="2"/>
  <c r="Y171" i="2"/>
  <c r="M172" i="2"/>
  <c r="Y172" i="2"/>
  <c r="Z172" i="2" s="1"/>
  <c r="M176" i="2"/>
  <c r="Y176" i="2"/>
  <c r="M178" i="2"/>
  <c r="Y178" i="2"/>
  <c r="Z178" i="2" s="1"/>
  <c r="M180" i="2"/>
  <c r="Y180" i="2"/>
  <c r="M181" i="2"/>
  <c r="Y181" i="2"/>
  <c r="M182" i="2"/>
  <c r="Y182" i="2"/>
  <c r="M61" i="2"/>
  <c r="Y61" i="2"/>
  <c r="Z61" i="2" s="1"/>
  <c r="M183" i="2"/>
  <c r="Y183" i="2"/>
  <c r="M155" i="2"/>
  <c r="Y155" i="2"/>
  <c r="M184" i="2"/>
  <c r="Y184" i="2"/>
  <c r="M226" i="2"/>
  <c r="Y226" i="2"/>
  <c r="Z226" i="2" s="1"/>
  <c r="Y10" i="2"/>
  <c r="Z10" i="2" s="1"/>
  <c r="M145" i="2"/>
  <c r="M132" i="2"/>
  <c r="Y132" i="2"/>
  <c r="Z132" i="2" s="1"/>
  <c r="V137" i="2"/>
  <c r="M21" i="2"/>
  <c r="Y21" i="2"/>
  <c r="AG125" i="2"/>
  <c r="AH125" i="2" s="1"/>
  <c r="AG98" i="2"/>
  <c r="AH98" i="2" s="1"/>
  <c r="AG20" i="2"/>
  <c r="AH20" i="2" s="1"/>
  <c r="AG79" i="2"/>
  <c r="AH79" i="2" s="1"/>
  <c r="V17" i="2"/>
  <c r="X17" i="2" s="1"/>
  <c r="M14" i="2"/>
  <c r="Y14" i="2"/>
  <c r="Z14" i="2" s="1"/>
  <c r="G14" i="2"/>
  <c r="I14" i="2" s="1"/>
  <c r="AG14" i="2"/>
  <c r="AH14" i="2" s="1"/>
  <c r="M16" i="2"/>
  <c r="Y16" i="2"/>
  <c r="Z16" i="2" s="1"/>
  <c r="AG116" i="2"/>
  <c r="AH116" i="2" s="1"/>
  <c r="AG18" i="2"/>
  <c r="AH18" i="2" s="1"/>
  <c r="Y18" i="2"/>
  <c r="Z18" i="2" s="1"/>
  <c r="M18" i="2"/>
  <c r="G18" i="2"/>
  <c r="I18" i="2" s="1"/>
  <c r="Q18" i="2"/>
  <c r="S18" i="2" s="1"/>
  <c r="Y8" i="2"/>
  <c r="Z8" i="2" s="1"/>
  <c r="G8" i="2"/>
  <c r="I8" i="2" s="1"/>
  <c r="AG8" i="2"/>
  <c r="AH8" i="2" s="1"/>
  <c r="AG113" i="2"/>
  <c r="AH113" i="2" s="1"/>
  <c r="H13" i="2"/>
  <c r="AG32" i="2"/>
  <c r="AH32" i="2" s="1"/>
  <c r="Y32" i="2"/>
  <c r="M32" i="2"/>
  <c r="G32" i="2"/>
  <c r="I32" i="2" s="1"/>
  <c r="AG129" i="2"/>
  <c r="AH129" i="2" s="1"/>
  <c r="Q32" i="2"/>
  <c r="S32" i="2" s="1"/>
  <c r="M8" i="2"/>
  <c r="V13" i="2"/>
  <c r="X13" i="2" s="1"/>
  <c r="W18" i="2"/>
  <c r="AG19" i="2"/>
  <c r="AH19" i="2" s="1"/>
  <c r="W32" i="2"/>
  <c r="V20" i="2"/>
  <c r="X20" i="2" s="1"/>
  <c r="H20" i="2"/>
  <c r="AG82" i="2"/>
  <c r="AH82" i="2" s="1"/>
  <c r="Q87" i="2"/>
  <c r="S87" i="2" s="1"/>
  <c r="W87" i="2"/>
  <c r="Q89" i="2"/>
  <c r="S89" i="2" s="1"/>
  <c r="W89" i="2"/>
  <c r="Q91" i="2"/>
  <c r="S91" i="2" s="1"/>
  <c r="W91" i="2"/>
  <c r="Q93" i="2"/>
  <c r="S93" i="2" s="1"/>
  <c r="W93" i="2"/>
  <c r="Q95" i="2"/>
  <c r="S95" i="2" s="1"/>
  <c r="W95" i="2"/>
  <c r="Q105" i="2"/>
  <c r="S105" i="2" s="1"/>
  <c r="W105" i="2"/>
  <c r="Q107" i="2"/>
  <c r="S107" i="2" s="1"/>
  <c r="W107" i="2"/>
  <c r="Q109" i="2"/>
  <c r="S109" i="2" s="1"/>
  <c r="W109" i="2"/>
  <c r="Q111" i="2"/>
  <c r="S111" i="2" s="1"/>
  <c r="W111" i="2"/>
  <c r="AG112" i="2"/>
  <c r="AH112" i="2" s="1"/>
  <c r="AG114" i="2"/>
  <c r="AH114" i="2" s="1"/>
  <c r="Y114" i="2"/>
  <c r="Z114" i="2" s="1"/>
  <c r="Q114" i="2"/>
  <c r="S114" i="2" s="1"/>
  <c r="Y127" i="2"/>
  <c r="Z127" i="2" s="1"/>
  <c r="M127" i="2"/>
  <c r="G127" i="2"/>
  <c r="I127" i="2" s="1"/>
  <c r="Q127" i="2"/>
  <c r="S127" i="2" s="1"/>
  <c r="M10" i="2"/>
  <c r="M12" i="2"/>
  <c r="Q14" i="2"/>
  <c r="S14" i="2" s="1"/>
  <c r="W14" i="2"/>
  <c r="I16" i="2"/>
  <c r="Q16" i="2"/>
  <c r="S16" i="2" s="1"/>
  <c r="W16" i="2"/>
  <c r="Q21" i="2"/>
  <c r="S21" i="2" s="1"/>
  <c r="W21" i="2"/>
  <c r="Q23" i="2"/>
  <c r="S23" i="2" s="1"/>
  <c r="W23" i="2"/>
  <c r="I25" i="2"/>
  <c r="Q25" i="2"/>
  <c r="S25" i="2" s="1"/>
  <c r="W25" i="2"/>
  <c r="I27" i="2"/>
  <c r="Q27" i="2"/>
  <c r="S27" i="2" s="1"/>
  <c r="W27" i="2"/>
  <c r="I29" i="2"/>
  <c r="Q29" i="2"/>
  <c r="S29" i="2" s="1"/>
  <c r="W29" i="2"/>
  <c r="I31" i="2"/>
  <c r="Q31" i="2"/>
  <c r="S31" i="2" s="1"/>
  <c r="W31" i="2"/>
  <c r="Q34" i="2"/>
  <c r="S34" i="2" s="1"/>
  <c r="W34" i="2"/>
  <c r="I81" i="2"/>
  <c r="Q81" i="2"/>
  <c r="S81" i="2" s="1"/>
  <c r="W81" i="2"/>
  <c r="I37" i="2"/>
  <c r="Q37" i="2"/>
  <c r="S37" i="2" s="1"/>
  <c r="W37" i="2"/>
  <c r="Q39" i="2"/>
  <c r="S39" i="2" s="1"/>
  <c r="W39" i="2"/>
  <c r="I41" i="2"/>
  <c r="Q41" i="2"/>
  <c r="S41" i="2" s="1"/>
  <c r="W41" i="2"/>
  <c r="I43" i="2"/>
  <c r="Q43" i="2"/>
  <c r="S43" i="2" s="1"/>
  <c r="W43" i="2"/>
  <c r="I45" i="2"/>
  <c r="Q45" i="2"/>
  <c r="S45" i="2" s="1"/>
  <c r="W45" i="2"/>
  <c r="I47" i="2"/>
  <c r="Q47" i="2"/>
  <c r="S47" i="2" s="1"/>
  <c r="W47" i="2"/>
  <c r="I49" i="2"/>
  <c r="Q49" i="2"/>
  <c r="S49" i="2" s="1"/>
  <c r="W49" i="2"/>
  <c r="I51" i="2"/>
  <c r="Q51" i="2"/>
  <c r="S51" i="2" s="1"/>
  <c r="W51" i="2"/>
  <c r="Q53" i="2"/>
  <c r="S53" i="2" s="1"/>
  <c r="W53" i="2"/>
  <c r="Q55" i="2"/>
  <c r="S55" i="2" s="1"/>
  <c r="W55" i="2"/>
  <c r="I57" i="2"/>
  <c r="Q57" i="2"/>
  <c r="S57" i="2" s="1"/>
  <c r="W57" i="2"/>
  <c r="I59" i="2"/>
  <c r="Q59" i="2"/>
  <c r="S59" i="2" s="1"/>
  <c r="W59" i="2"/>
  <c r="Q78" i="2"/>
  <c r="S78" i="2" s="1"/>
  <c r="W78" i="2"/>
  <c r="Q63" i="2"/>
  <c r="S63" i="2" s="1"/>
  <c r="W63" i="2"/>
  <c r="I65" i="2"/>
  <c r="Q65" i="2"/>
  <c r="S65" i="2" s="1"/>
  <c r="W65" i="2"/>
  <c r="I67" i="2"/>
  <c r="Q67" i="2"/>
  <c r="S67" i="2" s="1"/>
  <c r="W67" i="2"/>
  <c r="Q69" i="2"/>
  <c r="S69" i="2" s="1"/>
  <c r="W69" i="2"/>
  <c r="I71" i="2"/>
  <c r="Q71" i="2"/>
  <c r="S71" i="2" s="1"/>
  <c r="W71" i="2"/>
  <c r="I73" i="2"/>
  <c r="Q73" i="2"/>
  <c r="S73" i="2" s="1"/>
  <c r="W73" i="2"/>
  <c r="Q75" i="2"/>
  <c r="S75" i="2" s="1"/>
  <c r="W75" i="2"/>
  <c r="Q77" i="2"/>
  <c r="S77" i="2" s="1"/>
  <c r="W77" i="2"/>
  <c r="R145" i="2"/>
  <c r="G80" i="2"/>
  <c r="I80" i="2" s="1"/>
  <c r="M80" i="2"/>
  <c r="Y80" i="2"/>
  <c r="Z80" i="2" s="1"/>
  <c r="AG80" i="2"/>
  <c r="AH80" i="2" s="1"/>
  <c r="H82" i="2"/>
  <c r="V82" i="2"/>
  <c r="Q83" i="2"/>
  <c r="S83" i="2" s="1"/>
  <c r="W83" i="2"/>
  <c r="Q56" i="2"/>
  <c r="S56" i="2" s="1"/>
  <c r="W56" i="2"/>
  <c r="Q86" i="2"/>
  <c r="S86" i="2" s="1"/>
  <c r="W86" i="2"/>
  <c r="AG117" i="2"/>
  <c r="AH117" i="2" s="1"/>
  <c r="G87" i="2"/>
  <c r="I87" i="2" s="1"/>
  <c r="M87" i="2"/>
  <c r="Y87" i="2"/>
  <c r="Z87" i="2" s="1"/>
  <c r="AG87" i="2"/>
  <c r="AH87" i="2" s="1"/>
  <c r="AG88" i="2"/>
  <c r="AH88" i="2" s="1"/>
  <c r="G89" i="2"/>
  <c r="I89" i="2" s="1"/>
  <c r="M89" i="2"/>
  <c r="Y89" i="2"/>
  <c r="Z89" i="2" s="1"/>
  <c r="AG89" i="2"/>
  <c r="AH89" i="2" s="1"/>
  <c r="AG90" i="2"/>
  <c r="AH90" i="2" s="1"/>
  <c r="G91" i="2"/>
  <c r="I91" i="2" s="1"/>
  <c r="M91" i="2"/>
  <c r="Y91" i="2"/>
  <c r="Z91" i="2" s="1"/>
  <c r="AG91" i="2"/>
  <c r="AH91" i="2" s="1"/>
  <c r="AG92" i="2"/>
  <c r="AH92" i="2" s="1"/>
  <c r="G93" i="2"/>
  <c r="I93" i="2" s="1"/>
  <c r="M93" i="2"/>
  <c r="Y93" i="2"/>
  <c r="Z93" i="2" s="1"/>
  <c r="AG93" i="2"/>
  <c r="AH93" i="2" s="1"/>
  <c r="AG94" i="2"/>
  <c r="AH94" i="2" s="1"/>
  <c r="G95" i="2"/>
  <c r="I95" i="2" s="1"/>
  <c r="M95" i="2"/>
  <c r="Y95" i="2"/>
  <c r="Z95" i="2" s="1"/>
  <c r="AG95" i="2"/>
  <c r="AH95" i="2" s="1"/>
  <c r="Q97" i="2"/>
  <c r="S97" i="2" s="1"/>
  <c r="W97" i="2"/>
  <c r="Q99" i="2"/>
  <c r="S99" i="2" s="1"/>
  <c r="W99" i="2"/>
  <c r="I101" i="2"/>
  <c r="Q101" i="2"/>
  <c r="S101" i="2" s="1"/>
  <c r="W101" i="2"/>
  <c r="Q103" i="2"/>
  <c r="S103" i="2" s="1"/>
  <c r="W103" i="2"/>
  <c r="AG104" i="2"/>
  <c r="AH104" i="2" s="1"/>
  <c r="G105" i="2"/>
  <c r="I105" i="2" s="1"/>
  <c r="M105" i="2"/>
  <c r="Y105" i="2"/>
  <c r="Z105" i="2" s="1"/>
  <c r="AG105" i="2"/>
  <c r="AH105" i="2" s="1"/>
  <c r="AG106" i="2"/>
  <c r="AH106" i="2" s="1"/>
  <c r="G107" i="2"/>
  <c r="I107" i="2" s="1"/>
  <c r="M107" i="2"/>
  <c r="Y107" i="2"/>
  <c r="Z107" i="2" s="1"/>
  <c r="AG107" i="2"/>
  <c r="AH107" i="2" s="1"/>
  <c r="AG108" i="2"/>
  <c r="AH108" i="2" s="1"/>
  <c r="G109" i="2"/>
  <c r="I109" i="2" s="1"/>
  <c r="M109" i="2"/>
  <c r="Y109" i="2"/>
  <c r="Z109" i="2" s="1"/>
  <c r="AG109" i="2"/>
  <c r="AH109" i="2" s="1"/>
  <c r="AG110" i="2"/>
  <c r="AH110" i="2" s="1"/>
  <c r="G111" i="2"/>
  <c r="I111" i="2" s="1"/>
  <c r="M111" i="2"/>
  <c r="Y111" i="2"/>
  <c r="Z111" i="2" s="1"/>
  <c r="AG111" i="2"/>
  <c r="AH111" i="2" s="1"/>
  <c r="H112" i="2"/>
  <c r="V112" i="2"/>
  <c r="X112" i="2" s="1"/>
  <c r="I113" i="2"/>
  <c r="Q113" i="2"/>
  <c r="S113" i="2" s="1"/>
  <c r="W113" i="2"/>
  <c r="AG152" i="2"/>
  <c r="AH152" i="2" s="1"/>
  <c r="G114" i="2"/>
  <c r="I114" i="2" s="1"/>
  <c r="M114" i="2"/>
  <c r="W114" i="2"/>
  <c r="V115" i="2"/>
  <c r="X115" i="2" s="1"/>
  <c r="H115" i="2"/>
  <c r="W127" i="2"/>
  <c r="AG143" i="2"/>
  <c r="AH143" i="2" s="1"/>
  <c r="AG146" i="2"/>
  <c r="AH146" i="2" s="1"/>
  <c r="AG148" i="2"/>
  <c r="AH148" i="2" s="1"/>
  <c r="Y151" i="2"/>
  <c r="Z151" i="2" s="1"/>
  <c r="M151" i="2"/>
  <c r="G151" i="2"/>
  <c r="I151" i="2" s="1"/>
  <c r="Q151" i="2"/>
  <c r="S151" i="2" s="1"/>
  <c r="Y154" i="2"/>
  <c r="Z154" i="2" s="1"/>
  <c r="M154" i="2"/>
  <c r="G154" i="2"/>
  <c r="I154" i="2" s="1"/>
  <c r="Q154" i="2"/>
  <c r="S154" i="2" s="1"/>
  <c r="Y157" i="2"/>
  <c r="Z157" i="2" s="1"/>
  <c r="M157" i="2"/>
  <c r="G157" i="2"/>
  <c r="I157" i="2" s="1"/>
  <c r="Q157" i="2"/>
  <c r="S157" i="2" s="1"/>
  <c r="Y160" i="2"/>
  <c r="Z160" i="2" s="1"/>
  <c r="M160" i="2"/>
  <c r="G160" i="2"/>
  <c r="I160" i="2" s="1"/>
  <c r="Q160" i="2"/>
  <c r="S160" i="2" s="1"/>
  <c r="V161" i="2"/>
  <c r="H161" i="2"/>
  <c r="Q80" i="2"/>
  <c r="S80" i="2" s="1"/>
  <c r="W80" i="2"/>
  <c r="AG142" i="2"/>
  <c r="AH142" i="2" s="1"/>
  <c r="Y142" i="2"/>
  <c r="Z142" i="2" s="1"/>
  <c r="M142" i="2"/>
  <c r="G142" i="2"/>
  <c r="I142" i="2" s="1"/>
  <c r="Q142" i="2"/>
  <c r="S142" i="2" s="1"/>
  <c r="AG219" i="2"/>
  <c r="AH219" i="2" s="1"/>
  <c r="Y219" i="2"/>
  <c r="M219" i="2"/>
  <c r="G219" i="2"/>
  <c r="I219" i="2" s="1"/>
  <c r="Q219" i="2"/>
  <c r="S219" i="2" s="1"/>
  <c r="AG147" i="2"/>
  <c r="AH147" i="2" s="1"/>
  <c r="Y147" i="2"/>
  <c r="Z147" i="2" s="1"/>
  <c r="M147" i="2"/>
  <c r="G147" i="2"/>
  <c r="I147" i="2" s="1"/>
  <c r="Q147" i="2"/>
  <c r="S147" i="2" s="1"/>
  <c r="AG149" i="2"/>
  <c r="AH149" i="2" s="1"/>
  <c r="Y149" i="2"/>
  <c r="Z149" i="2" s="1"/>
  <c r="M149" i="2"/>
  <c r="G149" i="2"/>
  <c r="I149" i="2" s="1"/>
  <c r="Q149" i="2"/>
  <c r="S149" i="2" s="1"/>
  <c r="I116" i="2"/>
  <c r="Q116" i="2"/>
  <c r="S116" i="2" s="1"/>
  <c r="W116" i="2"/>
  <c r="Q119" i="2"/>
  <c r="S119" i="2" s="1"/>
  <c r="W119" i="2"/>
  <c r="Q120" i="2"/>
  <c r="S120" i="2" s="1"/>
  <c r="W120" i="2"/>
  <c r="Q122" i="2"/>
  <c r="S122" i="2" s="1"/>
  <c r="W122" i="2"/>
  <c r="I124" i="2"/>
  <c r="Q124" i="2"/>
  <c r="S124" i="2" s="1"/>
  <c r="W124" i="2"/>
  <c r="I129" i="2"/>
  <c r="Q129" i="2"/>
  <c r="S129" i="2" s="1"/>
  <c r="W129" i="2"/>
  <c r="I132" i="2"/>
  <c r="Q132" i="2"/>
  <c r="S132" i="2" s="1"/>
  <c r="W132" i="2"/>
  <c r="Q134" i="2"/>
  <c r="S134" i="2" s="1"/>
  <c r="W134" i="2"/>
  <c r="I136" i="2"/>
  <c r="Q136" i="2"/>
  <c r="S136" i="2" s="1"/>
  <c r="W136" i="2"/>
  <c r="Q138" i="2"/>
  <c r="S138" i="2" s="1"/>
  <c r="W138" i="2"/>
  <c r="I140" i="2"/>
  <c r="Q140" i="2"/>
  <c r="S140" i="2" s="1"/>
  <c r="W140" i="2"/>
  <c r="I162" i="2"/>
  <c r="Q162" i="2"/>
  <c r="S162" i="2" s="1"/>
  <c r="W162" i="2"/>
  <c r="I164" i="2"/>
  <c r="Q164" i="2"/>
  <c r="S164" i="2" s="1"/>
  <c r="W164" i="2"/>
  <c r="I166" i="2"/>
  <c r="Q166" i="2"/>
  <c r="S166" i="2" s="1"/>
  <c r="W166" i="2"/>
  <c r="I168" i="2"/>
  <c r="Q168" i="2"/>
  <c r="S168" i="2" s="1"/>
  <c r="W168" i="2"/>
  <c r="I173" i="2"/>
  <c r="Q173" i="2"/>
  <c r="S173" i="2" s="1"/>
  <c r="W173" i="2"/>
  <c r="I171" i="2"/>
  <c r="Q171" i="2"/>
  <c r="S171" i="2" s="1"/>
  <c r="W171" i="2"/>
  <c r="I172" i="2"/>
  <c r="Q172" i="2"/>
  <c r="S172" i="2" s="1"/>
  <c r="W172" i="2"/>
  <c r="I176" i="2"/>
  <c r="Q176" i="2"/>
  <c r="S176" i="2" s="1"/>
  <c r="W176" i="2"/>
  <c r="I178" i="2"/>
  <c r="Q178" i="2"/>
  <c r="S178" i="2" s="1"/>
  <c r="W178" i="2"/>
  <c r="I180" i="2"/>
  <c r="Q180" i="2"/>
  <c r="S180" i="2" s="1"/>
  <c r="W180" i="2"/>
  <c r="I181" i="2"/>
  <c r="Q181" i="2"/>
  <c r="S181" i="2" s="1"/>
  <c r="W181" i="2"/>
  <c r="I182" i="2"/>
  <c r="Q182" i="2"/>
  <c r="S182" i="2" s="1"/>
  <c r="W182" i="2"/>
  <c r="Q61" i="2"/>
  <c r="S61" i="2" s="1"/>
  <c r="W61" i="2"/>
  <c r="I183" i="2"/>
  <c r="Q183" i="2"/>
  <c r="S183" i="2" s="1"/>
  <c r="W183" i="2"/>
  <c r="I155" i="2"/>
  <c r="Q155" i="2"/>
  <c r="S155" i="2" s="1"/>
  <c r="W155" i="2"/>
  <c r="I184" i="2"/>
  <c r="Q184" i="2"/>
  <c r="S184" i="2" s="1"/>
  <c r="W184" i="2"/>
  <c r="I226" i="2"/>
  <c r="Q226" i="2"/>
  <c r="S226" i="2" s="1"/>
  <c r="W226" i="2"/>
  <c r="AG13" i="2"/>
  <c r="AH13" i="2" s="1"/>
  <c r="AG141" i="2"/>
  <c r="AH141" i="2" s="1"/>
  <c r="AG127" i="2"/>
  <c r="AH127" i="2" s="1"/>
  <c r="I10" i="2"/>
  <c r="Q10" i="2"/>
  <c r="S10" i="2" s="1"/>
  <c r="W10" i="2"/>
  <c r="AG96" i="2"/>
  <c r="AH96" i="2" s="1"/>
  <c r="Q12" i="2"/>
  <c r="S12" i="2" s="1"/>
  <c r="W12" i="2"/>
  <c r="AG137" i="2"/>
  <c r="AH137" i="2" s="1"/>
  <c r="AG86" i="2"/>
  <c r="AH86" i="2" s="1"/>
  <c r="AG11" i="2"/>
  <c r="AH11" i="2" s="1"/>
  <c r="Q8" i="2"/>
  <c r="S8" i="2" s="1"/>
  <c r="W8" i="2"/>
  <c r="AG126" i="2"/>
  <c r="AH126" i="2" s="1"/>
  <c r="H8" i="2"/>
  <c r="L8" i="2"/>
  <c r="N8" i="2" s="1"/>
  <c r="R8" i="2"/>
  <c r="V8" i="2"/>
  <c r="G9" i="2"/>
  <c r="I9" i="2" s="1"/>
  <c r="M9" i="2"/>
  <c r="Q9" i="2"/>
  <c r="S9" i="2" s="1"/>
  <c r="W9" i="2"/>
  <c r="Y9" i="2"/>
  <c r="Z9" i="2" s="1"/>
  <c r="H10" i="2"/>
  <c r="L10" i="2"/>
  <c r="N10" i="2" s="1"/>
  <c r="R10" i="2"/>
  <c r="V10" i="2"/>
  <c r="H11" i="2"/>
  <c r="V11" i="2"/>
  <c r="X11" i="2" s="1"/>
  <c r="Y13" i="2"/>
  <c r="Z13" i="2" s="1"/>
  <c r="W13" i="2"/>
  <c r="Q13" i="2"/>
  <c r="S13" i="2" s="1"/>
  <c r="M13" i="2"/>
  <c r="G13" i="2"/>
  <c r="I13" i="2" s="1"/>
  <c r="L13" i="2"/>
  <c r="N13" i="2" s="1"/>
  <c r="R13" i="2"/>
  <c r="H15" i="2"/>
  <c r="V15" i="2"/>
  <c r="X15" i="2" s="1"/>
  <c r="Y17" i="2"/>
  <c r="Z17" i="2" s="1"/>
  <c r="W17" i="2"/>
  <c r="Q17" i="2"/>
  <c r="S17" i="2" s="1"/>
  <c r="M17" i="2"/>
  <c r="G17" i="2"/>
  <c r="I17" i="2" s="1"/>
  <c r="L17" i="2"/>
  <c r="N17" i="2" s="1"/>
  <c r="R17" i="2"/>
  <c r="H19" i="2"/>
  <c r="V19" i="2"/>
  <c r="X19" i="2" s="1"/>
  <c r="Y20" i="2"/>
  <c r="Z20" i="2" s="1"/>
  <c r="W20" i="2"/>
  <c r="Q20" i="2"/>
  <c r="S20" i="2" s="1"/>
  <c r="M20" i="2"/>
  <c r="G20" i="2"/>
  <c r="I20" i="2" s="1"/>
  <c r="L20" i="2"/>
  <c r="N20" i="2" s="1"/>
  <c r="R20" i="2"/>
  <c r="H9" i="2"/>
  <c r="L9" i="2"/>
  <c r="N9" i="2" s="1"/>
  <c r="R9" i="2"/>
  <c r="V9" i="2"/>
  <c r="X9" i="2" s="1"/>
  <c r="Y11" i="2"/>
  <c r="Z11" i="2" s="1"/>
  <c r="W11" i="2"/>
  <c r="Q11" i="2"/>
  <c r="S11" i="2" s="1"/>
  <c r="M11" i="2"/>
  <c r="G11" i="2"/>
  <c r="I11" i="2" s="1"/>
  <c r="L11" i="2"/>
  <c r="N11" i="2" s="1"/>
  <c r="R11" i="2"/>
  <c r="Y15" i="2"/>
  <c r="Z15" i="2" s="1"/>
  <c r="W15" i="2"/>
  <c r="Q15" i="2"/>
  <c r="S15" i="2" s="1"/>
  <c r="M15" i="2"/>
  <c r="G15" i="2"/>
  <c r="I15" i="2" s="1"/>
  <c r="L15" i="2"/>
  <c r="N15" i="2" s="1"/>
  <c r="R15" i="2"/>
  <c r="Y19" i="2"/>
  <c r="Z19" i="2" s="1"/>
  <c r="W19" i="2"/>
  <c r="Q19" i="2"/>
  <c r="S19" i="2" s="1"/>
  <c r="M19" i="2"/>
  <c r="G19" i="2"/>
  <c r="I19" i="2" s="1"/>
  <c r="L19" i="2"/>
  <c r="N19" i="2" s="1"/>
  <c r="R19" i="2"/>
  <c r="H12" i="2"/>
  <c r="L12" i="2"/>
  <c r="N12" i="2" s="1"/>
  <c r="R12" i="2"/>
  <c r="V12" i="2"/>
  <c r="X12" i="2" s="1"/>
  <c r="H14" i="2"/>
  <c r="L14" i="2"/>
  <c r="N14" i="2" s="1"/>
  <c r="R14" i="2"/>
  <c r="V14" i="2"/>
  <c r="X14" i="2" s="1"/>
  <c r="H16" i="2"/>
  <c r="L16" i="2"/>
  <c r="N16" i="2" s="1"/>
  <c r="R16" i="2"/>
  <c r="V16" i="2"/>
  <c r="X16" i="2" s="1"/>
  <c r="H18" i="2"/>
  <c r="L18" i="2"/>
  <c r="N18" i="2" s="1"/>
  <c r="R18" i="2"/>
  <c r="V18" i="2"/>
  <c r="X18" i="2" s="1"/>
  <c r="H32" i="2"/>
  <c r="L32" i="2"/>
  <c r="N32" i="2" s="1"/>
  <c r="R32" i="2"/>
  <c r="V32" i="2"/>
  <c r="Z32" i="2"/>
  <c r="H21" i="2"/>
  <c r="L21" i="2"/>
  <c r="N21" i="2" s="1"/>
  <c r="R21" i="2"/>
  <c r="V21" i="2"/>
  <c r="X21" i="2" s="1"/>
  <c r="Z21" i="2"/>
  <c r="G22" i="2"/>
  <c r="I22" i="2" s="1"/>
  <c r="M22" i="2"/>
  <c r="Q22" i="2"/>
  <c r="S22" i="2" s="1"/>
  <c r="W22" i="2"/>
  <c r="Y22" i="2"/>
  <c r="Z22" i="2" s="1"/>
  <c r="H23" i="2"/>
  <c r="L23" i="2"/>
  <c r="N23" i="2" s="1"/>
  <c r="R23" i="2"/>
  <c r="V23" i="2"/>
  <c r="X23" i="2" s="1"/>
  <c r="G24" i="2"/>
  <c r="I24" i="2" s="1"/>
  <c r="M24" i="2"/>
  <c r="Q24" i="2"/>
  <c r="S24" i="2" s="1"/>
  <c r="W24" i="2"/>
  <c r="Y24" i="2"/>
  <c r="Z24" i="2" s="1"/>
  <c r="H25" i="2"/>
  <c r="L25" i="2"/>
  <c r="N25" i="2" s="1"/>
  <c r="R25" i="2"/>
  <c r="V25" i="2"/>
  <c r="X25" i="2" s="1"/>
  <c r="G26" i="2"/>
  <c r="I26" i="2" s="1"/>
  <c r="M26" i="2"/>
  <c r="Q26" i="2"/>
  <c r="S26" i="2" s="1"/>
  <c r="W26" i="2"/>
  <c r="Y26" i="2"/>
  <c r="Z26" i="2" s="1"/>
  <c r="H27" i="2"/>
  <c r="L27" i="2"/>
  <c r="N27" i="2" s="1"/>
  <c r="R27" i="2"/>
  <c r="V27" i="2"/>
  <c r="X27" i="2" s="1"/>
  <c r="G28" i="2"/>
  <c r="I28" i="2" s="1"/>
  <c r="M28" i="2"/>
  <c r="Q28" i="2"/>
  <c r="S28" i="2" s="1"/>
  <c r="W28" i="2"/>
  <c r="Y28" i="2"/>
  <c r="Z28" i="2" s="1"/>
  <c r="H29" i="2"/>
  <c r="L29" i="2"/>
  <c r="N29" i="2" s="1"/>
  <c r="R29" i="2"/>
  <c r="V29" i="2"/>
  <c r="X29" i="2" s="1"/>
  <c r="G30" i="2"/>
  <c r="I30" i="2" s="1"/>
  <c r="M30" i="2"/>
  <c r="Q30" i="2"/>
  <c r="S30" i="2" s="1"/>
  <c r="W30" i="2"/>
  <c r="Y30" i="2"/>
  <c r="Z30" i="2" s="1"/>
  <c r="H31" i="2"/>
  <c r="L31" i="2"/>
  <c r="N31" i="2" s="1"/>
  <c r="R31" i="2"/>
  <c r="V31" i="2"/>
  <c r="X31" i="2" s="1"/>
  <c r="G33" i="2"/>
  <c r="I33" i="2" s="1"/>
  <c r="M33" i="2"/>
  <c r="Q33" i="2"/>
  <c r="S33" i="2" s="1"/>
  <c r="W33" i="2"/>
  <c r="Y33" i="2"/>
  <c r="Z33" i="2" s="1"/>
  <c r="H34" i="2"/>
  <c r="L34" i="2"/>
  <c r="N34" i="2" s="1"/>
  <c r="R34" i="2"/>
  <c r="V34" i="2"/>
  <c r="X34" i="2" s="1"/>
  <c r="Z34" i="2"/>
  <c r="G35" i="2"/>
  <c r="I35" i="2" s="1"/>
  <c r="M35" i="2"/>
  <c r="Q35" i="2"/>
  <c r="S35" i="2" s="1"/>
  <c r="W35" i="2"/>
  <c r="Y35" i="2"/>
  <c r="Z35" i="2" s="1"/>
  <c r="H81" i="2"/>
  <c r="L81" i="2"/>
  <c r="N81" i="2" s="1"/>
  <c r="R81" i="2"/>
  <c r="V81" i="2"/>
  <c r="X81" i="2" s="1"/>
  <c r="G36" i="2"/>
  <c r="I36" i="2" s="1"/>
  <c r="M36" i="2"/>
  <c r="Q36" i="2"/>
  <c r="S36" i="2" s="1"/>
  <c r="W36" i="2"/>
  <c r="Y36" i="2"/>
  <c r="Z36" i="2" s="1"/>
  <c r="H37" i="2"/>
  <c r="L37" i="2"/>
  <c r="N37" i="2" s="1"/>
  <c r="R37" i="2"/>
  <c r="V37" i="2"/>
  <c r="X37" i="2" s="1"/>
  <c r="G38" i="2"/>
  <c r="I38" i="2" s="1"/>
  <c r="M38" i="2"/>
  <c r="Q38" i="2"/>
  <c r="S38" i="2" s="1"/>
  <c r="W38" i="2"/>
  <c r="Y38" i="2"/>
  <c r="Z38" i="2" s="1"/>
  <c r="H39" i="2"/>
  <c r="L39" i="2"/>
  <c r="N39" i="2" s="1"/>
  <c r="R39" i="2"/>
  <c r="V39" i="2"/>
  <c r="X39" i="2" s="1"/>
  <c r="G40" i="2"/>
  <c r="I40" i="2" s="1"/>
  <c r="M40" i="2"/>
  <c r="Q40" i="2"/>
  <c r="S40" i="2" s="1"/>
  <c r="W40" i="2"/>
  <c r="Y40" i="2"/>
  <c r="Z40" i="2" s="1"/>
  <c r="H41" i="2"/>
  <c r="L41" i="2"/>
  <c r="N41" i="2" s="1"/>
  <c r="R41" i="2"/>
  <c r="V41" i="2"/>
  <c r="X41" i="2" s="1"/>
  <c r="Z41" i="2"/>
  <c r="G42" i="2"/>
  <c r="I42" i="2" s="1"/>
  <c r="M42" i="2"/>
  <c r="Q42" i="2"/>
  <c r="S42" i="2" s="1"/>
  <c r="W42" i="2"/>
  <c r="Y42" i="2"/>
  <c r="Z42" i="2" s="1"/>
  <c r="H43" i="2"/>
  <c r="L43" i="2"/>
  <c r="N43" i="2" s="1"/>
  <c r="R43" i="2"/>
  <c r="V43" i="2"/>
  <c r="X43" i="2" s="1"/>
  <c r="G44" i="2"/>
  <c r="I44" i="2" s="1"/>
  <c r="M44" i="2"/>
  <c r="Q44" i="2"/>
  <c r="S44" i="2" s="1"/>
  <c r="W44" i="2"/>
  <c r="Y44" i="2"/>
  <c r="Z44" i="2" s="1"/>
  <c r="H45" i="2"/>
  <c r="L45" i="2"/>
  <c r="N45" i="2" s="1"/>
  <c r="R45" i="2"/>
  <c r="V45" i="2"/>
  <c r="X45" i="2" s="1"/>
  <c r="G46" i="2"/>
  <c r="I46" i="2" s="1"/>
  <c r="M46" i="2"/>
  <c r="Q46" i="2"/>
  <c r="S46" i="2" s="1"/>
  <c r="W46" i="2"/>
  <c r="Y46" i="2"/>
  <c r="Z46" i="2" s="1"/>
  <c r="H47" i="2"/>
  <c r="L47" i="2"/>
  <c r="N47" i="2" s="1"/>
  <c r="R47" i="2"/>
  <c r="V47" i="2"/>
  <c r="X47" i="2" s="1"/>
  <c r="G48" i="2"/>
  <c r="I48" i="2" s="1"/>
  <c r="M48" i="2"/>
  <c r="Q48" i="2"/>
  <c r="S48" i="2" s="1"/>
  <c r="W48" i="2"/>
  <c r="Y48" i="2"/>
  <c r="Z48" i="2" s="1"/>
  <c r="H49" i="2"/>
  <c r="L49" i="2"/>
  <c r="N49" i="2" s="1"/>
  <c r="R49" i="2"/>
  <c r="V49" i="2"/>
  <c r="X49" i="2" s="1"/>
  <c r="G50" i="2"/>
  <c r="I50" i="2" s="1"/>
  <c r="M50" i="2"/>
  <c r="Q50" i="2"/>
  <c r="S50" i="2" s="1"/>
  <c r="W50" i="2"/>
  <c r="Y50" i="2"/>
  <c r="Z50" i="2" s="1"/>
  <c r="H51" i="2"/>
  <c r="L51" i="2"/>
  <c r="N51" i="2" s="1"/>
  <c r="R51" i="2"/>
  <c r="V51" i="2"/>
  <c r="X51" i="2" s="1"/>
  <c r="G52" i="2"/>
  <c r="I52" i="2" s="1"/>
  <c r="M52" i="2"/>
  <c r="Q52" i="2"/>
  <c r="S52" i="2" s="1"/>
  <c r="W52" i="2"/>
  <c r="Y52" i="2"/>
  <c r="Z52" i="2" s="1"/>
  <c r="H53" i="2"/>
  <c r="L53" i="2"/>
  <c r="N53" i="2" s="1"/>
  <c r="R53" i="2"/>
  <c r="V53" i="2"/>
  <c r="X53" i="2" s="1"/>
  <c r="Z53" i="2"/>
  <c r="G54" i="2"/>
  <c r="I54" i="2" s="1"/>
  <c r="M54" i="2"/>
  <c r="Q54" i="2"/>
  <c r="S54" i="2" s="1"/>
  <c r="W54" i="2"/>
  <c r="Y54" i="2"/>
  <c r="Z54" i="2" s="1"/>
  <c r="H55" i="2"/>
  <c r="L55" i="2"/>
  <c r="N55" i="2" s="1"/>
  <c r="R55" i="2"/>
  <c r="V55" i="2"/>
  <c r="X55" i="2" s="1"/>
  <c r="G144" i="2"/>
  <c r="I144" i="2" s="1"/>
  <c r="M144" i="2"/>
  <c r="Q144" i="2"/>
  <c r="S144" i="2" s="1"/>
  <c r="W144" i="2"/>
  <c r="Y144" i="2"/>
  <c r="Z144" i="2" s="1"/>
  <c r="H57" i="2"/>
  <c r="L57" i="2"/>
  <c r="N57" i="2" s="1"/>
  <c r="R57" i="2"/>
  <c r="V57" i="2"/>
  <c r="X57" i="2" s="1"/>
  <c r="G58" i="2"/>
  <c r="I58" i="2" s="1"/>
  <c r="M58" i="2"/>
  <c r="Q58" i="2"/>
  <c r="S58" i="2" s="1"/>
  <c r="W58" i="2"/>
  <c r="Y58" i="2"/>
  <c r="Z58" i="2" s="1"/>
  <c r="H59" i="2"/>
  <c r="L59" i="2"/>
  <c r="N59" i="2" s="1"/>
  <c r="R59" i="2"/>
  <c r="V59" i="2"/>
  <c r="X59" i="2" s="1"/>
  <c r="G60" i="2"/>
  <c r="I60" i="2" s="1"/>
  <c r="M60" i="2"/>
  <c r="Q60" i="2"/>
  <c r="S60" i="2" s="1"/>
  <c r="W60" i="2"/>
  <c r="Y60" i="2"/>
  <c r="Z60" i="2" s="1"/>
  <c r="H78" i="2"/>
  <c r="L78" i="2"/>
  <c r="N78" i="2" s="1"/>
  <c r="R78" i="2"/>
  <c r="V78" i="2"/>
  <c r="X78" i="2" s="1"/>
  <c r="Z78" i="2"/>
  <c r="G62" i="2"/>
  <c r="I62" i="2" s="1"/>
  <c r="M62" i="2"/>
  <c r="Q62" i="2"/>
  <c r="S62" i="2" s="1"/>
  <c r="W62" i="2"/>
  <c r="Y62" i="2"/>
  <c r="Z62" i="2" s="1"/>
  <c r="H63" i="2"/>
  <c r="L63" i="2"/>
  <c r="N63" i="2" s="1"/>
  <c r="R63" i="2"/>
  <c r="V63" i="2"/>
  <c r="X63" i="2" s="1"/>
  <c r="G64" i="2"/>
  <c r="I64" i="2" s="1"/>
  <c r="M64" i="2"/>
  <c r="Q64" i="2"/>
  <c r="S64" i="2" s="1"/>
  <c r="W64" i="2"/>
  <c r="Y64" i="2"/>
  <c r="Z64" i="2" s="1"/>
  <c r="H65" i="2"/>
  <c r="L65" i="2"/>
  <c r="N65" i="2" s="1"/>
  <c r="R65" i="2"/>
  <c r="V65" i="2"/>
  <c r="X65" i="2" s="1"/>
  <c r="G66" i="2"/>
  <c r="I66" i="2" s="1"/>
  <c r="M66" i="2"/>
  <c r="Q66" i="2"/>
  <c r="S66" i="2" s="1"/>
  <c r="W66" i="2"/>
  <c r="Y66" i="2"/>
  <c r="Z66" i="2" s="1"/>
  <c r="H67" i="2"/>
  <c r="L67" i="2"/>
  <c r="N67" i="2" s="1"/>
  <c r="R67" i="2"/>
  <c r="V67" i="2"/>
  <c r="X67" i="2" s="1"/>
  <c r="G68" i="2"/>
  <c r="I68" i="2" s="1"/>
  <c r="M68" i="2"/>
  <c r="Q68" i="2"/>
  <c r="S68" i="2" s="1"/>
  <c r="W68" i="2"/>
  <c r="Y68" i="2"/>
  <c r="Z68" i="2" s="1"/>
  <c r="H69" i="2"/>
  <c r="L69" i="2"/>
  <c r="N69" i="2" s="1"/>
  <c r="R69" i="2"/>
  <c r="V69" i="2"/>
  <c r="X69" i="2" s="1"/>
  <c r="G70" i="2"/>
  <c r="I70" i="2" s="1"/>
  <c r="M70" i="2"/>
  <c r="Q70" i="2"/>
  <c r="S70" i="2" s="1"/>
  <c r="W70" i="2"/>
  <c r="Y70" i="2"/>
  <c r="Z70" i="2" s="1"/>
  <c r="H71" i="2"/>
  <c r="L71" i="2"/>
  <c r="N71" i="2" s="1"/>
  <c r="R71" i="2"/>
  <c r="V71" i="2"/>
  <c r="X71" i="2" s="1"/>
  <c r="G72" i="2"/>
  <c r="I72" i="2" s="1"/>
  <c r="M72" i="2"/>
  <c r="Q72" i="2"/>
  <c r="S72" i="2" s="1"/>
  <c r="W72" i="2"/>
  <c r="Y72" i="2"/>
  <c r="Z72" i="2" s="1"/>
  <c r="H73" i="2"/>
  <c r="L73" i="2"/>
  <c r="N73" i="2" s="1"/>
  <c r="R73" i="2"/>
  <c r="V73" i="2"/>
  <c r="X73" i="2" s="1"/>
  <c r="G74" i="2"/>
  <c r="I74" i="2" s="1"/>
  <c r="M74" i="2"/>
  <c r="Q74" i="2"/>
  <c r="S74" i="2" s="1"/>
  <c r="W74" i="2"/>
  <c r="Y74" i="2"/>
  <c r="Z74" i="2" s="1"/>
  <c r="H75" i="2"/>
  <c r="L75" i="2"/>
  <c r="N75" i="2" s="1"/>
  <c r="R75" i="2"/>
  <c r="V75" i="2"/>
  <c r="X75" i="2" s="1"/>
  <c r="G76" i="2"/>
  <c r="I76" i="2" s="1"/>
  <c r="M76" i="2"/>
  <c r="Q76" i="2"/>
  <c r="S76" i="2" s="1"/>
  <c r="W76" i="2"/>
  <c r="Y76" i="2"/>
  <c r="Z76" i="2" s="1"/>
  <c r="H77" i="2"/>
  <c r="L77" i="2"/>
  <c r="N77" i="2" s="1"/>
  <c r="R77" i="2"/>
  <c r="V77" i="2"/>
  <c r="X77" i="2" s="1"/>
  <c r="Z77" i="2"/>
  <c r="G79" i="2"/>
  <c r="I79" i="2" s="1"/>
  <c r="M79" i="2"/>
  <c r="Q79" i="2"/>
  <c r="S79" i="2" s="1"/>
  <c r="W79" i="2"/>
  <c r="Y79" i="2"/>
  <c r="Z79" i="2" s="1"/>
  <c r="Y145" i="2"/>
  <c r="Z145" i="2" s="1"/>
  <c r="W145" i="2"/>
  <c r="Q145" i="2"/>
  <c r="S145" i="2" s="1"/>
  <c r="H145" i="2"/>
  <c r="L145" i="2"/>
  <c r="N145" i="2" s="1"/>
  <c r="V145" i="2"/>
  <c r="X145" i="2" s="1"/>
  <c r="Y82" i="2"/>
  <c r="Z82" i="2" s="1"/>
  <c r="W82" i="2"/>
  <c r="Q82" i="2"/>
  <c r="S82" i="2" s="1"/>
  <c r="M82" i="2"/>
  <c r="G82" i="2"/>
  <c r="I82" i="2" s="1"/>
  <c r="L82" i="2"/>
  <c r="N82" i="2" s="1"/>
  <c r="R82" i="2"/>
  <c r="X82" i="2"/>
  <c r="H84" i="2"/>
  <c r="V84" i="2"/>
  <c r="X84" i="2" s="1"/>
  <c r="H22" i="2"/>
  <c r="L22" i="2"/>
  <c r="N22" i="2" s="1"/>
  <c r="R22" i="2"/>
  <c r="V22" i="2"/>
  <c r="X22" i="2" s="1"/>
  <c r="H24" i="2"/>
  <c r="L24" i="2"/>
  <c r="N24" i="2" s="1"/>
  <c r="R24" i="2"/>
  <c r="V24" i="2"/>
  <c r="X24" i="2" s="1"/>
  <c r="H26" i="2"/>
  <c r="L26" i="2"/>
  <c r="N26" i="2" s="1"/>
  <c r="R26" i="2"/>
  <c r="V26" i="2"/>
  <c r="X26" i="2" s="1"/>
  <c r="H28" i="2"/>
  <c r="L28" i="2"/>
  <c r="N28" i="2" s="1"/>
  <c r="R28" i="2"/>
  <c r="V28" i="2"/>
  <c r="X28" i="2" s="1"/>
  <c r="H30" i="2"/>
  <c r="L30" i="2"/>
  <c r="N30" i="2" s="1"/>
  <c r="R30" i="2"/>
  <c r="V30" i="2"/>
  <c r="X30" i="2" s="1"/>
  <c r="H33" i="2"/>
  <c r="L33" i="2"/>
  <c r="N33" i="2" s="1"/>
  <c r="R33" i="2"/>
  <c r="V33" i="2"/>
  <c r="X33" i="2" s="1"/>
  <c r="H35" i="2"/>
  <c r="L35" i="2"/>
  <c r="N35" i="2" s="1"/>
  <c r="R35" i="2"/>
  <c r="V35" i="2"/>
  <c r="X35" i="2" s="1"/>
  <c r="H36" i="2"/>
  <c r="L36" i="2"/>
  <c r="N36" i="2" s="1"/>
  <c r="R36" i="2"/>
  <c r="V36" i="2"/>
  <c r="X36" i="2" s="1"/>
  <c r="H38" i="2"/>
  <c r="L38" i="2"/>
  <c r="N38" i="2" s="1"/>
  <c r="R38" i="2"/>
  <c r="V38" i="2"/>
  <c r="X38" i="2" s="1"/>
  <c r="H40" i="2"/>
  <c r="L40" i="2"/>
  <c r="N40" i="2" s="1"/>
  <c r="R40" i="2"/>
  <c r="V40" i="2"/>
  <c r="X40" i="2" s="1"/>
  <c r="H42" i="2"/>
  <c r="L42" i="2"/>
  <c r="N42" i="2" s="1"/>
  <c r="R42" i="2"/>
  <c r="V42" i="2"/>
  <c r="X42" i="2" s="1"/>
  <c r="H44" i="2"/>
  <c r="L44" i="2"/>
  <c r="N44" i="2" s="1"/>
  <c r="R44" i="2"/>
  <c r="V44" i="2"/>
  <c r="X44" i="2" s="1"/>
  <c r="H46" i="2"/>
  <c r="L46" i="2"/>
  <c r="N46" i="2" s="1"/>
  <c r="R46" i="2"/>
  <c r="V46" i="2"/>
  <c r="X46" i="2" s="1"/>
  <c r="H48" i="2"/>
  <c r="L48" i="2"/>
  <c r="N48" i="2" s="1"/>
  <c r="R48" i="2"/>
  <c r="V48" i="2"/>
  <c r="X48" i="2" s="1"/>
  <c r="H50" i="2"/>
  <c r="L50" i="2"/>
  <c r="N50" i="2" s="1"/>
  <c r="R50" i="2"/>
  <c r="V50" i="2"/>
  <c r="X50" i="2" s="1"/>
  <c r="H52" i="2"/>
  <c r="L52" i="2"/>
  <c r="N52" i="2" s="1"/>
  <c r="R52" i="2"/>
  <c r="V52" i="2"/>
  <c r="X52" i="2" s="1"/>
  <c r="H54" i="2"/>
  <c r="L54" i="2"/>
  <c r="N54" i="2" s="1"/>
  <c r="R54" i="2"/>
  <c r="V54" i="2"/>
  <c r="X54" i="2" s="1"/>
  <c r="H144" i="2"/>
  <c r="L144" i="2"/>
  <c r="N144" i="2" s="1"/>
  <c r="R144" i="2"/>
  <c r="V144" i="2"/>
  <c r="X144" i="2" s="1"/>
  <c r="H58" i="2"/>
  <c r="L58" i="2"/>
  <c r="N58" i="2" s="1"/>
  <c r="R58" i="2"/>
  <c r="V58" i="2"/>
  <c r="X58" i="2" s="1"/>
  <c r="H60" i="2"/>
  <c r="L60" i="2"/>
  <c r="N60" i="2" s="1"/>
  <c r="R60" i="2"/>
  <c r="V60" i="2"/>
  <c r="X60" i="2" s="1"/>
  <c r="H62" i="2"/>
  <c r="L62" i="2"/>
  <c r="N62" i="2" s="1"/>
  <c r="R62" i="2"/>
  <c r="V62" i="2"/>
  <c r="X62" i="2" s="1"/>
  <c r="H64" i="2"/>
  <c r="L64" i="2"/>
  <c r="N64" i="2" s="1"/>
  <c r="R64" i="2"/>
  <c r="V64" i="2"/>
  <c r="X64" i="2" s="1"/>
  <c r="H66" i="2"/>
  <c r="L66" i="2"/>
  <c r="N66" i="2" s="1"/>
  <c r="R66" i="2"/>
  <c r="V66" i="2"/>
  <c r="X66" i="2" s="1"/>
  <c r="H68" i="2"/>
  <c r="L68" i="2"/>
  <c r="N68" i="2" s="1"/>
  <c r="R68" i="2"/>
  <c r="V68" i="2"/>
  <c r="X68" i="2" s="1"/>
  <c r="H70" i="2"/>
  <c r="L70" i="2"/>
  <c r="N70" i="2" s="1"/>
  <c r="R70" i="2"/>
  <c r="V70" i="2"/>
  <c r="X70" i="2" s="1"/>
  <c r="H72" i="2"/>
  <c r="L72" i="2"/>
  <c r="N72" i="2" s="1"/>
  <c r="R72" i="2"/>
  <c r="V72" i="2"/>
  <c r="X72" i="2" s="1"/>
  <c r="H74" i="2"/>
  <c r="L74" i="2"/>
  <c r="N74" i="2" s="1"/>
  <c r="R74" i="2"/>
  <c r="V74" i="2"/>
  <c r="X74" i="2" s="1"/>
  <c r="H76" i="2"/>
  <c r="L76" i="2"/>
  <c r="N76" i="2" s="1"/>
  <c r="R76" i="2"/>
  <c r="V76" i="2"/>
  <c r="X76" i="2" s="1"/>
  <c r="H79" i="2"/>
  <c r="L79" i="2"/>
  <c r="N79" i="2" s="1"/>
  <c r="R79" i="2"/>
  <c r="V79" i="2"/>
  <c r="X79" i="2" s="1"/>
  <c r="Y84" i="2"/>
  <c r="Z84" i="2" s="1"/>
  <c r="W84" i="2"/>
  <c r="Q84" i="2"/>
  <c r="S84" i="2" s="1"/>
  <c r="M84" i="2"/>
  <c r="G84" i="2"/>
  <c r="I84" i="2" s="1"/>
  <c r="L84" i="2"/>
  <c r="N84" i="2" s="1"/>
  <c r="R84" i="2"/>
  <c r="H80" i="2"/>
  <c r="L80" i="2"/>
  <c r="N80" i="2" s="1"/>
  <c r="R80" i="2"/>
  <c r="V80" i="2"/>
  <c r="X80" i="2" s="1"/>
  <c r="H83" i="2"/>
  <c r="L83" i="2"/>
  <c r="N83" i="2" s="1"/>
  <c r="R83" i="2"/>
  <c r="V83" i="2"/>
  <c r="X83" i="2" s="1"/>
  <c r="Z83" i="2"/>
  <c r="H56" i="2"/>
  <c r="L56" i="2"/>
  <c r="N56" i="2" s="1"/>
  <c r="R56" i="2"/>
  <c r="V56" i="2"/>
  <c r="X56" i="2" s="1"/>
  <c r="Z56" i="2"/>
  <c r="G85" i="2"/>
  <c r="I85" i="2" s="1"/>
  <c r="M85" i="2"/>
  <c r="Q85" i="2"/>
  <c r="S85" i="2" s="1"/>
  <c r="W85" i="2"/>
  <c r="Y85" i="2"/>
  <c r="Z85" i="2" s="1"/>
  <c r="H86" i="2"/>
  <c r="L86" i="2"/>
  <c r="N86" i="2" s="1"/>
  <c r="R86" i="2"/>
  <c r="V86" i="2"/>
  <c r="X86" i="2" s="1"/>
  <c r="G117" i="2"/>
  <c r="I117" i="2" s="1"/>
  <c r="M117" i="2"/>
  <c r="Q117" i="2"/>
  <c r="S117" i="2" s="1"/>
  <c r="W117" i="2"/>
  <c r="Y117" i="2"/>
  <c r="Z117" i="2" s="1"/>
  <c r="H87" i="2"/>
  <c r="L87" i="2"/>
  <c r="N87" i="2" s="1"/>
  <c r="R87" i="2"/>
  <c r="V87" i="2"/>
  <c r="X87" i="2" s="1"/>
  <c r="G88" i="2"/>
  <c r="I88" i="2" s="1"/>
  <c r="M88" i="2"/>
  <c r="Q88" i="2"/>
  <c r="S88" i="2" s="1"/>
  <c r="W88" i="2"/>
  <c r="Y88" i="2"/>
  <c r="Z88" i="2" s="1"/>
  <c r="H89" i="2"/>
  <c r="L89" i="2"/>
  <c r="N89" i="2" s="1"/>
  <c r="R89" i="2"/>
  <c r="V89" i="2"/>
  <c r="X89" i="2" s="1"/>
  <c r="G90" i="2"/>
  <c r="I90" i="2" s="1"/>
  <c r="M90" i="2"/>
  <c r="Q90" i="2"/>
  <c r="S90" i="2" s="1"/>
  <c r="W90" i="2"/>
  <c r="Y90" i="2"/>
  <c r="Z90" i="2" s="1"/>
  <c r="H91" i="2"/>
  <c r="L91" i="2"/>
  <c r="N91" i="2" s="1"/>
  <c r="R91" i="2"/>
  <c r="V91" i="2"/>
  <c r="X91" i="2" s="1"/>
  <c r="G92" i="2"/>
  <c r="I92" i="2" s="1"/>
  <c r="M92" i="2"/>
  <c r="Q92" i="2"/>
  <c r="S92" i="2" s="1"/>
  <c r="W92" i="2"/>
  <c r="Y92" i="2"/>
  <c r="Z92" i="2" s="1"/>
  <c r="H93" i="2"/>
  <c r="L93" i="2"/>
  <c r="N93" i="2" s="1"/>
  <c r="R93" i="2"/>
  <c r="V93" i="2"/>
  <c r="X93" i="2" s="1"/>
  <c r="G94" i="2"/>
  <c r="I94" i="2" s="1"/>
  <c r="M94" i="2"/>
  <c r="Q94" i="2"/>
  <c r="S94" i="2" s="1"/>
  <c r="W94" i="2"/>
  <c r="Y94" i="2"/>
  <c r="Z94" i="2" s="1"/>
  <c r="H95" i="2"/>
  <c r="L95" i="2"/>
  <c r="N95" i="2" s="1"/>
  <c r="R95" i="2"/>
  <c r="V95" i="2"/>
  <c r="X95" i="2" s="1"/>
  <c r="G96" i="2"/>
  <c r="I96" i="2" s="1"/>
  <c r="M96" i="2"/>
  <c r="Q96" i="2"/>
  <c r="S96" i="2" s="1"/>
  <c r="W96" i="2"/>
  <c r="Y96" i="2"/>
  <c r="Z96" i="2" s="1"/>
  <c r="H97" i="2"/>
  <c r="L97" i="2"/>
  <c r="N97" i="2" s="1"/>
  <c r="R97" i="2"/>
  <c r="V97" i="2"/>
  <c r="X97" i="2" s="1"/>
  <c r="G98" i="2"/>
  <c r="I98" i="2" s="1"/>
  <c r="M98" i="2"/>
  <c r="Q98" i="2"/>
  <c r="S98" i="2" s="1"/>
  <c r="W98" i="2"/>
  <c r="Y98" i="2"/>
  <c r="Z98" i="2" s="1"/>
  <c r="H99" i="2"/>
  <c r="L99" i="2"/>
  <c r="N99" i="2" s="1"/>
  <c r="R99" i="2"/>
  <c r="V99" i="2"/>
  <c r="X99" i="2" s="1"/>
  <c r="G100" i="2"/>
  <c r="I100" i="2" s="1"/>
  <c r="M100" i="2"/>
  <c r="Q100" i="2"/>
  <c r="S100" i="2" s="1"/>
  <c r="W100" i="2"/>
  <c r="Y100" i="2"/>
  <c r="Z100" i="2" s="1"/>
  <c r="H101" i="2"/>
  <c r="L101" i="2"/>
  <c r="N101" i="2" s="1"/>
  <c r="R101" i="2"/>
  <c r="V101" i="2"/>
  <c r="X101" i="2" s="1"/>
  <c r="G102" i="2"/>
  <c r="I102" i="2" s="1"/>
  <c r="M102" i="2"/>
  <c r="Q102" i="2"/>
  <c r="S102" i="2" s="1"/>
  <c r="W102" i="2"/>
  <c r="Y102" i="2"/>
  <c r="Z102" i="2" s="1"/>
  <c r="H103" i="2"/>
  <c r="L103" i="2"/>
  <c r="N103" i="2" s="1"/>
  <c r="R103" i="2"/>
  <c r="V103" i="2"/>
  <c r="X103" i="2" s="1"/>
  <c r="G104" i="2"/>
  <c r="I104" i="2" s="1"/>
  <c r="M104" i="2"/>
  <c r="Q104" i="2"/>
  <c r="S104" i="2" s="1"/>
  <c r="W104" i="2"/>
  <c r="Y104" i="2"/>
  <c r="Z104" i="2" s="1"/>
  <c r="H105" i="2"/>
  <c r="L105" i="2"/>
  <c r="N105" i="2" s="1"/>
  <c r="R105" i="2"/>
  <c r="V105" i="2"/>
  <c r="X105" i="2" s="1"/>
  <c r="G106" i="2"/>
  <c r="I106" i="2" s="1"/>
  <c r="M106" i="2"/>
  <c r="Q106" i="2"/>
  <c r="S106" i="2" s="1"/>
  <c r="W106" i="2"/>
  <c r="Y106" i="2"/>
  <c r="Z106" i="2" s="1"/>
  <c r="H107" i="2"/>
  <c r="L107" i="2"/>
  <c r="N107" i="2" s="1"/>
  <c r="R107" i="2"/>
  <c r="V107" i="2"/>
  <c r="X107" i="2" s="1"/>
  <c r="G108" i="2"/>
  <c r="I108" i="2" s="1"/>
  <c r="M108" i="2"/>
  <c r="Q108" i="2"/>
  <c r="S108" i="2" s="1"/>
  <c r="W108" i="2"/>
  <c r="Y108" i="2"/>
  <c r="Z108" i="2" s="1"/>
  <c r="H109" i="2"/>
  <c r="L109" i="2"/>
  <c r="N109" i="2" s="1"/>
  <c r="R109" i="2"/>
  <c r="V109" i="2"/>
  <c r="X109" i="2" s="1"/>
  <c r="G110" i="2"/>
  <c r="I110" i="2" s="1"/>
  <c r="M110" i="2"/>
  <c r="Q110" i="2"/>
  <c r="S110" i="2" s="1"/>
  <c r="W110" i="2"/>
  <c r="Y110" i="2"/>
  <c r="Z110" i="2" s="1"/>
  <c r="H111" i="2"/>
  <c r="L111" i="2"/>
  <c r="N111" i="2" s="1"/>
  <c r="R111" i="2"/>
  <c r="V111" i="2"/>
  <c r="X111" i="2" s="1"/>
  <c r="Y112" i="2"/>
  <c r="Z112" i="2" s="1"/>
  <c r="W112" i="2"/>
  <c r="Q112" i="2"/>
  <c r="S112" i="2" s="1"/>
  <c r="M112" i="2"/>
  <c r="G112" i="2"/>
  <c r="I112" i="2" s="1"/>
  <c r="L112" i="2"/>
  <c r="N112" i="2" s="1"/>
  <c r="R112" i="2"/>
  <c r="H152" i="2"/>
  <c r="V152" i="2"/>
  <c r="X152" i="2" s="1"/>
  <c r="Y115" i="2"/>
  <c r="Z115" i="2" s="1"/>
  <c r="W115" i="2"/>
  <c r="Q115" i="2"/>
  <c r="S115" i="2" s="1"/>
  <c r="M115" i="2"/>
  <c r="G115" i="2"/>
  <c r="I115" i="2" s="1"/>
  <c r="L115" i="2"/>
  <c r="N115" i="2" s="1"/>
  <c r="R115" i="2"/>
  <c r="H85" i="2"/>
  <c r="L85" i="2"/>
  <c r="N85" i="2" s="1"/>
  <c r="R85" i="2"/>
  <c r="V85" i="2"/>
  <c r="X85" i="2" s="1"/>
  <c r="H117" i="2"/>
  <c r="L117" i="2"/>
  <c r="N117" i="2" s="1"/>
  <c r="R117" i="2"/>
  <c r="V117" i="2"/>
  <c r="X117" i="2" s="1"/>
  <c r="H88" i="2"/>
  <c r="L88" i="2"/>
  <c r="N88" i="2" s="1"/>
  <c r="R88" i="2"/>
  <c r="V88" i="2"/>
  <c r="X88" i="2" s="1"/>
  <c r="H90" i="2"/>
  <c r="L90" i="2"/>
  <c r="N90" i="2" s="1"/>
  <c r="R90" i="2"/>
  <c r="V90" i="2"/>
  <c r="X90" i="2" s="1"/>
  <c r="H92" i="2"/>
  <c r="L92" i="2"/>
  <c r="N92" i="2" s="1"/>
  <c r="R92" i="2"/>
  <c r="V92" i="2"/>
  <c r="X92" i="2" s="1"/>
  <c r="H94" i="2"/>
  <c r="L94" i="2"/>
  <c r="N94" i="2" s="1"/>
  <c r="R94" i="2"/>
  <c r="V94" i="2"/>
  <c r="X94" i="2" s="1"/>
  <c r="H96" i="2"/>
  <c r="L96" i="2"/>
  <c r="N96" i="2" s="1"/>
  <c r="R96" i="2"/>
  <c r="V96" i="2"/>
  <c r="X96" i="2" s="1"/>
  <c r="H98" i="2"/>
  <c r="L98" i="2"/>
  <c r="N98" i="2" s="1"/>
  <c r="R98" i="2"/>
  <c r="V98" i="2"/>
  <c r="X98" i="2" s="1"/>
  <c r="H100" i="2"/>
  <c r="L100" i="2"/>
  <c r="N100" i="2" s="1"/>
  <c r="R100" i="2"/>
  <c r="V100" i="2"/>
  <c r="X100" i="2" s="1"/>
  <c r="H102" i="2"/>
  <c r="L102" i="2"/>
  <c r="N102" i="2" s="1"/>
  <c r="R102" i="2"/>
  <c r="V102" i="2"/>
  <c r="X102" i="2" s="1"/>
  <c r="H104" i="2"/>
  <c r="L104" i="2"/>
  <c r="N104" i="2" s="1"/>
  <c r="R104" i="2"/>
  <c r="V104" i="2"/>
  <c r="X104" i="2" s="1"/>
  <c r="H106" i="2"/>
  <c r="L106" i="2"/>
  <c r="N106" i="2" s="1"/>
  <c r="R106" i="2"/>
  <c r="V106" i="2"/>
  <c r="X106" i="2" s="1"/>
  <c r="H108" i="2"/>
  <c r="L108" i="2"/>
  <c r="N108" i="2" s="1"/>
  <c r="R108" i="2"/>
  <c r="V108" i="2"/>
  <c r="X108" i="2" s="1"/>
  <c r="H110" i="2"/>
  <c r="L110" i="2"/>
  <c r="N110" i="2" s="1"/>
  <c r="R110" i="2"/>
  <c r="V110" i="2"/>
  <c r="X110" i="2" s="1"/>
  <c r="Y152" i="2"/>
  <c r="Z152" i="2" s="1"/>
  <c r="W152" i="2"/>
  <c r="Q152" i="2"/>
  <c r="S152" i="2" s="1"/>
  <c r="M152" i="2"/>
  <c r="G152" i="2"/>
  <c r="I152" i="2" s="1"/>
  <c r="L152" i="2"/>
  <c r="N152" i="2" s="1"/>
  <c r="R152" i="2"/>
  <c r="H118" i="2"/>
  <c r="L118" i="2"/>
  <c r="N118" i="2" s="1"/>
  <c r="R118" i="2"/>
  <c r="V118" i="2"/>
  <c r="X118" i="2" s="1"/>
  <c r="H125" i="2"/>
  <c r="L125" i="2"/>
  <c r="N125" i="2" s="1"/>
  <c r="R125" i="2"/>
  <c r="V125" i="2"/>
  <c r="X125" i="2" s="1"/>
  <c r="H120" i="2"/>
  <c r="L120" i="2"/>
  <c r="N120" i="2" s="1"/>
  <c r="R120" i="2"/>
  <c r="V120" i="2"/>
  <c r="X120" i="2" s="1"/>
  <c r="Z120" i="2"/>
  <c r="G121" i="2"/>
  <c r="I121" i="2" s="1"/>
  <c r="M121" i="2"/>
  <c r="Q121" i="2"/>
  <c r="S121" i="2" s="1"/>
  <c r="W121" i="2"/>
  <c r="Y121" i="2"/>
  <c r="Z121" i="2" s="1"/>
  <c r="H122" i="2"/>
  <c r="L122" i="2"/>
  <c r="N122" i="2" s="1"/>
  <c r="R122" i="2"/>
  <c r="V122" i="2"/>
  <c r="X122" i="2" s="1"/>
  <c r="G123" i="2"/>
  <c r="I123" i="2" s="1"/>
  <c r="M123" i="2"/>
  <c r="Q123" i="2"/>
  <c r="S123" i="2" s="1"/>
  <c r="W123" i="2"/>
  <c r="Y123" i="2"/>
  <c r="Z123" i="2" s="1"/>
  <c r="H124" i="2"/>
  <c r="L124" i="2"/>
  <c r="N124" i="2" s="1"/>
  <c r="R124" i="2"/>
  <c r="V124" i="2"/>
  <c r="X124" i="2" s="1"/>
  <c r="Z124" i="2"/>
  <c r="G126" i="2"/>
  <c r="I126" i="2" s="1"/>
  <c r="M126" i="2"/>
  <c r="Q126" i="2"/>
  <c r="S126" i="2" s="1"/>
  <c r="W126" i="2"/>
  <c r="Y126" i="2"/>
  <c r="Z126" i="2" s="1"/>
  <c r="H127" i="2"/>
  <c r="L127" i="2"/>
  <c r="N127" i="2" s="1"/>
  <c r="R127" i="2"/>
  <c r="V127" i="2"/>
  <c r="X127" i="2" s="1"/>
  <c r="G128" i="2"/>
  <c r="I128" i="2" s="1"/>
  <c r="M128" i="2"/>
  <c r="Q128" i="2"/>
  <c r="S128" i="2" s="1"/>
  <c r="W128" i="2"/>
  <c r="Y128" i="2"/>
  <c r="Z128" i="2" s="1"/>
  <c r="H129" i="2"/>
  <c r="L129" i="2"/>
  <c r="N129" i="2" s="1"/>
  <c r="R129" i="2"/>
  <c r="V129" i="2"/>
  <c r="X129" i="2" s="1"/>
  <c r="Z129" i="2"/>
  <c r="G131" i="2"/>
  <c r="I131" i="2" s="1"/>
  <c r="M131" i="2"/>
  <c r="Q131" i="2"/>
  <c r="S131" i="2" s="1"/>
  <c r="W131" i="2"/>
  <c r="Y131" i="2"/>
  <c r="Z131" i="2" s="1"/>
  <c r="H132" i="2"/>
  <c r="L132" i="2"/>
  <c r="N132" i="2" s="1"/>
  <c r="R132" i="2"/>
  <c r="V132" i="2"/>
  <c r="X132" i="2" s="1"/>
  <c r="G133" i="2"/>
  <c r="I133" i="2" s="1"/>
  <c r="M133" i="2"/>
  <c r="Q133" i="2"/>
  <c r="S133" i="2" s="1"/>
  <c r="W133" i="2"/>
  <c r="Y133" i="2"/>
  <c r="Z133" i="2" s="1"/>
  <c r="H135" i="2"/>
  <c r="V135" i="2"/>
  <c r="X135" i="2" s="1"/>
  <c r="Y137" i="2"/>
  <c r="Z137" i="2" s="1"/>
  <c r="W137" i="2"/>
  <c r="Q137" i="2"/>
  <c r="S137" i="2" s="1"/>
  <c r="M137" i="2"/>
  <c r="I137" i="2"/>
  <c r="L137" i="2"/>
  <c r="N137" i="2" s="1"/>
  <c r="R137" i="2"/>
  <c r="X137" i="2"/>
  <c r="H139" i="2"/>
  <c r="V139" i="2"/>
  <c r="X139" i="2" s="1"/>
  <c r="H113" i="2"/>
  <c r="L113" i="2"/>
  <c r="N113" i="2" s="1"/>
  <c r="R113" i="2"/>
  <c r="V113" i="2"/>
  <c r="X113" i="2" s="1"/>
  <c r="H114" i="2"/>
  <c r="L114" i="2"/>
  <c r="N114" i="2" s="1"/>
  <c r="R114" i="2"/>
  <c r="V114" i="2"/>
  <c r="X114" i="2" s="1"/>
  <c r="H116" i="2"/>
  <c r="L116" i="2"/>
  <c r="N116" i="2" s="1"/>
  <c r="R116" i="2"/>
  <c r="V116" i="2"/>
  <c r="X116" i="2" s="1"/>
  <c r="G118" i="2"/>
  <c r="I118" i="2" s="1"/>
  <c r="M118" i="2"/>
  <c r="Q118" i="2"/>
  <c r="S118" i="2" s="1"/>
  <c r="W118" i="2"/>
  <c r="Y118" i="2"/>
  <c r="Z118" i="2" s="1"/>
  <c r="H119" i="2"/>
  <c r="L119" i="2"/>
  <c r="N119" i="2" s="1"/>
  <c r="R119" i="2"/>
  <c r="V119" i="2"/>
  <c r="X119" i="2" s="1"/>
  <c r="G125" i="2"/>
  <c r="I125" i="2" s="1"/>
  <c r="M125" i="2"/>
  <c r="Q125" i="2"/>
  <c r="S125" i="2" s="1"/>
  <c r="W125" i="2"/>
  <c r="Y125" i="2"/>
  <c r="Z125" i="2" s="1"/>
  <c r="H121" i="2"/>
  <c r="L121" i="2"/>
  <c r="N121" i="2" s="1"/>
  <c r="R121" i="2"/>
  <c r="V121" i="2"/>
  <c r="X121" i="2" s="1"/>
  <c r="H123" i="2"/>
  <c r="L123" i="2"/>
  <c r="N123" i="2" s="1"/>
  <c r="R123" i="2"/>
  <c r="V123" i="2"/>
  <c r="X123" i="2" s="1"/>
  <c r="H126" i="2"/>
  <c r="L126" i="2"/>
  <c r="N126" i="2" s="1"/>
  <c r="R126" i="2"/>
  <c r="V126" i="2"/>
  <c r="X126" i="2" s="1"/>
  <c r="H128" i="2"/>
  <c r="L128" i="2"/>
  <c r="N128" i="2" s="1"/>
  <c r="R128" i="2"/>
  <c r="V128" i="2"/>
  <c r="X128" i="2" s="1"/>
  <c r="H131" i="2"/>
  <c r="L131" i="2"/>
  <c r="N131" i="2" s="1"/>
  <c r="R131" i="2"/>
  <c r="V131" i="2"/>
  <c r="X131" i="2" s="1"/>
  <c r="H133" i="2"/>
  <c r="L133" i="2"/>
  <c r="N133" i="2" s="1"/>
  <c r="R133" i="2"/>
  <c r="V133" i="2"/>
  <c r="X133" i="2" s="1"/>
  <c r="Y135" i="2"/>
  <c r="Z135" i="2" s="1"/>
  <c r="W135" i="2"/>
  <c r="Q135" i="2"/>
  <c r="S135" i="2" s="1"/>
  <c r="M135" i="2"/>
  <c r="G135" i="2"/>
  <c r="I135" i="2" s="1"/>
  <c r="L135" i="2"/>
  <c r="N135" i="2" s="1"/>
  <c r="R135" i="2"/>
  <c r="Y139" i="2"/>
  <c r="Z139" i="2" s="1"/>
  <c r="W139" i="2"/>
  <c r="Q139" i="2"/>
  <c r="S139" i="2" s="1"/>
  <c r="M139" i="2"/>
  <c r="G139" i="2"/>
  <c r="I139" i="2" s="1"/>
  <c r="L139" i="2"/>
  <c r="N139" i="2" s="1"/>
  <c r="R139" i="2"/>
  <c r="H134" i="2"/>
  <c r="L134" i="2"/>
  <c r="N134" i="2" s="1"/>
  <c r="R134" i="2"/>
  <c r="V134" i="2"/>
  <c r="X134" i="2" s="1"/>
  <c r="H136" i="2"/>
  <c r="L136" i="2"/>
  <c r="N136" i="2" s="1"/>
  <c r="R136" i="2"/>
  <c r="V136" i="2"/>
  <c r="X136" i="2" s="1"/>
  <c r="H138" i="2"/>
  <c r="L138" i="2"/>
  <c r="N138" i="2" s="1"/>
  <c r="R138" i="2"/>
  <c r="V138" i="2"/>
  <c r="X138" i="2" s="1"/>
  <c r="H140" i="2"/>
  <c r="L140" i="2"/>
  <c r="N140" i="2" s="1"/>
  <c r="R140" i="2"/>
  <c r="V140" i="2"/>
  <c r="X140" i="2" s="1"/>
  <c r="G141" i="2"/>
  <c r="I141" i="2" s="1"/>
  <c r="M141" i="2"/>
  <c r="Q141" i="2"/>
  <c r="S141" i="2" s="1"/>
  <c r="W141" i="2"/>
  <c r="Y141" i="2"/>
  <c r="Z141" i="2" s="1"/>
  <c r="H142" i="2"/>
  <c r="L142" i="2"/>
  <c r="N142" i="2" s="1"/>
  <c r="R142" i="2"/>
  <c r="V142" i="2"/>
  <c r="X142" i="2" s="1"/>
  <c r="G143" i="2"/>
  <c r="I143" i="2" s="1"/>
  <c r="M143" i="2"/>
  <c r="Q143" i="2"/>
  <c r="S143" i="2" s="1"/>
  <c r="W143" i="2"/>
  <c r="Y143" i="2"/>
  <c r="Z143" i="2" s="1"/>
  <c r="H219" i="2"/>
  <c r="L219" i="2"/>
  <c r="N219" i="2" s="1"/>
  <c r="R219" i="2"/>
  <c r="V219" i="2"/>
  <c r="X219" i="2" s="1"/>
  <c r="Z219" i="2"/>
  <c r="G146" i="2"/>
  <c r="I146" i="2" s="1"/>
  <c r="M146" i="2"/>
  <c r="Q146" i="2"/>
  <c r="S146" i="2" s="1"/>
  <c r="W146" i="2"/>
  <c r="Y146" i="2"/>
  <c r="Z146" i="2" s="1"/>
  <c r="H147" i="2"/>
  <c r="L147" i="2"/>
  <c r="N147" i="2" s="1"/>
  <c r="R147" i="2"/>
  <c r="V147" i="2"/>
  <c r="X147" i="2" s="1"/>
  <c r="G148" i="2"/>
  <c r="I148" i="2" s="1"/>
  <c r="M148" i="2"/>
  <c r="Q148" i="2"/>
  <c r="S148" i="2" s="1"/>
  <c r="W148" i="2"/>
  <c r="Y148" i="2"/>
  <c r="Z148" i="2" s="1"/>
  <c r="H149" i="2"/>
  <c r="L149" i="2"/>
  <c r="N149" i="2" s="1"/>
  <c r="R149" i="2"/>
  <c r="V149" i="2"/>
  <c r="X149" i="2" s="1"/>
  <c r="G150" i="2"/>
  <c r="I150" i="2" s="1"/>
  <c r="M150" i="2"/>
  <c r="Q150" i="2"/>
  <c r="S150" i="2" s="1"/>
  <c r="W150" i="2"/>
  <c r="Y150" i="2"/>
  <c r="Z150" i="2" s="1"/>
  <c r="H151" i="2"/>
  <c r="L151" i="2"/>
  <c r="N151" i="2" s="1"/>
  <c r="R151" i="2"/>
  <c r="V151" i="2"/>
  <c r="X151" i="2" s="1"/>
  <c r="G153" i="2"/>
  <c r="I153" i="2" s="1"/>
  <c r="M153" i="2"/>
  <c r="Q153" i="2"/>
  <c r="S153" i="2" s="1"/>
  <c r="W153" i="2"/>
  <c r="Y153" i="2"/>
  <c r="Z153" i="2" s="1"/>
  <c r="H154" i="2"/>
  <c r="L154" i="2"/>
  <c r="N154" i="2"/>
  <c r="R154" i="2"/>
  <c r="V154" i="2"/>
  <c r="X154" i="2" s="1"/>
  <c r="G156" i="2"/>
  <c r="I156" i="2" s="1"/>
  <c r="M156" i="2"/>
  <c r="Q156" i="2"/>
  <c r="S156" i="2" s="1"/>
  <c r="W156" i="2"/>
  <c r="Y156" i="2"/>
  <c r="Z156" i="2" s="1"/>
  <c r="H157" i="2"/>
  <c r="L157" i="2"/>
  <c r="N157" i="2" s="1"/>
  <c r="R157" i="2"/>
  <c r="V157" i="2"/>
  <c r="X157" i="2"/>
  <c r="G158" i="2"/>
  <c r="I158" i="2" s="1"/>
  <c r="Q158" i="2"/>
  <c r="S158" i="2" s="1"/>
  <c r="H159" i="2"/>
  <c r="V159" i="2"/>
  <c r="X159" i="2" s="1"/>
  <c r="Y161" i="2"/>
  <c r="Z161" i="2" s="1"/>
  <c r="W161" i="2"/>
  <c r="Q161" i="2"/>
  <c r="S161" i="2" s="1"/>
  <c r="M161" i="2"/>
  <c r="G161" i="2"/>
  <c r="I161" i="2" s="1"/>
  <c r="L161" i="2"/>
  <c r="N161" i="2" s="1"/>
  <c r="R161" i="2"/>
  <c r="X161" i="2"/>
  <c r="H141" i="2"/>
  <c r="L141" i="2"/>
  <c r="N141" i="2" s="1"/>
  <c r="R141" i="2"/>
  <c r="V141" i="2"/>
  <c r="X141" i="2" s="1"/>
  <c r="H143" i="2"/>
  <c r="L143" i="2"/>
  <c r="N143" i="2" s="1"/>
  <c r="R143" i="2"/>
  <c r="V143" i="2"/>
  <c r="X143" i="2" s="1"/>
  <c r="H146" i="2"/>
  <c r="L146" i="2"/>
  <c r="N146" i="2" s="1"/>
  <c r="R146" i="2"/>
  <c r="V146" i="2"/>
  <c r="X146" i="2" s="1"/>
  <c r="H148" i="2"/>
  <c r="L148" i="2"/>
  <c r="N148" i="2" s="1"/>
  <c r="R148" i="2"/>
  <c r="V148" i="2"/>
  <c r="X148" i="2" s="1"/>
  <c r="H150" i="2"/>
  <c r="L150" i="2"/>
  <c r="N150" i="2" s="1"/>
  <c r="R150" i="2"/>
  <c r="V150" i="2"/>
  <c r="X150" i="2" s="1"/>
  <c r="H153" i="2"/>
  <c r="L153" i="2"/>
  <c r="N153" i="2" s="1"/>
  <c r="R153" i="2"/>
  <c r="V153" i="2"/>
  <c r="X153" i="2" s="1"/>
  <c r="H156" i="2"/>
  <c r="L156" i="2"/>
  <c r="N156" i="2" s="1"/>
  <c r="R156" i="2"/>
  <c r="V156" i="2"/>
  <c r="X156" i="2" s="1"/>
  <c r="V158" i="2"/>
  <c r="X158" i="2" s="1"/>
  <c r="R158" i="2"/>
  <c r="L158" i="2"/>
  <c r="N158" i="2" s="1"/>
  <c r="H158" i="2"/>
  <c r="M158" i="2"/>
  <c r="Y158" i="2"/>
  <c r="Z158" i="2" s="1"/>
  <c r="Y159" i="2"/>
  <c r="Z159" i="2" s="1"/>
  <c r="W159" i="2"/>
  <c r="Q159" i="2"/>
  <c r="S159" i="2" s="1"/>
  <c r="M159" i="2"/>
  <c r="G159" i="2"/>
  <c r="I159" i="2" s="1"/>
  <c r="L159" i="2"/>
  <c r="N159" i="2" s="1"/>
  <c r="R159" i="2"/>
  <c r="H160" i="2"/>
  <c r="L160" i="2"/>
  <c r="N160" i="2"/>
  <c r="R160" i="2"/>
  <c r="V160" i="2"/>
  <c r="X160" i="2" s="1"/>
  <c r="H162" i="2"/>
  <c r="L162" i="2"/>
  <c r="N162" i="2" s="1"/>
  <c r="R162" i="2"/>
  <c r="V162" i="2"/>
  <c r="X162" i="2" s="1"/>
  <c r="Z162" i="2"/>
  <c r="G163" i="2"/>
  <c r="I163" i="2" s="1"/>
  <c r="M163" i="2"/>
  <c r="Q163" i="2"/>
  <c r="S163" i="2" s="1"/>
  <c r="W163" i="2"/>
  <c r="Y163" i="2"/>
  <c r="Z163" i="2" s="1"/>
  <c r="H164" i="2"/>
  <c r="L164" i="2"/>
  <c r="N164" i="2" s="1"/>
  <c r="R164" i="2"/>
  <c r="V164" i="2"/>
  <c r="X164" i="2" s="1"/>
  <c r="Z164" i="2"/>
  <c r="G165" i="2"/>
  <c r="I165" i="2" s="1"/>
  <c r="M165" i="2"/>
  <c r="Q165" i="2"/>
  <c r="S165" i="2" s="1"/>
  <c r="W165" i="2"/>
  <c r="Y165" i="2"/>
  <c r="Z165" i="2" s="1"/>
  <c r="H166" i="2"/>
  <c r="L166" i="2"/>
  <c r="N166" i="2" s="1"/>
  <c r="R166" i="2"/>
  <c r="V166" i="2"/>
  <c r="X166" i="2"/>
  <c r="G167" i="2"/>
  <c r="I167" i="2" s="1"/>
  <c r="M167" i="2"/>
  <c r="Q167" i="2"/>
  <c r="S167" i="2" s="1"/>
  <c r="W167" i="2"/>
  <c r="Y167" i="2"/>
  <c r="Z167" i="2" s="1"/>
  <c r="H168" i="2"/>
  <c r="L168" i="2"/>
  <c r="N168" i="2"/>
  <c r="R168" i="2"/>
  <c r="V168" i="2"/>
  <c r="X168" i="2" s="1"/>
  <c r="G169" i="2"/>
  <c r="I169" i="2" s="1"/>
  <c r="M169" i="2"/>
  <c r="Q169" i="2"/>
  <c r="S169" i="2" s="1"/>
  <c r="W169" i="2"/>
  <c r="Y169" i="2"/>
  <c r="Z169" i="2" s="1"/>
  <c r="H173" i="2"/>
  <c r="L173" i="2"/>
  <c r="N173" i="2" s="1"/>
  <c r="R173" i="2"/>
  <c r="V173" i="2"/>
  <c r="X173" i="2" s="1"/>
  <c r="G170" i="2"/>
  <c r="I170" i="2" s="1"/>
  <c r="M170" i="2"/>
  <c r="Q170" i="2"/>
  <c r="S170" i="2" s="1"/>
  <c r="W170" i="2"/>
  <c r="Y170" i="2"/>
  <c r="Z170" i="2" s="1"/>
  <c r="H171" i="2"/>
  <c r="L171" i="2"/>
  <c r="N171" i="2" s="1"/>
  <c r="R171" i="2"/>
  <c r="V171" i="2"/>
  <c r="X171" i="2" s="1"/>
  <c r="Z171" i="2"/>
  <c r="G130" i="2"/>
  <c r="I130" i="2" s="1"/>
  <c r="M130" i="2"/>
  <c r="Q130" i="2"/>
  <c r="S130" i="2" s="1"/>
  <c r="W130" i="2"/>
  <c r="Y130" i="2"/>
  <c r="Z130" i="2" s="1"/>
  <c r="H172" i="2"/>
  <c r="L172" i="2"/>
  <c r="N172" i="2" s="1"/>
  <c r="R172" i="2"/>
  <c r="V172" i="2"/>
  <c r="X172" i="2" s="1"/>
  <c r="G175" i="2"/>
  <c r="I175" i="2" s="1"/>
  <c r="M175" i="2"/>
  <c r="Q175" i="2"/>
  <c r="S175" i="2" s="1"/>
  <c r="W175" i="2"/>
  <c r="H163" i="2"/>
  <c r="L163" i="2"/>
  <c r="N163" i="2" s="1"/>
  <c r="R163" i="2"/>
  <c r="V163" i="2"/>
  <c r="X163" i="2" s="1"/>
  <c r="H165" i="2"/>
  <c r="L165" i="2"/>
  <c r="N165" i="2" s="1"/>
  <c r="R165" i="2"/>
  <c r="V165" i="2"/>
  <c r="X165" i="2" s="1"/>
  <c r="H167" i="2"/>
  <c r="L167" i="2"/>
  <c r="N167" i="2" s="1"/>
  <c r="R167" i="2"/>
  <c r="V167" i="2"/>
  <c r="X167" i="2" s="1"/>
  <c r="H169" i="2"/>
  <c r="L169" i="2"/>
  <c r="N169" i="2" s="1"/>
  <c r="R169" i="2"/>
  <c r="V169" i="2"/>
  <c r="X169" i="2" s="1"/>
  <c r="H170" i="2"/>
  <c r="L170" i="2"/>
  <c r="N170" i="2" s="1"/>
  <c r="R170" i="2"/>
  <c r="V170" i="2"/>
  <c r="X170" i="2" s="1"/>
  <c r="H130" i="2"/>
  <c r="L130" i="2"/>
  <c r="N130" i="2" s="1"/>
  <c r="R130" i="2"/>
  <c r="V130" i="2"/>
  <c r="X130" i="2" s="1"/>
  <c r="Y175" i="2"/>
  <c r="Z175" i="2" s="1"/>
  <c r="H175" i="2"/>
  <c r="L175" i="2"/>
  <c r="N175" i="2" s="1"/>
  <c r="R175" i="2"/>
  <c r="V175" i="2"/>
  <c r="X175" i="2" s="1"/>
  <c r="H176" i="2"/>
  <c r="L176" i="2"/>
  <c r="N176" i="2" s="1"/>
  <c r="R176" i="2"/>
  <c r="V176" i="2"/>
  <c r="X176" i="2" s="1"/>
  <c r="Z176" i="2"/>
  <c r="G177" i="2"/>
  <c r="I177" i="2" s="1"/>
  <c r="M177" i="2"/>
  <c r="Q177" i="2"/>
  <c r="S177" i="2" s="1"/>
  <c r="W177" i="2"/>
  <c r="Y177" i="2"/>
  <c r="Z177" i="2" s="1"/>
  <c r="H178" i="2"/>
  <c r="L178" i="2"/>
  <c r="N178" i="2" s="1"/>
  <c r="R178" i="2"/>
  <c r="V178" i="2"/>
  <c r="X178" i="2" s="1"/>
  <c r="G179" i="2"/>
  <c r="I179" i="2" s="1"/>
  <c r="M179" i="2"/>
  <c r="Q179" i="2"/>
  <c r="S179" i="2" s="1"/>
  <c r="W179" i="2"/>
  <c r="Y179" i="2"/>
  <c r="Z179" i="2" s="1"/>
  <c r="H180" i="2"/>
  <c r="L180" i="2"/>
  <c r="N180" i="2" s="1"/>
  <c r="R180" i="2"/>
  <c r="V180" i="2"/>
  <c r="X180" i="2" s="1"/>
  <c r="Z180" i="2"/>
  <c r="H182" i="2"/>
  <c r="L182" i="2"/>
  <c r="N182" i="2" s="1"/>
  <c r="R182" i="2"/>
  <c r="V182" i="2"/>
  <c r="X182" i="2" s="1"/>
  <c r="Z182" i="2"/>
  <c r="H183" i="2"/>
  <c r="L183" i="2"/>
  <c r="N183" i="2" s="1"/>
  <c r="R183" i="2"/>
  <c r="V183" i="2"/>
  <c r="X183" i="2" s="1"/>
  <c r="Z183" i="2"/>
  <c r="H184" i="2"/>
  <c r="L184" i="2"/>
  <c r="N184" i="2" s="1"/>
  <c r="R184" i="2"/>
  <c r="V184" i="2"/>
  <c r="X184" i="2" s="1"/>
  <c r="Z184" i="2"/>
  <c r="H177" i="2"/>
  <c r="L177" i="2"/>
  <c r="N177" i="2" s="1"/>
  <c r="R177" i="2"/>
  <c r="V177" i="2"/>
  <c r="X177" i="2" s="1"/>
  <c r="H179" i="2"/>
  <c r="L179" i="2"/>
  <c r="N179" i="2" s="1"/>
  <c r="R179" i="2"/>
  <c r="V179" i="2"/>
  <c r="X179" i="2" s="1"/>
  <c r="H181" i="2"/>
  <c r="L181" i="2"/>
  <c r="N181" i="2" s="1"/>
  <c r="R181" i="2"/>
  <c r="V181" i="2"/>
  <c r="X181" i="2" s="1"/>
  <c r="Z181" i="2"/>
  <c r="H61" i="2"/>
  <c r="L61" i="2"/>
  <c r="N61" i="2" s="1"/>
  <c r="R61" i="2"/>
  <c r="V61" i="2"/>
  <c r="X61" i="2" s="1"/>
  <c r="H155" i="2"/>
  <c r="L155" i="2"/>
  <c r="N155" i="2" s="1"/>
  <c r="R155" i="2"/>
  <c r="V155" i="2"/>
  <c r="X155" i="2" s="1"/>
  <c r="Z155" i="2"/>
  <c r="H226" i="2"/>
  <c r="L226" i="2"/>
  <c r="N226" i="2" s="1"/>
  <c r="R226" i="2"/>
  <c r="V226" i="2"/>
  <c r="X226" i="2" s="1"/>
  <c r="I57" i="1" l="1"/>
  <c r="J11" i="1"/>
  <c r="I49" i="1"/>
  <c r="I58" i="1"/>
  <c r="I56" i="1"/>
  <c r="I51" i="1"/>
  <c r="I12" i="1"/>
  <c r="I14" i="1"/>
  <c r="I50" i="1"/>
  <c r="I13" i="1"/>
  <c r="I9" i="1"/>
  <c r="I15" i="1"/>
  <c r="I53" i="1"/>
  <c r="I54" i="1"/>
  <c r="I55" i="1"/>
  <c r="I52" i="1"/>
  <c r="J10" i="1"/>
  <c r="I10" i="1"/>
  <c r="J49" i="1"/>
  <c r="J54" i="1"/>
  <c r="J15" i="1"/>
  <c r="J14" i="1"/>
  <c r="J9" i="1"/>
  <c r="J58" i="1"/>
  <c r="J53" i="1"/>
  <c r="J12" i="1"/>
  <c r="J55" i="1"/>
  <c r="J56" i="1"/>
  <c r="J50" i="1"/>
  <c r="J51" i="1"/>
  <c r="AC32" i="2"/>
  <c r="T64" i="1" s="1"/>
  <c r="AD32" i="2"/>
  <c r="U64" i="1" s="1"/>
  <c r="X32" i="2"/>
  <c r="AD75" i="2"/>
  <c r="W74" i="1" s="1"/>
  <c r="AC75" i="2"/>
  <c r="V74" i="1" s="1"/>
  <c r="AD71" i="2"/>
  <c r="AC71" i="2"/>
  <c r="AD67" i="2"/>
  <c r="AC67" i="2"/>
  <c r="AD63" i="2"/>
  <c r="I70" i="1" s="1"/>
  <c r="AC63" i="2"/>
  <c r="H70" i="1" s="1"/>
  <c r="AD59" i="2"/>
  <c r="AC59" i="2"/>
  <c r="AD55" i="2"/>
  <c r="AC55" i="2"/>
  <c r="AD51" i="2"/>
  <c r="Y68" i="1" s="1"/>
  <c r="AC51" i="2"/>
  <c r="X68" i="1" s="1"/>
  <c r="AD47" i="2"/>
  <c r="I74" i="1" s="1"/>
  <c r="AC47" i="2"/>
  <c r="H74" i="1" s="1"/>
  <c r="AD43" i="2"/>
  <c r="Q72" i="1" s="1"/>
  <c r="AC43" i="2"/>
  <c r="P72" i="1" s="1"/>
  <c r="AD39" i="2"/>
  <c r="K78" i="1" s="1"/>
  <c r="AC39" i="2"/>
  <c r="J78" i="1" s="1"/>
  <c r="AD81" i="2"/>
  <c r="AC81" i="2"/>
  <c r="AD31" i="2"/>
  <c r="AC31" i="2"/>
  <c r="AD27" i="2"/>
  <c r="AC27" i="2"/>
  <c r="AD23" i="2"/>
  <c r="Y32" i="1" s="1"/>
  <c r="AC23" i="2"/>
  <c r="X32" i="1" s="1"/>
  <c r="AD155" i="2"/>
  <c r="AC155" i="2"/>
  <c r="AD181" i="2"/>
  <c r="Q68" i="1" s="1"/>
  <c r="AC181" i="2"/>
  <c r="P68" i="1" s="1"/>
  <c r="AD177" i="2"/>
  <c r="AC184" i="2"/>
  <c r="AD183" i="2"/>
  <c r="AC183" i="2"/>
  <c r="AC182" i="2"/>
  <c r="F70" i="1" s="1"/>
  <c r="AD180" i="2"/>
  <c r="U84" i="1" s="1"/>
  <c r="AC180" i="2"/>
  <c r="T84" i="1" s="1"/>
  <c r="AD176" i="2"/>
  <c r="AC176" i="2"/>
  <c r="AD170" i="2"/>
  <c r="I84" i="1" s="1"/>
  <c r="AD167" i="2"/>
  <c r="W76" i="1" s="1"/>
  <c r="AD163" i="2"/>
  <c r="AC173" i="2"/>
  <c r="F72" i="1" s="1"/>
  <c r="AC158" i="2"/>
  <c r="AD153" i="2"/>
  <c r="Q66" i="1" s="1"/>
  <c r="AD143" i="2"/>
  <c r="Q82" i="1" s="1"/>
  <c r="AC157" i="2"/>
  <c r="H82" i="1" s="1"/>
  <c r="AC147" i="2"/>
  <c r="P78" i="1" s="1"/>
  <c r="AC134" i="2"/>
  <c r="J64" i="1" s="1"/>
  <c r="AD131" i="2"/>
  <c r="W80" i="1" s="1"/>
  <c r="AD126" i="2"/>
  <c r="AD121" i="2"/>
  <c r="AC125" i="2"/>
  <c r="L64" i="1" s="1"/>
  <c r="AC119" i="2"/>
  <c r="D66" i="1" s="1"/>
  <c r="AC118" i="2"/>
  <c r="L80" i="1" s="1"/>
  <c r="AD114" i="2"/>
  <c r="W78" i="1" s="1"/>
  <c r="AC114" i="2"/>
  <c r="V78" i="1" s="1"/>
  <c r="AC124" i="2"/>
  <c r="AD110" i="2"/>
  <c r="G84" i="1" s="1"/>
  <c r="AD106" i="2"/>
  <c r="U82" i="1" s="1"/>
  <c r="AD98" i="2"/>
  <c r="W66" i="1" s="1"/>
  <c r="AD94" i="2"/>
  <c r="I64" i="1" s="1"/>
  <c r="AD90" i="2"/>
  <c r="AD117" i="2"/>
  <c r="AD115" i="2"/>
  <c r="Y74" i="1" s="1"/>
  <c r="AD111" i="2"/>
  <c r="AC111" i="2"/>
  <c r="AD107" i="2"/>
  <c r="E74" i="1" s="1"/>
  <c r="AC107" i="2"/>
  <c r="D74" i="1" s="1"/>
  <c r="AD103" i="2"/>
  <c r="AC103" i="2"/>
  <c r="AD99" i="2"/>
  <c r="M74" i="1" s="1"/>
  <c r="AC99" i="2"/>
  <c r="L74" i="1" s="1"/>
  <c r="AD95" i="2"/>
  <c r="AC95" i="2"/>
  <c r="AD91" i="2"/>
  <c r="Y72" i="1" s="1"/>
  <c r="AC91" i="2"/>
  <c r="X72" i="1" s="1"/>
  <c r="AD87" i="2"/>
  <c r="AC87" i="2"/>
  <c r="AD56" i="2"/>
  <c r="AC56" i="2"/>
  <c r="AD80" i="2"/>
  <c r="AC80" i="2"/>
  <c r="AD9" i="2"/>
  <c r="Y78" i="1" s="1"/>
  <c r="AC21" i="2"/>
  <c r="T74" i="1" s="1"/>
  <c r="AD20" i="2"/>
  <c r="I66" i="1" s="1"/>
  <c r="AD16" i="2"/>
  <c r="S82" i="1" s="1"/>
  <c r="AC16" i="2"/>
  <c r="AD102" i="2"/>
  <c r="AC226" i="2"/>
  <c r="N42" i="1" s="1"/>
  <c r="AC61" i="2"/>
  <c r="V84" i="1" s="1"/>
  <c r="AC178" i="2"/>
  <c r="D78" i="1" s="1"/>
  <c r="AC172" i="2"/>
  <c r="AD171" i="2"/>
  <c r="AC171" i="2"/>
  <c r="AD168" i="2"/>
  <c r="E80" i="1" s="1"/>
  <c r="AC168" i="2"/>
  <c r="D80" i="1" s="1"/>
  <c r="AC166" i="2"/>
  <c r="AD164" i="2"/>
  <c r="O70" i="1" s="1"/>
  <c r="AC164" i="2"/>
  <c r="N70" i="1" s="1"/>
  <c r="AC162" i="2"/>
  <c r="T66" i="1" s="1"/>
  <c r="AD160" i="2"/>
  <c r="O72" i="1" s="1"/>
  <c r="AC160" i="2"/>
  <c r="N72" i="1" s="1"/>
  <c r="AD161" i="2"/>
  <c r="AD154" i="2"/>
  <c r="Y64" i="1" s="1"/>
  <c r="AC154" i="2"/>
  <c r="AC151" i="2"/>
  <c r="V70" i="1" s="1"/>
  <c r="AD149" i="2"/>
  <c r="M84" i="1" s="1"/>
  <c r="AC149" i="2"/>
  <c r="L84" i="1" s="1"/>
  <c r="AD219" i="2"/>
  <c r="E68" i="1" s="1"/>
  <c r="AC219" i="2"/>
  <c r="D68" i="1" s="1"/>
  <c r="AC142" i="2"/>
  <c r="AD140" i="2"/>
  <c r="AC140" i="2"/>
  <c r="AC138" i="2"/>
  <c r="AD136" i="2"/>
  <c r="AC136" i="2"/>
  <c r="AC116" i="2"/>
  <c r="AC113" i="2"/>
  <c r="AD137" i="2"/>
  <c r="AD132" i="2"/>
  <c r="AC132" i="2"/>
  <c r="AC129" i="2"/>
  <c r="L78" i="1" s="1"/>
  <c r="AD127" i="2"/>
  <c r="O68" i="1" s="1"/>
  <c r="AC127" i="2"/>
  <c r="N68" i="1" s="1"/>
  <c r="AD122" i="2"/>
  <c r="AC122" i="2"/>
  <c r="AC120" i="2"/>
  <c r="X76" i="1" s="1"/>
  <c r="AD112" i="2"/>
  <c r="G78" i="1" s="1"/>
  <c r="AC109" i="2"/>
  <c r="AC105" i="2"/>
  <c r="AC101" i="2"/>
  <c r="R68" i="1" s="1"/>
  <c r="AC97" i="2"/>
  <c r="AC93" i="2"/>
  <c r="P80" i="1" s="1"/>
  <c r="AC89" i="2"/>
  <c r="R74" i="1" s="1"/>
  <c r="AC86" i="2"/>
  <c r="D84" i="1" s="1"/>
  <c r="AC83" i="2"/>
  <c r="T68" i="1" s="1"/>
  <c r="AD76" i="2"/>
  <c r="AD72" i="2"/>
  <c r="I76" i="1" s="1"/>
  <c r="AD68" i="2"/>
  <c r="O66" i="1" s="1"/>
  <c r="AD64" i="2"/>
  <c r="O38" i="1" s="1"/>
  <c r="AD60" i="2"/>
  <c r="G80" i="1" s="1"/>
  <c r="AD144" i="2"/>
  <c r="G74" i="1" s="1"/>
  <c r="AD52" i="2"/>
  <c r="S72" i="1" s="1"/>
  <c r="AD48" i="2"/>
  <c r="AD44" i="2"/>
  <c r="AD40" i="2"/>
  <c r="Y80" i="1" s="1"/>
  <c r="AD36" i="2"/>
  <c r="AD33" i="2"/>
  <c r="O28" i="1" s="1"/>
  <c r="AD28" i="2"/>
  <c r="AD24" i="2"/>
  <c r="S80" i="1" s="1"/>
  <c r="AD82" i="2"/>
  <c r="S76" i="1" s="1"/>
  <c r="AC77" i="2"/>
  <c r="AC73" i="2"/>
  <c r="J84" i="1" s="1"/>
  <c r="AC69" i="2"/>
  <c r="AC65" i="2"/>
  <c r="AC78" i="2"/>
  <c r="T72" i="1" s="1"/>
  <c r="AC57" i="2"/>
  <c r="D72" i="1" s="1"/>
  <c r="AC53" i="2"/>
  <c r="N30" i="1" s="1"/>
  <c r="AC49" i="2"/>
  <c r="AC45" i="2"/>
  <c r="AC41" i="2"/>
  <c r="F64" i="1" s="1"/>
  <c r="AC37" i="2"/>
  <c r="N24" i="1" s="1"/>
  <c r="AC34" i="2"/>
  <c r="AC29" i="2"/>
  <c r="AC25" i="2"/>
  <c r="P84" i="1" s="1"/>
  <c r="AC18" i="2"/>
  <c r="N84" i="1" s="1"/>
  <c r="AC14" i="2"/>
  <c r="N26" i="1" s="1"/>
  <c r="AD17" i="2"/>
  <c r="E70" i="1" s="1"/>
  <c r="AC8" i="2"/>
  <c r="AD13" i="2"/>
  <c r="AC10" i="2"/>
  <c r="J80" i="1" s="1"/>
  <c r="X10" i="2"/>
  <c r="AD12" i="2"/>
  <c r="AC12" i="2"/>
  <c r="AD8" i="2"/>
  <c r="X8" i="2"/>
  <c r="AC179" i="2"/>
  <c r="AD148" i="2"/>
  <c r="I80" i="1" s="1"/>
  <c r="AC161" i="2"/>
  <c r="H78" i="1" s="1"/>
  <c r="AC153" i="2"/>
  <c r="P66" i="1" s="1"/>
  <c r="AC139" i="2"/>
  <c r="R84" i="1" s="1"/>
  <c r="AC137" i="2"/>
  <c r="AE137" i="2" s="1"/>
  <c r="AF137" i="2" s="1"/>
  <c r="AD135" i="2"/>
  <c r="O76" i="1" s="1"/>
  <c r="AC131" i="2"/>
  <c r="V80" i="1" s="1"/>
  <c r="AC126" i="2"/>
  <c r="AC121" i="2"/>
  <c r="AC152" i="2"/>
  <c r="AC112" i="2"/>
  <c r="F78" i="1" s="1"/>
  <c r="AC110" i="2"/>
  <c r="F84" i="1" s="1"/>
  <c r="AC106" i="2"/>
  <c r="T82" i="1" s="1"/>
  <c r="AC102" i="2"/>
  <c r="AC98" i="2"/>
  <c r="AC94" i="2"/>
  <c r="AE94" i="2" s="1"/>
  <c r="AF94" i="2" s="1"/>
  <c r="AC90" i="2"/>
  <c r="AE90" i="2" s="1"/>
  <c r="AF90" i="2" s="1"/>
  <c r="AC117" i="2"/>
  <c r="AE117" i="2" s="1"/>
  <c r="AF117" i="2" s="1"/>
  <c r="AC82" i="2"/>
  <c r="R76" i="1" s="1"/>
  <c r="AC79" i="2"/>
  <c r="J74" i="1" s="1"/>
  <c r="AC74" i="2"/>
  <c r="AC70" i="2"/>
  <c r="AC66" i="2"/>
  <c r="P64" i="1" s="1"/>
  <c r="AC62" i="2"/>
  <c r="AC58" i="2"/>
  <c r="AC54" i="2"/>
  <c r="J82" i="1" s="1"/>
  <c r="AC50" i="2"/>
  <c r="AC46" i="2"/>
  <c r="L66" i="1" s="1"/>
  <c r="AC42" i="2"/>
  <c r="V68" i="1" s="1"/>
  <c r="AC38" i="2"/>
  <c r="AC35" i="2"/>
  <c r="P70" i="1" s="1"/>
  <c r="AC30" i="2"/>
  <c r="L82" i="1" s="1"/>
  <c r="AC26" i="2"/>
  <c r="V64" i="1" s="1"/>
  <c r="AC22" i="2"/>
  <c r="AC19" i="2"/>
  <c r="AC11" i="2"/>
  <c r="AC17" i="2"/>
  <c r="D70" i="1" s="1"/>
  <c r="AD15" i="2"/>
  <c r="I72" i="1" s="1"/>
  <c r="AD175" i="2"/>
  <c r="AC170" i="2"/>
  <c r="H84" i="1" s="1"/>
  <c r="AC167" i="2"/>
  <c r="V76" i="1" s="1"/>
  <c r="AC163" i="2"/>
  <c r="AD159" i="2"/>
  <c r="AC148" i="2"/>
  <c r="H80" i="1" s="1"/>
  <c r="AC143" i="2"/>
  <c r="P82" i="1" s="1"/>
  <c r="AD226" i="2"/>
  <c r="O42" i="1" s="1"/>
  <c r="AD61" i="2"/>
  <c r="W84" i="1" s="1"/>
  <c r="AD179" i="2"/>
  <c r="G82" i="1" s="1"/>
  <c r="AD184" i="2"/>
  <c r="AD182" i="2"/>
  <c r="G70" i="1" s="1"/>
  <c r="AD178" i="2"/>
  <c r="E78" i="1" s="1"/>
  <c r="AC177" i="2"/>
  <c r="AC175" i="2"/>
  <c r="AD130" i="2"/>
  <c r="AD169" i="2"/>
  <c r="AD165" i="2"/>
  <c r="AD172" i="2"/>
  <c r="Y28" i="1" s="1"/>
  <c r="AC130" i="2"/>
  <c r="AE130" i="2" s="1"/>
  <c r="AF130" i="2" s="1"/>
  <c r="AD173" i="2"/>
  <c r="G72" i="1" s="1"/>
  <c r="AC169" i="2"/>
  <c r="AD166" i="2"/>
  <c r="AC165" i="2"/>
  <c r="AD162" i="2"/>
  <c r="U66" i="1" s="1"/>
  <c r="AC159" i="2"/>
  <c r="AD158" i="2"/>
  <c r="AD156" i="2"/>
  <c r="AD150" i="2"/>
  <c r="AD146" i="2"/>
  <c r="AD141" i="2"/>
  <c r="G68" i="1" s="1"/>
  <c r="AD157" i="2"/>
  <c r="I82" i="1" s="1"/>
  <c r="AC156" i="2"/>
  <c r="AD151" i="2"/>
  <c r="W70" i="1" s="1"/>
  <c r="AC150" i="2"/>
  <c r="AD147" i="2"/>
  <c r="Q78" i="1" s="1"/>
  <c r="AC146" i="2"/>
  <c r="AD142" i="2"/>
  <c r="AC141" i="2"/>
  <c r="AE141" i="2" s="1"/>
  <c r="AF141" i="2" s="1"/>
  <c r="AD138" i="2"/>
  <c r="AD134" i="2"/>
  <c r="K64" i="1" s="1"/>
  <c r="AC135" i="2"/>
  <c r="AD133" i="2"/>
  <c r="AD128" i="2"/>
  <c r="AD123" i="2"/>
  <c r="U70" i="1" s="1"/>
  <c r="AD119" i="2"/>
  <c r="E66" i="1" s="1"/>
  <c r="AD116" i="2"/>
  <c r="AD113" i="2"/>
  <c r="AD139" i="2"/>
  <c r="S84" i="1" s="1"/>
  <c r="AC133" i="2"/>
  <c r="AE133" i="2" s="1"/>
  <c r="AF133" i="2" s="1"/>
  <c r="AD129" i="2"/>
  <c r="M78" i="1" s="1"/>
  <c r="AC128" i="2"/>
  <c r="AD124" i="2"/>
  <c r="AC123" i="2"/>
  <c r="T70" i="1" s="1"/>
  <c r="AD120" i="2"/>
  <c r="Y76" i="1" s="1"/>
  <c r="AD125" i="2"/>
  <c r="M64" i="1" s="1"/>
  <c r="AD118" i="2"/>
  <c r="M80" i="1" s="1"/>
  <c r="AD108" i="2"/>
  <c r="O34" i="1" s="1"/>
  <c r="AD104" i="2"/>
  <c r="G76" i="1" s="1"/>
  <c r="AD100" i="2"/>
  <c r="AD96" i="2"/>
  <c r="AD92" i="2"/>
  <c r="AD88" i="2"/>
  <c r="AD85" i="2"/>
  <c r="M70" i="1" s="1"/>
  <c r="AC115" i="2"/>
  <c r="X74" i="1" s="1"/>
  <c r="AD152" i="2"/>
  <c r="AD109" i="2"/>
  <c r="AC108" i="2"/>
  <c r="N34" i="1" s="1"/>
  <c r="AD105" i="2"/>
  <c r="AC104" i="2"/>
  <c r="F76" i="1" s="1"/>
  <c r="AD101" i="2"/>
  <c r="S68" i="1" s="1"/>
  <c r="AC100" i="2"/>
  <c r="AE100" i="2" s="1"/>
  <c r="AF100" i="2" s="1"/>
  <c r="AD97" i="2"/>
  <c r="AC96" i="2"/>
  <c r="AD93" i="2"/>
  <c r="Q80" i="1" s="1"/>
  <c r="AC92" i="2"/>
  <c r="AD89" i="2"/>
  <c r="S74" i="1" s="1"/>
  <c r="AC88" i="2"/>
  <c r="AD86" i="2"/>
  <c r="E84" i="1" s="1"/>
  <c r="AC85" i="2"/>
  <c r="AE85" i="2" s="1"/>
  <c r="AF85" i="2" s="1"/>
  <c r="AD83" i="2"/>
  <c r="U68" i="1" s="1"/>
  <c r="AC84" i="2"/>
  <c r="AD79" i="2"/>
  <c r="K74" i="1" s="1"/>
  <c r="AD74" i="2"/>
  <c r="AD70" i="2"/>
  <c r="AD66" i="2"/>
  <c r="Q64" i="1" s="1"/>
  <c r="AD62" i="2"/>
  <c r="AD58" i="2"/>
  <c r="AD54" i="2"/>
  <c r="K82" i="1" s="1"/>
  <c r="AD50" i="2"/>
  <c r="AD46" i="2"/>
  <c r="M66" i="1" s="1"/>
  <c r="AD42" i="2"/>
  <c r="W68" i="1" s="1"/>
  <c r="AD38" i="2"/>
  <c r="AD35" i="2"/>
  <c r="Q70" i="1" s="1"/>
  <c r="AD30" i="2"/>
  <c r="M82" i="1" s="1"/>
  <c r="AD26" i="2"/>
  <c r="W64" i="1" s="1"/>
  <c r="AD22" i="2"/>
  <c r="AD84" i="2"/>
  <c r="AD145" i="2"/>
  <c r="O22" i="1" s="1"/>
  <c r="AC145" i="2"/>
  <c r="N22" i="1" s="1"/>
  <c r="AD77" i="2"/>
  <c r="AC76" i="2"/>
  <c r="AE76" i="2" s="1"/>
  <c r="AF76" i="2" s="1"/>
  <c r="AD73" i="2"/>
  <c r="K84" i="1" s="1"/>
  <c r="AC72" i="2"/>
  <c r="H76" i="1" s="1"/>
  <c r="AD69" i="2"/>
  <c r="AC68" i="2"/>
  <c r="AD65" i="2"/>
  <c r="AC64" i="2"/>
  <c r="N38" i="1" s="1"/>
  <c r="AD78" i="2"/>
  <c r="U72" i="1" s="1"/>
  <c r="AC60" i="2"/>
  <c r="F80" i="1" s="1"/>
  <c r="AD57" i="2"/>
  <c r="E72" i="1" s="1"/>
  <c r="AC144" i="2"/>
  <c r="F74" i="1" s="1"/>
  <c r="AD53" i="2"/>
  <c r="O30" i="1" s="1"/>
  <c r="AC52" i="2"/>
  <c r="AD49" i="2"/>
  <c r="AC48" i="2"/>
  <c r="AD45" i="2"/>
  <c r="AC44" i="2"/>
  <c r="AD41" i="2"/>
  <c r="G64" i="1" s="1"/>
  <c r="AC40" i="2"/>
  <c r="X80" i="1" s="1"/>
  <c r="AD37" i="2"/>
  <c r="O24" i="1" s="1"/>
  <c r="AC36" i="2"/>
  <c r="AD34" i="2"/>
  <c r="AC33" i="2"/>
  <c r="N28" i="1" s="1"/>
  <c r="AD29" i="2"/>
  <c r="AC28" i="2"/>
  <c r="X40" i="1" s="1"/>
  <c r="AD25" i="2"/>
  <c r="Q84" i="1" s="1"/>
  <c r="AC24" i="2"/>
  <c r="R80" i="1" s="1"/>
  <c r="AD21" i="2"/>
  <c r="U74" i="1" s="1"/>
  <c r="AD18" i="2"/>
  <c r="O84" i="1" s="1"/>
  <c r="AD14" i="2"/>
  <c r="AC15" i="2"/>
  <c r="H72" i="1" s="1"/>
  <c r="AC20" i="2"/>
  <c r="H66" i="1" s="1"/>
  <c r="AD19" i="2"/>
  <c r="AC13" i="2"/>
  <c r="AD11" i="2"/>
  <c r="AD10" i="2"/>
  <c r="K80" i="1" s="1"/>
  <c r="AC9" i="2"/>
  <c r="X78" i="1" s="1"/>
  <c r="F19" i="6"/>
  <c r="AE154" i="2" l="1"/>
  <c r="AF154" i="2" s="1"/>
  <c r="AE52" i="2"/>
  <c r="AF52" i="2" s="1"/>
  <c r="AE68" i="2"/>
  <c r="AF68" i="2" s="1"/>
  <c r="AE135" i="2"/>
  <c r="AF135" i="2" s="1"/>
  <c r="AE98" i="2"/>
  <c r="AF98" i="2" s="1"/>
  <c r="X38" i="1"/>
  <c r="Y26" i="1"/>
  <c r="F68" i="1"/>
  <c r="F11" i="1"/>
  <c r="K11" i="1" s="1"/>
  <c r="O26" i="1"/>
  <c r="V66" i="1"/>
  <c r="X64" i="1"/>
  <c r="X36" i="1"/>
  <c r="Y34" i="1"/>
  <c r="I78" i="1"/>
  <c r="H64" i="1"/>
  <c r="N76" i="1"/>
  <c r="X26" i="1"/>
  <c r="L70" i="1"/>
  <c r="R64" i="1"/>
  <c r="Y36" i="1"/>
  <c r="S64" i="1"/>
  <c r="N66" i="1"/>
  <c r="R72" i="1"/>
  <c r="Y38" i="1"/>
  <c r="U76" i="1"/>
  <c r="T76" i="1"/>
  <c r="Y22" i="1"/>
  <c r="Y40" i="1"/>
  <c r="K66" i="1"/>
  <c r="J66" i="1"/>
  <c r="F57" i="1"/>
  <c r="R82" i="1"/>
  <c r="AE108" i="2"/>
  <c r="AF108" i="2" s="1"/>
  <c r="AE156" i="2"/>
  <c r="AF156" i="2" s="1"/>
  <c r="AE184" i="2"/>
  <c r="AF184" i="2" s="1"/>
  <c r="AE226" i="2"/>
  <c r="AF226" i="2" s="1"/>
  <c r="AE180" i="2"/>
  <c r="AF180" i="2" s="1"/>
  <c r="AE183" i="2"/>
  <c r="AF183" i="2" s="1"/>
  <c r="AE182" i="2"/>
  <c r="AF182" i="2" s="1"/>
  <c r="AE181" i="2"/>
  <c r="AF181" i="2" s="1"/>
  <c r="AE177" i="2"/>
  <c r="AF177" i="2" s="1"/>
  <c r="AE179" i="2"/>
  <c r="AF179" i="2" s="1"/>
  <c r="AE178" i="2"/>
  <c r="AF178" i="2" s="1"/>
  <c r="AE176" i="2"/>
  <c r="AF176" i="2" s="1"/>
  <c r="AE175" i="2"/>
  <c r="AF175" i="2" s="1"/>
  <c r="X28" i="1"/>
  <c r="AE172" i="2"/>
  <c r="AF172" i="2" s="1"/>
  <c r="AE173" i="2"/>
  <c r="AF173" i="2" s="1"/>
  <c r="X22" i="1"/>
  <c r="AE170" i="2"/>
  <c r="AF170" i="2" s="1"/>
  <c r="AE171" i="2"/>
  <c r="AF171" i="2" s="1"/>
  <c r="AE168" i="2"/>
  <c r="AF168" i="2" s="1"/>
  <c r="AE167" i="2"/>
  <c r="AF167" i="2" s="1"/>
  <c r="AE166" i="2"/>
  <c r="AF166" i="2" s="1"/>
  <c r="AE165" i="2"/>
  <c r="AF165" i="2" s="1"/>
  <c r="AE169" i="2"/>
  <c r="AF169" i="2" s="1"/>
  <c r="AE164" i="2"/>
  <c r="AF164" i="2" s="1"/>
  <c r="AE158" i="2"/>
  <c r="AF158" i="2" s="1"/>
  <c r="AE163" i="2"/>
  <c r="AF163" i="2" s="1"/>
  <c r="AE162" i="2"/>
  <c r="AF162" i="2" s="1"/>
  <c r="X34" i="1"/>
  <c r="AE161" i="2"/>
  <c r="AF161" i="2" s="1"/>
  <c r="AE159" i="2"/>
  <c r="AF159" i="2" s="1"/>
  <c r="AE160" i="2"/>
  <c r="AF160" i="2" s="1"/>
  <c r="AE157" i="2"/>
  <c r="AF157" i="2" s="1"/>
  <c r="AE155" i="2"/>
  <c r="AF155" i="2" s="1"/>
  <c r="AE153" i="2"/>
  <c r="AF153" i="2" s="1"/>
  <c r="AE150" i="2"/>
  <c r="AF150" i="2" s="1"/>
  <c r="AE151" i="2"/>
  <c r="AF151" i="2" s="1"/>
  <c r="AE82" i="2"/>
  <c r="AF82" i="2" s="1"/>
  <c r="AE123" i="2"/>
  <c r="AF123" i="2" s="1"/>
  <c r="AE92" i="2"/>
  <c r="AF92" i="2" s="1"/>
  <c r="F13" i="1"/>
  <c r="AE61" i="2"/>
  <c r="AF61" i="2" s="1"/>
  <c r="AE60" i="2"/>
  <c r="AF60" i="2" s="1"/>
  <c r="F14" i="1"/>
  <c r="K14" i="1" s="1"/>
  <c r="F56" i="1"/>
  <c r="K56" i="1" s="1"/>
  <c r="F12" i="1"/>
  <c r="K12" i="1" s="1"/>
  <c r="F50" i="1"/>
  <c r="K50" i="1" s="1"/>
  <c r="F54" i="1"/>
  <c r="K54" i="1" s="1"/>
  <c r="F15" i="1"/>
  <c r="K15" i="1" s="1"/>
  <c r="F53" i="1"/>
  <c r="K53" i="1" s="1"/>
  <c r="F9" i="1"/>
  <c r="K9" i="1" s="1"/>
  <c r="AE20" i="2"/>
  <c r="F58" i="1"/>
  <c r="K58" i="1" s="1"/>
  <c r="AE13" i="2"/>
  <c r="F49" i="1"/>
  <c r="K49" i="1" s="1"/>
  <c r="F55" i="1"/>
  <c r="K55" i="1" s="1"/>
  <c r="F51" i="1"/>
  <c r="K51" i="1" s="1"/>
  <c r="F52" i="1"/>
  <c r="Y30" i="1"/>
  <c r="X30" i="1"/>
  <c r="F10" i="1"/>
  <c r="K10" i="1" s="1"/>
  <c r="AE219" i="2"/>
  <c r="AF219" i="2" s="1"/>
  <c r="AE147" i="2"/>
  <c r="AF147" i="2" s="1"/>
  <c r="AE149" i="2"/>
  <c r="AF149" i="2" s="1"/>
  <c r="AE148" i="2"/>
  <c r="AF148" i="2" s="1"/>
  <c r="AE146" i="2"/>
  <c r="AF146" i="2" s="1"/>
  <c r="AE144" i="2"/>
  <c r="AF144" i="2" s="1"/>
  <c r="AE142" i="2"/>
  <c r="AF142" i="2" s="1"/>
  <c r="AE140" i="2"/>
  <c r="AF140" i="2" s="1"/>
  <c r="AE143" i="2"/>
  <c r="AF143" i="2" s="1"/>
  <c r="AE139" i="2"/>
  <c r="AF139" i="2" s="1"/>
  <c r="AE138" i="2"/>
  <c r="AF138" i="2" s="1"/>
  <c r="AE136" i="2"/>
  <c r="AF136" i="2" s="1"/>
  <c r="AE134" i="2"/>
  <c r="AF134" i="2" s="1"/>
  <c r="AE132" i="2"/>
  <c r="AF132" i="2" s="1"/>
  <c r="AE131" i="2"/>
  <c r="AF131" i="2" s="1"/>
  <c r="AE121" i="2"/>
  <c r="AF121" i="2" s="1"/>
  <c r="AE129" i="2"/>
  <c r="AF129" i="2" s="1"/>
  <c r="AE128" i="2"/>
  <c r="AF128" i="2" s="1"/>
  <c r="AE126" i="2"/>
  <c r="AF126" i="2" s="1"/>
  <c r="AE124" i="2"/>
  <c r="AF124" i="2" s="1"/>
  <c r="AE114" i="2"/>
  <c r="AF114" i="2" s="1"/>
  <c r="AE152" i="2"/>
  <c r="AF152" i="2" s="1"/>
  <c r="AE127" i="2"/>
  <c r="AF127" i="2" s="1"/>
  <c r="AE125" i="2"/>
  <c r="AF125" i="2" s="1"/>
  <c r="AE122" i="2"/>
  <c r="AF122" i="2" s="1"/>
  <c r="AE120" i="2"/>
  <c r="AF120" i="2" s="1"/>
  <c r="AE119" i="2"/>
  <c r="AF119" i="2" s="1"/>
  <c r="AE48" i="2"/>
  <c r="AF48" i="2" s="1"/>
  <c r="AE72" i="2"/>
  <c r="AF72" i="2" s="1"/>
  <c r="AE106" i="2"/>
  <c r="AF106" i="2" s="1"/>
  <c r="AE118" i="2"/>
  <c r="AF118" i="2" s="1"/>
  <c r="AE116" i="2"/>
  <c r="AF116" i="2" s="1"/>
  <c r="AE103" i="2"/>
  <c r="AF103" i="2" s="1"/>
  <c r="AE115" i="2"/>
  <c r="AF115" i="2" s="1"/>
  <c r="AE113" i="2"/>
  <c r="AF113" i="2" s="1"/>
  <c r="AE112" i="2"/>
  <c r="AF112" i="2" s="1"/>
  <c r="AE110" i="2"/>
  <c r="AF110" i="2" s="1"/>
  <c r="AE111" i="2"/>
  <c r="AF111" i="2" s="1"/>
  <c r="AE109" i="2"/>
  <c r="AF109" i="2" s="1"/>
  <c r="AE104" i="2"/>
  <c r="AF104" i="2" s="1"/>
  <c r="AE107" i="2"/>
  <c r="AF107" i="2" s="1"/>
  <c r="AE105" i="2"/>
  <c r="AF105" i="2" s="1"/>
  <c r="AE99" i="2"/>
  <c r="AF99" i="2" s="1"/>
  <c r="AE102" i="2"/>
  <c r="AF102" i="2" s="1"/>
  <c r="AE101" i="2"/>
  <c r="AF101" i="2" s="1"/>
  <c r="AE97" i="2"/>
  <c r="AF97" i="2" s="1"/>
  <c r="AE96" i="2"/>
  <c r="AF96" i="2" s="1"/>
  <c r="AE95" i="2"/>
  <c r="AF95" i="2" s="1"/>
  <c r="AE93" i="2"/>
  <c r="AF93" i="2" s="1"/>
  <c r="AE89" i="2"/>
  <c r="AF89" i="2" s="1"/>
  <c r="AE88" i="2"/>
  <c r="AF88" i="2" s="1"/>
  <c r="AE87" i="2"/>
  <c r="AF87" i="2" s="1"/>
  <c r="AE91" i="2"/>
  <c r="AF91" i="2" s="1"/>
  <c r="AE84" i="2"/>
  <c r="AF84" i="2" s="1"/>
  <c r="AE86" i="2"/>
  <c r="AF86" i="2" s="1"/>
  <c r="AE83" i="2"/>
  <c r="AF83" i="2" s="1"/>
  <c r="AE56" i="2"/>
  <c r="AF56" i="2" s="1"/>
  <c r="AE80" i="2"/>
  <c r="AF80" i="2" s="1"/>
  <c r="AE145" i="2"/>
  <c r="AF145" i="2" s="1"/>
  <c r="AE81" i="2"/>
  <c r="AF81" i="2" s="1"/>
  <c r="AE79" i="2"/>
  <c r="AF79" i="2" s="1"/>
  <c r="AE78" i="2"/>
  <c r="AF78" i="2" s="1"/>
  <c r="AE71" i="2"/>
  <c r="AF71" i="2" s="1"/>
  <c r="AE77" i="2"/>
  <c r="AF77" i="2" s="1"/>
  <c r="AE75" i="2"/>
  <c r="AF75" i="2" s="1"/>
  <c r="AE73" i="2"/>
  <c r="AF73" i="2" s="1"/>
  <c r="AE74" i="2"/>
  <c r="AF74" i="2" s="1"/>
  <c r="AE70" i="2"/>
  <c r="AF70" i="2" s="1"/>
  <c r="AE69" i="2"/>
  <c r="AF69" i="2" s="1"/>
  <c r="AE62" i="2"/>
  <c r="AF62" i="2" s="1"/>
  <c r="AE67" i="2"/>
  <c r="AF67" i="2" s="1"/>
  <c r="AE65" i="2"/>
  <c r="AF65" i="2" s="1"/>
  <c r="AE66" i="2"/>
  <c r="AF66" i="2" s="1"/>
  <c r="AE64" i="2"/>
  <c r="AF64" i="2" s="1"/>
  <c r="AE8" i="2"/>
  <c r="AF8" i="2" s="1"/>
  <c r="AE58" i="2"/>
  <c r="AF58" i="2" s="1"/>
  <c r="AE63" i="2"/>
  <c r="AF63" i="2" s="1"/>
  <c r="AE59" i="2"/>
  <c r="AF59" i="2" s="1"/>
  <c r="AE57" i="2"/>
  <c r="AF57" i="2" s="1"/>
  <c r="AE55" i="2"/>
  <c r="AF55" i="2" s="1"/>
  <c r="AE53" i="2"/>
  <c r="AF53" i="2" s="1"/>
  <c r="AE54" i="2"/>
  <c r="AF54" i="2" s="1"/>
  <c r="AE50" i="2"/>
  <c r="AF50" i="2" s="1"/>
  <c r="AE44" i="2"/>
  <c r="AF44" i="2" s="1"/>
  <c r="AE49" i="2"/>
  <c r="AF49" i="2" s="1"/>
  <c r="AE51" i="2"/>
  <c r="AF51" i="2" s="1"/>
  <c r="AE42" i="2"/>
  <c r="AF42" i="2" s="1"/>
  <c r="AE47" i="2"/>
  <c r="AF47" i="2" s="1"/>
  <c r="AE45" i="2"/>
  <c r="AF45" i="2" s="1"/>
  <c r="AE43" i="2"/>
  <c r="AF43" i="2" s="1"/>
  <c r="AE46" i="2"/>
  <c r="AF46" i="2" s="1"/>
  <c r="AE40" i="2"/>
  <c r="AF40" i="2" s="1"/>
  <c r="AE41" i="2"/>
  <c r="AF41" i="2" s="1"/>
  <c r="AE38" i="2"/>
  <c r="AF38" i="2" s="1"/>
  <c r="AE39" i="2"/>
  <c r="AF39" i="2" s="1"/>
  <c r="AE36" i="2"/>
  <c r="AF36" i="2" s="1"/>
  <c r="AE37" i="2"/>
  <c r="AF37" i="2" s="1"/>
  <c r="AE34" i="2"/>
  <c r="AF34" i="2" s="1"/>
  <c r="AE31" i="2"/>
  <c r="AF31" i="2" s="1"/>
  <c r="AE35" i="2"/>
  <c r="AF35" i="2" s="1"/>
  <c r="AE33" i="2"/>
  <c r="AF33" i="2" s="1"/>
  <c r="AE32" i="2"/>
  <c r="AF32" i="2" s="1"/>
  <c r="AE26" i="2"/>
  <c r="AE27" i="2"/>
  <c r="AF27" i="2" s="1"/>
  <c r="AE30" i="2"/>
  <c r="AF30" i="2" s="1"/>
  <c r="AE29" i="2"/>
  <c r="AF29" i="2" s="1"/>
  <c r="AE25" i="2"/>
  <c r="AF25" i="2" s="1"/>
  <c r="AE24" i="2"/>
  <c r="AF24" i="2" s="1"/>
  <c r="AE28" i="2"/>
  <c r="AF28" i="2" s="1"/>
  <c r="AE23" i="2"/>
  <c r="AF23" i="2" s="1"/>
  <c r="AE19" i="2"/>
  <c r="AE21" i="2"/>
  <c r="AE22" i="2"/>
  <c r="AF22" i="2" s="1"/>
  <c r="AE17" i="2"/>
  <c r="AE18" i="2"/>
  <c r="AE14" i="2"/>
  <c r="AE16" i="2"/>
  <c r="AE15" i="2"/>
  <c r="AE9" i="2"/>
  <c r="AE10" i="2"/>
  <c r="AE12" i="2"/>
  <c r="AE11" i="2"/>
  <c r="AF16" i="2" l="1"/>
  <c r="D57" i="1"/>
  <c r="E57" i="1"/>
  <c r="C57" i="1"/>
  <c r="AF26" i="2"/>
  <c r="C12" i="1"/>
  <c r="E12" i="1"/>
  <c r="D12" i="1"/>
  <c r="AF18" i="2"/>
  <c r="C53" i="1" s="1"/>
  <c r="AF21" i="2"/>
  <c r="D9" i="1" s="1"/>
  <c r="C15" i="1"/>
  <c r="D15" i="1"/>
  <c r="E15" i="1"/>
  <c r="AF20" i="2"/>
  <c r="D49" i="1" s="1"/>
  <c r="AF19" i="2"/>
  <c r="C14" i="1" s="1"/>
  <c r="C54" i="1"/>
  <c r="E54" i="1"/>
  <c r="D54" i="1"/>
  <c r="AF15" i="2"/>
  <c r="E50" i="1" s="1"/>
  <c r="AF13" i="2"/>
  <c r="AF14" i="2"/>
  <c r="AF12" i="2"/>
  <c r="C13" i="1" s="1"/>
  <c r="AF10" i="2"/>
  <c r="C56" i="1"/>
  <c r="E56" i="1"/>
  <c r="D56" i="1"/>
  <c r="AF9" i="2"/>
  <c r="D58" i="1" s="1"/>
  <c r="AF11" i="2"/>
  <c r="D10" i="1" s="1"/>
  <c r="AF17" i="2"/>
  <c r="C50" i="1" l="1"/>
  <c r="E51" i="1"/>
  <c r="D50" i="1"/>
  <c r="D14" i="1"/>
  <c r="E14" i="1"/>
  <c r="D53" i="1"/>
  <c r="E53" i="1"/>
  <c r="C11" i="1"/>
  <c r="D11" i="1"/>
  <c r="E11" i="1"/>
  <c r="E13" i="1"/>
  <c r="D13" i="1"/>
  <c r="E10" i="1"/>
  <c r="C10" i="1"/>
  <c r="E58" i="1"/>
  <c r="C58" i="1"/>
  <c r="E9" i="1"/>
  <c r="E49" i="1"/>
  <c r="C9" i="1"/>
  <c r="C49" i="1"/>
  <c r="C51" i="1"/>
  <c r="D51" i="1"/>
  <c r="D55" i="1"/>
  <c r="C55" i="1"/>
  <c r="E55" i="1"/>
  <c r="D52" i="1"/>
  <c r="C52" i="1"/>
  <c r="E52" i="1"/>
  <c r="BL180" i="6"/>
  <c r="CG180" i="6" s="1"/>
  <c r="BK180" i="6"/>
  <c r="CF180" i="6" s="1"/>
  <c r="BJ180" i="6"/>
  <c r="CE180" i="6" s="1"/>
  <c r="BI180" i="6"/>
  <c r="CD180" i="6" s="1"/>
  <c r="BH180" i="6"/>
  <c r="CC180" i="6" s="1"/>
  <c r="BG180" i="6"/>
  <c r="CB180" i="6" s="1"/>
  <c r="BF180" i="6"/>
  <c r="CA180" i="6" s="1"/>
  <c r="BE180" i="6"/>
  <c r="BZ180" i="6" s="1"/>
  <c r="BB180" i="6"/>
  <c r="BW180" i="6" s="1"/>
  <c r="BA180" i="6"/>
  <c r="BV180" i="6" s="1"/>
  <c r="AZ180" i="6"/>
  <c r="BU180" i="6" s="1"/>
  <c r="AY180" i="6"/>
  <c r="BT180" i="6" s="1"/>
  <c r="AX180" i="6"/>
  <c r="BS180" i="6" s="1"/>
  <c r="AW180" i="6"/>
  <c r="BR180" i="6" s="1"/>
  <c r="AV180" i="6"/>
  <c r="BQ180" i="6" s="1"/>
  <c r="AU180" i="6"/>
  <c r="BP180" i="6" s="1"/>
  <c r="D180" i="6" l="1"/>
  <c r="AA14" i="6"/>
  <c r="R51" i="6"/>
  <c r="AK26" i="6"/>
  <c r="P15" i="6" l="1"/>
  <c r="P31" i="6"/>
  <c r="AI34" i="6"/>
  <c r="AK23" i="6"/>
  <c r="P48" i="6"/>
  <c r="AK55" i="6"/>
  <c r="AK85" i="6"/>
  <c r="AK95" i="6"/>
  <c r="BL112" i="6"/>
  <c r="CG112" i="6" s="1"/>
  <c r="BK112" i="6"/>
  <c r="CF112" i="6" s="1"/>
  <c r="BJ112" i="6"/>
  <c r="CE112" i="6" s="1"/>
  <c r="BI112" i="6"/>
  <c r="CD112" i="6" s="1"/>
  <c r="BH112" i="6"/>
  <c r="CC112" i="6" s="1"/>
  <c r="BG112" i="6"/>
  <c r="CB112" i="6" s="1"/>
  <c r="BF112" i="6"/>
  <c r="CA112" i="6" s="1"/>
  <c r="BE112" i="6"/>
  <c r="BZ112" i="6" s="1"/>
  <c r="BB112" i="6"/>
  <c r="BW112" i="6" s="1"/>
  <c r="BA112" i="6"/>
  <c r="BV112" i="6" s="1"/>
  <c r="AZ112" i="6"/>
  <c r="BU112" i="6" s="1"/>
  <c r="AY112" i="6"/>
  <c r="BT112" i="6" s="1"/>
  <c r="AX112" i="6"/>
  <c r="BS112" i="6" s="1"/>
  <c r="AW112" i="6"/>
  <c r="BR112" i="6" s="1"/>
  <c r="AV112" i="6"/>
  <c r="BQ112" i="6" s="1"/>
  <c r="AU112" i="6"/>
  <c r="BP112" i="6" s="1"/>
  <c r="BL150" i="6"/>
  <c r="CG150" i="6" s="1"/>
  <c r="BK150" i="6"/>
  <c r="CF150" i="6" s="1"/>
  <c r="BJ150" i="6"/>
  <c r="CE150" i="6" s="1"/>
  <c r="BI150" i="6"/>
  <c r="CD150" i="6" s="1"/>
  <c r="BH150" i="6"/>
  <c r="CC150" i="6" s="1"/>
  <c r="BG150" i="6"/>
  <c r="CB150" i="6" s="1"/>
  <c r="BF150" i="6"/>
  <c r="CA150" i="6" s="1"/>
  <c r="BE150" i="6"/>
  <c r="BZ150" i="6" s="1"/>
  <c r="BB150" i="6"/>
  <c r="BW150" i="6" s="1"/>
  <c r="BA150" i="6"/>
  <c r="BV150" i="6" s="1"/>
  <c r="AZ150" i="6"/>
  <c r="BU150" i="6" s="1"/>
  <c r="AY150" i="6"/>
  <c r="BT150" i="6" s="1"/>
  <c r="AX150" i="6"/>
  <c r="BS150" i="6" s="1"/>
  <c r="AW150" i="6"/>
  <c r="BR150" i="6" s="1"/>
  <c r="AV150" i="6"/>
  <c r="BQ150" i="6" s="1"/>
  <c r="AU150" i="6"/>
  <c r="BP150" i="6" l="1"/>
  <c r="D112" i="6"/>
  <c r="BL33" i="6"/>
  <c r="CG33" i="6" s="1"/>
  <c r="BK33" i="6"/>
  <c r="CF33" i="6" s="1"/>
  <c r="BJ33" i="6"/>
  <c r="CE33" i="6" s="1"/>
  <c r="BI33" i="6"/>
  <c r="CD33" i="6" s="1"/>
  <c r="BH33" i="6"/>
  <c r="CC33" i="6" s="1"/>
  <c r="BG33" i="6"/>
  <c r="CB33" i="6" s="1"/>
  <c r="BF33" i="6"/>
  <c r="CA33" i="6" s="1"/>
  <c r="BE33" i="6"/>
  <c r="BZ33" i="6" s="1"/>
  <c r="BB33" i="6"/>
  <c r="BW33" i="6" s="1"/>
  <c r="BA33" i="6"/>
  <c r="BV33" i="6" s="1"/>
  <c r="AZ33" i="6"/>
  <c r="BU33" i="6" s="1"/>
  <c r="AY33" i="6"/>
  <c r="BT33" i="6" s="1"/>
  <c r="AX33" i="6"/>
  <c r="BS33" i="6" s="1"/>
  <c r="AW33" i="6"/>
  <c r="BR33" i="6" s="1"/>
  <c r="AV33" i="6"/>
  <c r="BQ33" i="6" s="1"/>
  <c r="AU33" i="6"/>
  <c r="BP33" i="6" s="1"/>
  <c r="D150" i="6" l="1"/>
  <c r="D33" i="6"/>
  <c r="H15" i="6"/>
  <c r="AE34" i="6"/>
  <c r="J31" i="6"/>
  <c r="AE55" i="6"/>
  <c r="J48" i="6"/>
  <c r="AC23" i="6"/>
  <c r="J64" i="6"/>
  <c r="AE85" i="6"/>
  <c r="AE95" i="6"/>
  <c r="AG22" i="6"/>
  <c r="AG31" i="6"/>
  <c r="AG35" i="6"/>
  <c r="L63" i="6"/>
  <c r="L79" i="6"/>
  <c r="AG83" i="6"/>
  <c r="AA7" i="6" l="1"/>
  <c r="H40" i="6"/>
  <c r="AC28" i="6"/>
  <c r="AK50" i="6"/>
  <c r="H56" i="6"/>
  <c r="N8" i="6"/>
  <c r="V28" i="6"/>
  <c r="P21" i="6"/>
  <c r="AK71" i="6"/>
  <c r="AK81" i="6"/>
  <c r="AK56" i="6"/>
  <c r="AC88" i="6"/>
  <c r="P75" i="6"/>
  <c r="P60" i="6"/>
  <c r="F9" i="6"/>
  <c r="F33" i="6"/>
  <c r="F39" i="6"/>
  <c r="AA27" i="6"/>
  <c r="AA43" i="6"/>
  <c r="AI94" i="6"/>
  <c r="F65" i="6"/>
  <c r="F74" i="6"/>
  <c r="F88" i="6"/>
  <c r="AE24" i="6"/>
  <c r="AK38" i="6"/>
  <c r="AK62" i="6"/>
  <c r="H95" i="6"/>
  <c r="P8" i="6"/>
  <c r="N21" i="6"/>
  <c r="N28" i="6"/>
  <c r="AI81" i="6"/>
  <c r="AI56" i="6"/>
  <c r="AA88" i="6"/>
  <c r="N60" i="6"/>
  <c r="N75" i="6"/>
  <c r="N145" i="6"/>
  <c r="AA22" i="6"/>
  <c r="AA31" i="6"/>
  <c r="AA35" i="6"/>
  <c r="F47" i="6"/>
  <c r="AA83" i="6"/>
  <c r="F69" i="6"/>
  <c r="F79" i="6"/>
  <c r="F80" i="6"/>
  <c r="F29" i="6"/>
  <c r="AA20" i="6"/>
  <c r="F46" i="6"/>
  <c r="AA57" i="6"/>
  <c r="G227" i="5" l="1"/>
  <c r="G226" i="5"/>
  <c r="V20" i="1" l="1"/>
  <c r="T20" i="1"/>
  <c r="R20" i="1"/>
  <c r="P20" i="1"/>
  <c r="L20" i="1"/>
  <c r="J20" i="1"/>
  <c r="H20" i="1"/>
  <c r="F20" i="1"/>
  <c r="BL184" i="6"/>
  <c r="CG184" i="6" s="1"/>
  <c r="BK184" i="6"/>
  <c r="CF184" i="6" s="1"/>
  <c r="BJ184" i="6"/>
  <c r="CE184" i="6" s="1"/>
  <c r="BI184" i="6"/>
  <c r="CD184" i="6" s="1"/>
  <c r="BH184" i="6"/>
  <c r="CC184" i="6" s="1"/>
  <c r="BG184" i="6"/>
  <c r="CB184" i="6" s="1"/>
  <c r="BF184" i="6"/>
  <c r="CA184" i="6" s="1"/>
  <c r="BE184" i="6"/>
  <c r="BZ184" i="6" s="1"/>
  <c r="BB184" i="6"/>
  <c r="BW184" i="6" s="1"/>
  <c r="BA184" i="6"/>
  <c r="BV184" i="6" s="1"/>
  <c r="AZ184" i="6"/>
  <c r="BU184" i="6" s="1"/>
  <c r="AY184" i="6"/>
  <c r="BT184" i="6" s="1"/>
  <c r="AX184" i="6"/>
  <c r="BS184" i="6" s="1"/>
  <c r="AW184" i="6"/>
  <c r="BR184" i="6" s="1"/>
  <c r="AV184" i="6"/>
  <c r="BQ184" i="6" s="1"/>
  <c r="AU184" i="6"/>
  <c r="BP184" i="6" s="1"/>
  <c r="BL155" i="6"/>
  <c r="CG155" i="6" s="1"/>
  <c r="BK155" i="6"/>
  <c r="CF155" i="6" s="1"/>
  <c r="BJ155" i="6"/>
  <c r="CE155" i="6" s="1"/>
  <c r="BI155" i="6"/>
  <c r="CD155" i="6" s="1"/>
  <c r="BH155" i="6"/>
  <c r="CC155" i="6" s="1"/>
  <c r="BG155" i="6"/>
  <c r="CB155" i="6" s="1"/>
  <c r="BF155" i="6"/>
  <c r="CA155" i="6" s="1"/>
  <c r="BE155" i="6"/>
  <c r="BZ155" i="6" s="1"/>
  <c r="BB155" i="6"/>
  <c r="BW155" i="6" s="1"/>
  <c r="BA155" i="6"/>
  <c r="BV155" i="6" s="1"/>
  <c r="AZ155" i="6"/>
  <c r="BU155" i="6" s="1"/>
  <c r="AY155" i="6"/>
  <c r="BT155" i="6" s="1"/>
  <c r="AX155" i="6"/>
  <c r="BS155" i="6" s="1"/>
  <c r="AW155" i="6"/>
  <c r="BR155" i="6" s="1"/>
  <c r="AV155" i="6"/>
  <c r="BQ155" i="6" s="1"/>
  <c r="AU155" i="6"/>
  <c r="BL183" i="6"/>
  <c r="CG183" i="6" s="1"/>
  <c r="BK183" i="6"/>
  <c r="CF183" i="6" s="1"/>
  <c r="BJ183" i="6"/>
  <c r="CE183" i="6" s="1"/>
  <c r="BI183" i="6"/>
  <c r="CD183" i="6" s="1"/>
  <c r="BH183" i="6"/>
  <c r="CC183" i="6" s="1"/>
  <c r="BG183" i="6"/>
  <c r="CB183" i="6" s="1"/>
  <c r="BF183" i="6"/>
  <c r="CA183" i="6" s="1"/>
  <c r="BE183" i="6"/>
  <c r="BZ183" i="6" s="1"/>
  <c r="BB183" i="6"/>
  <c r="BW183" i="6" s="1"/>
  <c r="BA183" i="6"/>
  <c r="BV183" i="6" s="1"/>
  <c r="AZ183" i="6"/>
  <c r="BU183" i="6" s="1"/>
  <c r="AY183" i="6"/>
  <c r="BT183" i="6" s="1"/>
  <c r="AX183" i="6"/>
  <c r="BS183" i="6" s="1"/>
  <c r="AW183" i="6"/>
  <c r="BR183" i="6" s="1"/>
  <c r="AV183" i="6"/>
  <c r="BQ183" i="6" s="1"/>
  <c r="AU183" i="6"/>
  <c r="BP183" i="6" s="1"/>
  <c r="BL61" i="6"/>
  <c r="CG61" i="6" s="1"/>
  <c r="BK61" i="6"/>
  <c r="CF61" i="6" s="1"/>
  <c r="BJ61" i="6"/>
  <c r="CE61" i="6" s="1"/>
  <c r="BI61" i="6"/>
  <c r="CD61" i="6" s="1"/>
  <c r="BH61" i="6"/>
  <c r="CC61" i="6" s="1"/>
  <c r="BG61" i="6"/>
  <c r="CB61" i="6" s="1"/>
  <c r="BF61" i="6"/>
  <c r="CA61" i="6" s="1"/>
  <c r="BE61" i="6"/>
  <c r="BZ61" i="6" s="1"/>
  <c r="BB61" i="6"/>
  <c r="BW61" i="6" s="1"/>
  <c r="BA61" i="6"/>
  <c r="BV61" i="6" s="1"/>
  <c r="AZ61" i="6"/>
  <c r="BU61" i="6" s="1"/>
  <c r="AY61" i="6"/>
  <c r="BT61" i="6" s="1"/>
  <c r="AX61" i="6"/>
  <c r="BS61" i="6" s="1"/>
  <c r="AW61" i="6"/>
  <c r="BR61" i="6" s="1"/>
  <c r="AV61" i="6"/>
  <c r="BQ61" i="6" s="1"/>
  <c r="AU61" i="6"/>
  <c r="BP61" i="6" s="1"/>
  <c r="BL182" i="6"/>
  <c r="CG182" i="6" s="1"/>
  <c r="BK182" i="6"/>
  <c r="CF182" i="6" s="1"/>
  <c r="BJ182" i="6"/>
  <c r="CE182" i="6" s="1"/>
  <c r="BI182" i="6"/>
  <c r="CD182" i="6" s="1"/>
  <c r="BH182" i="6"/>
  <c r="CC182" i="6" s="1"/>
  <c r="BG182" i="6"/>
  <c r="CB182" i="6" s="1"/>
  <c r="BF182" i="6"/>
  <c r="CA182" i="6" s="1"/>
  <c r="BE182" i="6"/>
  <c r="BZ182" i="6" s="1"/>
  <c r="BB182" i="6"/>
  <c r="BW182" i="6" s="1"/>
  <c r="BA182" i="6"/>
  <c r="BV182" i="6" s="1"/>
  <c r="AZ182" i="6"/>
  <c r="BU182" i="6" s="1"/>
  <c r="AY182" i="6"/>
  <c r="BT182" i="6" s="1"/>
  <c r="AX182" i="6"/>
  <c r="BS182" i="6" s="1"/>
  <c r="AW182" i="6"/>
  <c r="BR182" i="6" s="1"/>
  <c r="AV182" i="6"/>
  <c r="BQ182" i="6" s="1"/>
  <c r="AU182" i="6"/>
  <c r="BP182" i="6" s="1"/>
  <c r="BL181" i="6"/>
  <c r="CG181" i="6" s="1"/>
  <c r="BK181" i="6"/>
  <c r="CF181" i="6" s="1"/>
  <c r="BJ181" i="6"/>
  <c r="CE181" i="6" s="1"/>
  <c r="BI181" i="6"/>
  <c r="CD181" i="6" s="1"/>
  <c r="BH181" i="6"/>
  <c r="CC181" i="6" s="1"/>
  <c r="BG181" i="6"/>
  <c r="CB181" i="6" s="1"/>
  <c r="BF181" i="6"/>
  <c r="CA181" i="6" s="1"/>
  <c r="BE181" i="6"/>
  <c r="BZ181" i="6" s="1"/>
  <c r="BB181" i="6"/>
  <c r="BW181" i="6" s="1"/>
  <c r="BA181" i="6"/>
  <c r="BV181" i="6" s="1"/>
  <c r="AZ181" i="6"/>
  <c r="BU181" i="6" s="1"/>
  <c r="AY181" i="6"/>
  <c r="BT181" i="6" s="1"/>
  <c r="AX181" i="6"/>
  <c r="BS181" i="6" s="1"/>
  <c r="AW181" i="6"/>
  <c r="BR181" i="6" s="1"/>
  <c r="AV181" i="6"/>
  <c r="BQ181" i="6" s="1"/>
  <c r="AU181" i="6"/>
  <c r="BP181" i="6" s="1"/>
  <c r="BL179" i="6"/>
  <c r="CG179" i="6" s="1"/>
  <c r="BK179" i="6"/>
  <c r="CF179" i="6" s="1"/>
  <c r="BJ179" i="6"/>
  <c r="CE179" i="6" s="1"/>
  <c r="BI179" i="6"/>
  <c r="CD179" i="6" s="1"/>
  <c r="BH179" i="6"/>
  <c r="CC179" i="6" s="1"/>
  <c r="BG179" i="6"/>
  <c r="CB179" i="6" s="1"/>
  <c r="BF179" i="6"/>
  <c r="CA179" i="6" s="1"/>
  <c r="BE179" i="6"/>
  <c r="BZ179" i="6" s="1"/>
  <c r="BB179" i="6"/>
  <c r="BW179" i="6" s="1"/>
  <c r="BA179" i="6"/>
  <c r="BV179" i="6" s="1"/>
  <c r="AZ179" i="6"/>
  <c r="BU179" i="6" s="1"/>
  <c r="AY179" i="6"/>
  <c r="BT179" i="6" s="1"/>
  <c r="AX179" i="6"/>
  <c r="BS179" i="6" s="1"/>
  <c r="AW179" i="6"/>
  <c r="BR179" i="6" s="1"/>
  <c r="AV179" i="6"/>
  <c r="BQ179" i="6" s="1"/>
  <c r="AU179" i="6"/>
  <c r="BP179" i="6" s="1"/>
  <c r="BL177" i="6"/>
  <c r="CG177" i="6" s="1"/>
  <c r="BK177" i="6"/>
  <c r="CF177" i="6" s="1"/>
  <c r="BJ177" i="6"/>
  <c r="CE177" i="6" s="1"/>
  <c r="BI177" i="6"/>
  <c r="CD177" i="6" s="1"/>
  <c r="BH177" i="6"/>
  <c r="CC177" i="6" s="1"/>
  <c r="BG177" i="6"/>
  <c r="CB177" i="6" s="1"/>
  <c r="BF177" i="6"/>
  <c r="CA177" i="6" s="1"/>
  <c r="BE177" i="6"/>
  <c r="BZ177" i="6" s="1"/>
  <c r="BB177" i="6"/>
  <c r="BW177" i="6" s="1"/>
  <c r="BA177" i="6"/>
  <c r="BV177" i="6" s="1"/>
  <c r="AZ177" i="6"/>
  <c r="BU177" i="6" s="1"/>
  <c r="AY177" i="6"/>
  <c r="BT177" i="6" s="1"/>
  <c r="AX177" i="6"/>
  <c r="BS177" i="6" s="1"/>
  <c r="AW177" i="6"/>
  <c r="BR177" i="6" s="1"/>
  <c r="AV177" i="6"/>
  <c r="BQ177" i="6" s="1"/>
  <c r="AU177" i="6"/>
  <c r="BL176" i="6"/>
  <c r="CG176" i="6" s="1"/>
  <c r="BK176" i="6"/>
  <c r="CF176" i="6" s="1"/>
  <c r="BJ176" i="6"/>
  <c r="CE176" i="6" s="1"/>
  <c r="BI176" i="6"/>
  <c r="CD176" i="6" s="1"/>
  <c r="BH176" i="6"/>
  <c r="CC176" i="6" s="1"/>
  <c r="BG176" i="6"/>
  <c r="CB176" i="6" s="1"/>
  <c r="BF176" i="6"/>
  <c r="CA176" i="6" s="1"/>
  <c r="BE176" i="6"/>
  <c r="BZ176" i="6" s="1"/>
  <c r="BB176" i="6"/>
  <c r="BW176" i="6" s="1"/>
  <c r="BA176" i="6"/>
  <c r="BV176" i="6" s="1"/>
  <c r="AZ176" i="6"/>
  <c r="BU176" i="6" s="1"/>
  <c r="AY176" i="6"/>
  <c r="BT176" i="6" s="1"/>
  <c r="AX176" i="6"/>
  <c r="BS176" i="6" s="1"/>
  <c r="AW176" i="6"/>
  <c r="BR176" i="6" s="1"/>
  <c r="AV176" i="6"/>
  <c r="BQ176" i="6" s="1"/>
  <c r="AU176" i="6"/>
  <c r="BP176" i="6" s="1"/>
  <c r="BL172" i="6"/>
  <c r="CG172" i="6" s="1"/>
  <c r="BK172" i="6"/>
  <c r="CF172" i="6" s="1"/>
  <c r="BJ172" i="6"/>
  <c r="CE172" i="6" s="1"/>
  <c r="BI172" i="6"/>
  <c r="CD172" i="6" s="1"/>
  <c r="BH172" i="6"/>
  <c r="CC172" i="6" s="1"/>
  <c r="BG172" i="6"/>
  <c r="CB172" i="6" s="1"/>
  <c r="BF172" i="6"/>
  <c r="CA172" i="6" s="1"/>
  <c r="BE172" i="6"/>
  <c r="BZ172" i="6" s="1"/>
  <c r="BB172" i="6"/>
  <c r="BW172" i="6" s="1"/>
  <c r="BA172" i="6"/>
  <c r="BV172" i="6" s="1"/>
  <c r="AZ172" i="6"/>
  <c r="BU172" i="6" s="1"/>
  <c r="AY172" i="6"/>
  <c r="BT172" i="6" s="1"/>
  <c r="AX172" i="6"/>
  <c r="BS172" i="6" s="1"/>
  <c r="AW172" i="6"/>
  <c r="BR172" i="6" s="1"/>
  <c r="AV172" i="6"/>
  <c r="BQ172" i="6" s="1"/>
  <c r="AU172" i="6"/>
  <c r="BP172" i="6" s="1"/>
  <c r="BL130" i="6"/>
  <c r="CG130" i="6" s="1"/>
  <c r="BK130" i="6"/>
  <c r="CF130" i="6" s="1"/>
  <c r="BJ130" i="6"/>
  <c r="CE130" i="6" s="1"/>
  <c r="BI130" i="6"/>
  <c r="CD130" i="6" s="1"/>
  <c r="BH130" i="6"/>
  <c r="CC130" i="6" s="1"/>
  <c r="BG130" i="6"/>
  <c r="CB130" i="6" s="1"/>
  <c r="BF130" i="6"/>
  <c r="CA130" i="6" s="1"/>
  <c r="BE130" i="6"/>
  <c r="BZ130" i="6" s="1"/>
  <c r="BB130" i="6"/>
  <c r="BW130" i="6" s="1"/>
  <c r="BA130" i="6"/>
  <c r="BV130" i="6" s="1"/>
  <c r="AZ130" i="6"/>
  <c r="BU130" i="6" s="1"/>
  <c r="AY130" i="6"/>
  <c r="BT130" i="6" s="1"/>
  <c r="AX130" i="6"/>
  <c r="BS130" i="6" s="1"/>
  <c r="AW130" i="6"/>
  <c r="BR130" i="6" s="1"/>
  <c r="AV130" i="6"/>
  <c r="BQ130" i="6" s="1"/>
  <c r="AU130" i="6"/>
  <c r="BP130" i="6" s="1"/>
  <c r="BL171" i="6"/>
  <c r="CG171" i="6" s="1"/>
  <c r="BK171" i="6"/>
  <c r="CF171" i="6" s="1"/>
  <c r="BJ171" i="6"/>
  <c r="CE171" i="6" s="1"/>
  <c r="BI171" i="6"/>
  <c r="CD171" i="6" s="1"/>
  <c r="BH171" i="6"/>
  <c r="CC171" i="6" s="1"/>
  <c r="BG171" i="6"/>
  <c r="CB171" i="6" s="1"/>
  <c r="BF171" i="6"/>
  <c r="CA171" i="6" s="1"/>
  <c r="BE171" i="6"/>
  <c r="BZ171" i="6" s="1"/>
  <c r="BB171" i="6"/>
  <c r="BW171" i="6" s="1"/>
  <c r="BA171" i="6"/>
  <c r="BV171" i="6" s="1"/>
  <c r="AZ171" i="6"/>
  <c r="BU171" i="6" s="1"/>
  <c r="AY171" i="6"/>
  <c r="BT171" i="6" s="1"/>
  <c r="AX171" i="6"/>
  <c r="BS171" i="6" s="1"/>
  <c r="AW171" i="6"/>
  <c r="BR171" i="6" s="1"/>
  <c r="AV171" i="6"/>
  <c r="BQ171" i="6" s="1"/>
  <c r="AU171" i="6"/>
  <c r="BP171" i="6" s="1"/>
  <c r="BL170" i="6"/>
  <c r="CG170" i="6" s="1"/>
  <c r="BK170" i="6"/>
  <c r="CF170" i="6" s="1"/>
  <c r="BJ170" i="6"/>
  <c r="CE170" i="6" s="1"/>
  <c r="BI170" i="6"/>
  <c r="CD170" i="6" s="1"/>
  <c r="BH170" i="6"/>
  <c r="CC170" i="6" s="1"/>
  <c r="BG170" i="6"/>
  <c r="CB170" i="6" s="1"/>
  <c r="BF170" i="6"/>
  <c r="CA170" i="6" s="1"/>
  <c r="BE170" i="6"/>
  <c r="BZ170" i="6" s="1"/>
  <c r="BB170" i="6"/>
  <c r="BW170" i="6" s="1"/>
  <c r="BA170" i="6"/>
  <c r="BV170" i="6" s="1"/>
  <c r="AZ170" i="6"/>
  <c r="BU170" i="6" s="1"/>
  <c r="AY170" i="6"/>
  <c r="BT170" i="6" s="1"/>
  <c r="AX170" i="6"/>
  <c r="BS170" i="6" s="1"/>
  <c r="AW170" i="6"/>
  <c r="BR170" i="6" s="1"/>
  <c r="AV170" i="6"/>
  <c r="BQ170" i="6" s="1"/>
  <c r="AU170" i="6"/>
  <c r="BP170" i="6" s="1"/>
  <c r="BL173" i="6"/>
  <c r="CG173" i="6" s="1"/>
  <c r="BK173" i="6"/>
  <c r="CF173" i="6" s="1"/>
  <c r="BJ173" i="6"/>
  <c r="CE173" i="6" s="1"/>
  <c r="BI173" i="6"/>
  <c r="CD173" i="6" s="1"/>
  <c r="BH173" i="6"/>
  <c r="CC173" i="6" s="1"/>
  <c r="BG173" i="6"/>
  <c r="CB173" i="6" s="1"/>
  <c r="BF173" i="6"/>
  <c r="CA173" i="6" s="1"/>
  <c r="BE173" i="6"/>
  <c r="BZ173" i="6" s="1"/>
  <c r="BB173" i="6"/>
  <c r="BW173" i="6" s="1"/>
  <c r="BA173" i="6"/>
  <c r="BV173" i="6" s="1"/>
  <c r="AZ173" i="6"/>
  <c r="BU173" i="6" s="1"/>
  <c r="AY173" i="6"/>
  <c r="BT173" i="6" s="1"/>
  <c r="AX173" i="6"/>
  <c r="BS173" i="6" s="1"/>
  <c r="AW173" i="6"/>
  <c r="BR173" i="6" s="1"/>
  <c r="AV173" i="6"/>
  <c r="BQ173" i="6" s="1"/>
  <c r="AU173" i="6"/>
  <c r="BP173" i="6" s="1"/>
  <c r="BL169" i="6"/>
  <c r="CG169" i="6" s="1"/>
  <c r="BK169" i="6"/>
  <c r="CF169" i="6" s="1"/>
  <c r="BJ169" i="6"/>
  <c r="CE169" i="6" s="1"/>
  <c r="BI169" i="6"/>
  <c r="CD169" i="6" s="1"/>
  <c r="BH169" i="6"/>
  <c r="CC169" i="6" s="1"/>
  <c r="BG169" i="6"/>
  <c r="CB169" i="6" s="1"/>
  <c r="BF169" i="6"/>
  <c r="CA169" i="6" s="1"/>
  <c r="BE169" i="6"/>
  <c r="BZ169" i="6" s="1"/>
  <c r="BB169" i="6"/>
  <c r="BW169" i="6" s="1"/>
  <c r="BA169" i="6"/>
  <c r="BV169" i="6" s="1"/>
  <c r="AZ169" i="6"/>
  <c r="BU169" i="6" s="1"/>
  <c r="AY169" i="6"/>
  <c r="BT169" i="6" s="1"/>
  <c r="AX169" i="6"/>
  <c r="BS169" i="6" s="1"/>
  <c r="AW169" i="6"/>
  <c r="BR169" i="6" s="1"/>
  <c r="AV169" i="6"/>
  <c r="BQ169" i="6" s="1"/>
  <c r="AU169" i="6"/>
  <c r="BP169" i="6" s="1"/>
  <c r="BL168" i="6"/>
  <c r="CG168" i="6" s="1"/>
  <c r="BK168" i="6"/>
  <c r="CF168" i="6" s="1"/>
  <c r="BJ168" i="6"/>
  <c r="CE168" i="6" s="1"/>
  <c r="BI168" i="6"/>
  <c r="CD168" i="6" s="1"/>
  <c r="BH168" i="6"/>
  <c r="CC168" i="6" s="1"/>
  <c r="BG168" i="6"/>
  <c r="CB168" i="6" s="1"/>
  <c r="BF168" i="6"/>
  <c r="CA168" i="6" s="1"/>
  <c r="BE168" i="6"/>
  <c r="BZ168" i="6" s="1"/>
  <c r="BB168" i="6"/>
  <c r="BW168" i="6" s="1"/>
  <c r="BA168" i="6"/>
  <c r="BV168" i="6" s="1"/>
  <c r="AZ168" i="6"/>
  <c r="BU168" i="6" s="1"/>
  <c r="AY168" i="6"/>
  <c r="BT168" i="6" s="1"/>
  <c r="AX168" i="6"/>
  <c r="BS168" i="6" s="1"/>
  <c r="AW168" i="6"/>
  <c r="BR168" i="6" s="1"/>
  <c r="AV168" i="6"/>
  <c r="BQ168" i="6" s="1"/>
  <c r="AU168" i="6"/>
  <c r="BP168" i="6" s="1"/>
  <c r="BL167" i="6"/>
  <c r="CG167" i="6" s="1"/>
  <c r="BK167" i="6"/>
  <c r="CF167" i="6" s="1"/>
  <c r="BJ167" i="6"/>
  <c r="CE167" i="6" s="1"/>
  <c r="BI167" i="6"/>
  <c r="CD167" i="6" s="1"/>
  <c r="BH167" i="6"/>
  <c r="CC167" i="6" s="1"/>
  <c r="BG167" i="6"/>
  <c r="CB167" i="6" s="1"/>
  <c r="BF167" i="6"/>
  <c r="CA167" i="6" s="1"/>
  <c r="BE167" i="6"/>
  <c r="BZ167" i="6" s="1"/>
  <c r="BB167" i="6"/>
  <c r="BW167" i="6" s="1"/>
  <c r="BA167" i="6"/>
  <c r="BV167" i="6" s="1"/>
  <c r="AZ167" i="6"/>
  <c r="BU167" i="6" s="1"/>
  <c r="AY167" i="6"/>
  <c r="BT167" i="6" s="1"/>
  <c r="AX167" i="6"/>
  <c r="BS167" i="6" s="1"/>
  <c r="AW167" i="6"/>
  <c r="BR167" i="6" s="1"/>
  <c r="AV167" i="6"/>
  <c r="BQ167" i="6" s="1"/>
  <c r="AU167" i="6"/>
  <c r="BP167" i="6" s="1"/>
  <c r="BL166" i="6"/>
  <c r="CG166" i="6" s="1"/>
  <c r="BK166" i="6"/>
  <c r="CF166" i="6" s="1"/>
  <c r="BJ166" i="6"/>
  <c r="CE166" i="6" s="1"/>
  <c r="BI166" i="6"/>
  <c r="CD166" i="6" s="1"/>
  <c r="BH166" i="6"/>
  <c r="CC166" i="6" s="1"/>
  <c r="BG166" i="6"/>
  <c r="CB166" i="6" s="1"/>
  <c r="BF166" i="6"/>
  <c r="CA166" i="6" s="1"/>
  <c r="BE166" i="6"/>
  <c r="BZ166" i="6" s="1"/>
  <c r="BB166" i="6"/>
  <c r="BW166" i="6" s="1"/>
  <c r="BA166" i="6"/>
  <c r="BV166" i="6" s="1"/>
  <c r="AZ166" i="6"/>
  <c r="BU166" i="6" s="1"/>
  <c r="AY166" i="6"/>
  <c r="BT166" i="6" s="1"/>
  <c r="AX166" i="6"/>
  <c r="BS166" i="6" s="1"/>
  <c r="AW166" i="6"/>
  <c r="BR166" i="6" s="1"/>
  <c r="AV166" i="6"/>
  <c r="BQ166" i="6" s="1"/>
  <c r="AU166" i="6"/>
  <c r="BP166" i="6" s="1"/>
  <c r="BL165" i="6"/>
  <c r="CG165" i="6" s="1"/>
  <c r="BK165" i="6"/>
  <c r="CF165" i="6" s="1"/>
  <c r="BJ165" i="6"/>
  <c r="CE165" i="6" s="1"/>
  <c r="BI165" i="6"/>
  <c r="CD165" i="6" s="1"/>
  <c r="BH165" i="6"/>
  <c r="CC165" i="6" s="1"/>
  <c r="BG165" i="6"/>
  <c r="CB165" i="6" s="1"/>
  <c r="BF165" i="6"/>
  <c r="CA165" i="6" s="1"/>
  <c r="BE165" i="6"/>
  <c r="BZ165" i="6" s="1"/>
  <c r="BB165" i="6"/>
  <c r="BW165" i="6" s="1"/>
  <c r="BA165" i="6"/>
  <c r="BV165" i="6" s="1"/>
  <c r="AZ165" i="6"/>
  <c r="BU165" i="6" s="1"/>
  <c r="AY165" i="6"/>
  <c r="BT165" i="6" s="1"/>
  <c r="AX165" i="6"/>
  <c r="BS165" i="6" s="1"/>
  <c r="AW165" i="6"/>
  <c r="BR165" i="6" s="1"/>
  <c r="AV165" i="6"/>
  <c r="BQ165" i="6" s="1"/>
  <c r="AU165" i="6"/>
  <c r="BP165" i="6" s="1"/>
  <c r="BL164" i="6"/>
  <c r="CG164" i="6" s="1"/>
  <c r="BK164" i="6"/>
  <c r="CF164" i="6" s="1"/>
  <c r="BJ164" i="6"/>
  <c r="CE164" i="6" s="1"/>
  <c r="BI164" i="6"/>
  <c r="CD164" i="6" s="1"/>
  <c r="BH164" i="6"/>
  <c r="CC164" i="6" s="1"/>
  <c r="BG164" i="6"/>
  <c r="CB164" i="6" s="1"/>
  <c r="BF164" i="6"/>
  <c r="CA164" i="6" s="1"/>
  <c r="BE164" i="6"/>
  <c r="BZ164" i="6" s="1"/>
  <c r="BB164" i="6"/>
  <c r="BW164" i="6" s="1"/>
  <c r="BA164" i="6"/>
  <c r="BV164" i="6" s="1"/>
  <c r="AZ164" i="6"/>
  <c r="BU164" i="6" s="1"/>
  <c r="AY164" i="6"/>
  <c r="BT164" i="6" s="1"/>
  <c r="AX164" i="6"/>
  <c r="BS164" i="6" s="1"/>
  <c r="AW164" i="6"/>
  <c r="BR164" i="6" s="1"/>
  <c r="AV164" i="6"/>
  <c r="BQ164" i="6" s="1"/>
  <c r="AU164" i="6"/>
  <c r="BP164" i="6" s="1"/>
  <c r="BL163" i="6"/>
  <c r="CG163" i="6" s="1"/>
  <c r="BK163" i="6"/>
  <c r="CF163" i="6" s="1"/>
  <c r="BJ163" i="6"/>
  <c r="CE163" i="6" s="1"/>
  <c r="BI163" i="6"/>
  <c r="CD163" i="6" s="1"/>
  <c r="BH163" i="6"/>
  <c r="CC163" i="6" s="1"/>
  <c r="BG163" i="6"/>
  <c r="CB163" i="6" s="1"/>
  <c r="BF163" i="6"/>
  <c r="CA163" i="6" s="1"/>
  <c r="BE163" i="6"/>
  <c r="BZ163" i="6" s="1"/>
  <c r="BB163" i="6"/>
  <c r="BW163" i="6" s="1"/>
  <c r="BA163" i="6"/>
  <c r="BV163" i="6" s="1"/>
  <c r="AZ163" i="6"/>
  <c r="BU163" i="6" s="1"/>
  <c r="AY163" i="6"/>
  <c r="BT163" i="6" s="1"/>
  <c r="AX163" i="6"/>
  <c r="BS163" i="6" s="1"/>
  <c r="AW163" i="6"/>
  <c r="BR163" i="6" s="1"/>
  <c r="AV163" i="6"/>
  <c r="BQ163" i="6" s="1"/>
  <c r="AU163" i="6"/>
  <c r="BP163" i="6" s="1"/>
  <c r="BL162" i="6"/>
  <c r="CG162" i="6" s="1"/>
  <c r="BK162" i="6"/>
  <c r="CF162" i="6" s="1"/>
  <c r="BJ162" i="6"/>
  <c r="CE162" i="6" s="1"/>
  <c r="BI162" i="6"/>
  <c r="CD162" i="6" s="1"/>
  <c r="BH162" i="6"/>
  <c r="CC162" i="6" s="1"/>
  <c r="BG162" i="6"/>
  <c r="CB162" i="6" s="1"/>
  <c r="BF162" i="6"/>
  <c r="CA162" i="6" s="1"/>
  <c r="BE162" i="6"/>
  <c r="BZ162" i="6" s="1"/>
  <c r="BB162" i="6"/>
  <c r="BW162" i="6" s="1"/>
  <c r="BA162" i="6"/>
  <c r="BV162" i="6" s="1"/>
  <c r="AZ162" i="6"/>
  <c r="BU162" i="6" s="1"/>
  <c r="AY162" i="6"/>
  <c r="BT162" i="6" s="1"/>
  <c r="AX162" i="6"/>
  <c r="BS162" i="6" s="1"/>
  <c r="AW162" i="6"/>
  <c r="BR162" i="6" s="1"/>
  <c r="AV162" i="6"/>
  <c r="BQ162" i="6" s="1"/>
  <c r="AU162" i="6"/>
  <c r="BP162" i="6" s="1"/>
  <c r="BL178" i="6"/>
  <c r="CG178" i="6" s="1"/>
  <c r="BK178" i="6"/>
  <c r="CF178" i="6" s="1"/>
  <c r="BJ178" i="6"/>
  <c r="CE178" i="6" s="1"/>
  <c r="BI178" i="6"/>
  <c r="CD178" i="6" s="1"/>
  <c r="BH178" i="6"/>
  <c r="CC178" i="6" s="1"/>
  <c r="BG178" i="6"/>
  <c r="CB178" i="6" s="1"/>
  <c r="BF178" i="6"/>
  <c r="CA178" i="6" s="1"/>
  <c r="BE178" i="6"/>
  <c r="BZ178" i="6" s="1"/>
  <c r="BB178" i="6"/>
  <c r="BW178" i="6" s="1"/>
  <c r="BA178" i="6"/>
  <c r="BV178" i="6" s="1"/>
  <c r="AZ178" i="6"/>
  <c r="BU178" i="6" s="1"/>
  <c r="AY178" i="6"/>
  <c r="BT178" i="6" s="1"/>
  <c r="AX178" i="6"/>
  <c r="BS178" i="6" s="1"/>
  <c r="AW178" i="6"/>
  <c r="BR178" i="6" s="1"/>
  <c r="AV178" i="6"/>
  <c r="BQ178" i="6" s="1"/>
  <c r="AU178" i="6"/>
  <c r="BP178" i="6" s="1"/>
  <c r="BL161" i="6"/>
  <c r="CG161" i="6" s="1"/>
  <c r="BK161" i="6"/>
  <c r="CF161" i="6" s="1"/>
  <c r="BJ161" i="6"/>
  <c r="CE161" i="6" s="1"/>
  <c r="BI161" i="6"/>
  <c r="CD161" i="6" s="1"/>
  <c r="BH161" i="6"/>
  <c r="CC161" i="6" s="1"/>
  <c r="BG161" i="6"/>
  <c r="CB161" i="6" s="1"/>
  <c r="BF161" i="6"/>
  <c r="CA161" i="6" s="1"/>
  <c r="BE161" i="6"/>
  <c r="BZ161" i="6" s="1"/>
  <c r="BB161" i="6"/>
  <c r="BW161" i="6" s="1"/>
  <c r="BA161" i="6"/>
  <c r="BV161" i="6" s="1"/>
  <c r="AZ161" i="6"/>
  <c r="BU161" i="6" s="1"/>
  <c r="AY161" i="6"/>
  <c r="BT161" i="6" s="1"/>
  <c r="AX161" i="6"/>
  <c r="BS161" i="6" s="1"/>
  <c r="AW161" i="6"/>
  <c r="BR161" i="6" s="1"/>
  <c r="AV161" i="6"/>
  <c r="BQ161" i="6" s="1"/>
  <c r="AU161" i="6"/>
  <c r="BP161" i="6" s="1"/>
  <c r="BL159" i="6"/>
  <c r="CG159" i="6" s="1"/>
  <c r="BK159" i="6"/>
  <c r="CF159" i="6" s="1"/>
  <c r="BJ159" i="6"/>
  <c r="CE159" i="6" s="1"/>
  <c r="BI159" i="6"/>
  <c r="CD159" i="6" s="1"/>
  <c r="BH159" i="6"/>
  <c r="CC159" i="6" s="1"/>
  <c r="BG159" i="6"/>
  <c r="CB159" i="6" s="1"/>
  <c r="BF159" i="6"/>
  <c r="CA159" i="6" s="1"/>
  <c r="BE159" i="6"/>
  <c r="BZ159" i="6" s="1"/>
  <c r="BB159" i="6"/>
  <c r="BW159" i="6" s="1"/>
  <c r="BA159" i="6"/>
  <c r="BV159" i="6" s="1"/>
  <c r="AZ159" i="6"/>
  <c r="BU159" i="6" s="1"/>
  <c r="AY159" i="6"/>
  <c r="BT159" i="6" s="1"/>
  <c r="AX159" i="6"/>
  <c r="BS159" i="6" s="1"/>
  <c r="AW159" i="6"/>
  <c r="BR159" i="6" s="1"/>
  <c r="AV159" i="6"/>
  <c r="BQ159" i="6" s="1"/>
  <c r="AU159" i="6"/>
  <c r="BP159" i="6" s="1"/>
  <c r="BL158" i="6"/>
  <c r="CG158" i="6" s="1"/>
  <c r="BK158" i="6"/>
  <c r="CF158" i="6" s="1"/>
  <c r="BJ158" i="6"/>
  <c r="CE158" i="6" s="1"/>
  <c r="BI158" i="6"/>
  <c r="CD158" i="6" s="1"/>
  <c r="BH158" i="6"/>
  <c r="CC158" i="6" s="1"/>
  <c r="BG158" i="6"/>
  <c r="CB158" i="6" s="1"/>
  <c r="BF158" i="6"/>
  <c r="CA158" i="6" s="1"/>
  <c r="BE158" i="6"/>
  <c r="BZ158" i="6" s="1"/>
  <c r="BB158" i="6"/>
  <c r="BW158" i="6" s="1"/>
  <c r="BA158" i="6"/>
  <c r="BV158" i="6" s="1"/>
  <c r="AZ158" i="6"/>
  <c r="BU158" i="6" s="1"/>
  <c r="AY158" i="6"/>
  <c r="BT158" i="6" s="1"/>
  <c r="AX158" i="6"/>
  <c r="BS158" i="6" s="1"/>
  <c r="AW158" i="6"/>
  <c r="BR158" i="6" s="1"/>
  <c r="AV158" i="6"/>
  <c r="BQ158" i="6" s="1"/>
  <c r="AU158" i="6"/>
  <c r="BP158" i="6" s="1"/>
  <c r="BL157" i="6"/>
  <c r="CG157" i="6" s="1"/>
  <c r="BK157" i="6"/>
  <c r="CF157" i="6" s="1"/>
  <c r="BJ157" i="6"/>
  <c r="CE157" i="6" s="1"/>
  <c r="BI157" i="6"/>
  <c r="CD157" i="6" s="1"/>
  <c r="BH157" i="6"/>
  <c r="CC157" i="6" s="1"/>
  <c r="BG157" i="6"/>
  <c r="CB157" i="6" s="1"/>
  <c r="BF157" i="6"/>
  <c r="CA157" i="6" s="1"/>
  <c r="BE157" i="6"/>
  <c r="BZ157" i="6" s="1"/>
  <c r="BB157" i="6"/>
  <c r="BW157" i="6" s="1"/>
  <c r="BA157" i="6"/>
  <c r="BV157" i="6" s="1"/>
  <c r="AZ157" i="6"/>
  <c r="BU157" i="6" s="1"/>
  <c r="AY157" i="6"/>
  <c r="BT157" i="6" s="1"/>
  <c r="AX157" i="6"/>
  <c r="BS157" i="6" s="1"/>
  <c r="AW157" i="6"/>
  <c r="BR157" i="6" s="1"/>
  <c r="AV157" i="6"/>
  <c r="BQ157" i="6" s="1"/>
  <c r="AU157" i="6"/>
  <c r="BP157" i="6" s="1"/>
  <c r="BL156" i="6"/>
  <c r="CG156" i="6" s="1"/>
  <c r="BK156" i="6"/>
  <c r="CF156" i="6" s="1"/>
  <c r="BJ156" i="6"/>
  <c r="CE156" i="6" s="1"/>
  <c r="BI156" i="6"/>
  <c r="CD156" i="6" s="1"/>
  <c r="BH156" i="6"/>
  <c r="CC156" i="6" s="1"/>
  <c r="BG156" i="6"/>
  <c r="CB156" i="6" s="1"/>
  <c r="BF156" i="6"/>
  <c r="CA156" i="6" s="1"/>
  <c r="BE156" i="6"/>
  <c r="BZ156" i="6" s="1"/>
  <c r="BB156" i="6"/>
  <c r="BW156" i="6" s="1"/>
  <c r="BA156" i="6"/>
  <c r="BV156" i="6" s="1"/>
  <c r="AZ156" i="6"/>
  <c r="BU156" i="6" s="1"/>
  <c r="AY156" i="6"/>
  <c r="BT156" i="6" s="1"/>
  <c r="AX156" i="6"/>
  <c r="BS156" i="6" s="1"/>
  <c r="AW156" i="6"/>
  <c r="BR156" i="6" s="1"/>
  <c r="AV156" i="6"/>
  <c r="BQ156" i="6" s="1"/>
  <c r="AU156" i="6"/>
  <c r="BP156" i="6" s="1"/>
  <c r="BL154" i="6"/>
  <c r="CG154" i="6" s="1"/>
  <c r="BK154" i="6"/>
  <c r="CF154" i="6" s="1"/>
  <c r="BJ154" i="6"/>
  <c r="CE154" i="6" s="1"/>
  <c r="BI154" i="6"/>
  <c r="CD154" i="6" s="1"/>
  <c r="BH154" i="6"/>
  <c r="CC154" i="6" s="1"/>
  <c r="BG154" i="6"/>
  <c r="CB154" i="6" s="1"/>
  <c r="BF154" i="6"/>
  <c r="CA154" i="6" s="1"/>
  <c r="BE154" i="6"/>
  <c r="BZ154" i="6" s="1"/>
  <c r="BB154" i="6"/>
  <c r="BW154" i="6" s="1"/>
  <c r="BA154" i="6"/>
  <c r="BV154" i="6" s="1"/>
  <c r="AZ154" i="6"/>
  <c r="BU154" i="6" s="1"/>
  <c r="AY154" i="6"/>
  <c r="BT154" i="6" s="1"/>
  <c r="AX154" i="6"/>
  <c r="BS154" i="6" s="1"/>
  <c r="AW154" i="6"/>
  <c r="BR154" i="6" s="1"/>
  <c r="AV154" i="6"/>
  <c r="BQ154" i="6" s="1"/>
  <c r="AU154" i="6"/>
  <c r="BP154" i="6" s="1"/>
  <c r="BL151" i="6"/>
  <c r="CG151" i="6" s="1"/>
  <c r="BK151" i="6"/>
  <c r="CF151" i="6" s="1"/>
  <c r="BJ151" i="6"/>
  <c r="CE151" i="6" s="1"/>
  <c r="BI151" i="6"/>
  <c r="CD151" i="6" s="1"/>
  <c r="BH151" i="6"/>
  <c r="CC151" i="6" s="1"/>
  <c r="BG151" i="6"/>
  <c r="CB151" i="6" s="1"/>
  <c r="BF151" i="6"/>
  <c r="CA151" i="6" s="1"/>
  <c r="BE151" i="6"/>
  <c r="BZ151" i="6" s="1"/>
  <c r="BB151" i="6"/>
  <c r="BW151" i="6" s="1"/>
  <c r="BA151" i="6"/>
  <c r="BV151" i="6" s="1"/>
  <c r="AZ151" i="6"/>
  <c r="BU151" i="6" s="1"/>
  <c r="AY151" i="6"/>
  <c r="BT151" i="6" s="1"/>
  <c r="AX151" i="6"/>
  <c r="BS151" i="6" s="1"/>
  <c r="AW151" i="6"/>
  <c r="BR151" i="6" s="1"/>
  <c r="AV151" i="6"/>
  <c r="BQ151" i="6" s="1"/>
  <c r="AU151" i="6"/>
  <c r="BP151" i="6" s="1"/>
  <c r="BL149" i="6"/>
  <c r="CG149" i="6" s="1"/>
  <c r="BK149" i="6"/>
  <c r="CF149" i="6" s="1"/>
  <c r="BJ149" i="6"/>
  <c r="CE149" i="6" s="1"/>
  <c r="BI149" i="6"/>
  <c r="CD149" i="6" s="1"/>
  <c r="BH149" i="6"/>
  <c r="CC149" i="6" s="1"/>
  <c r="BG149" i="6"/>
  <c r="CB149" i="6" s="1"/>
  <c r="BF149" i="6"/>
  <c r="CA149" i="6" s="1"/>
  <c r="BE149" i="6"/>
  <c r="BZ149" i="6" s="1"/>
  <c r="BB149" i="6"/>
  <c r="BW149" i="6" s="1"/>
  <c r="BA149" i="6"/>
  <c r="BV149" i="6" s="1"/>
  <c r="AZ149" i="6"/>
  <c r="BU149" i="6" s="1"/>
  <c r="AY149" i="6"/>
  <c r="BT149" i="6" s="1"/>
  <c r="AX149" i="6"/>
  <c r="BS149" i="6" s="1"/>
  <c r="AW149" i="6"/>
  <c r="BR149" i="6" s="1"/>
  <c r="AV149" i="6"/>
  <c r="BQ149" i="6" s="1"/>
  <c r="AU149" i="6"/>
  <c r="BP149" i="6" s="1"/>
  <c r="BL148" i="6"/>
  <c r="CG148" i="6" s="1"/>
  <c r="BK148" i="6"/>
  <c r="CF148" i="6" s="1"/>
  <c r="BJ148" i="6"/>
  <c r="CE148" i="6" s="1"/>
  <c r="BI148" i="6"/>
  <c r="CD148" i="6" s="1"/>
  <c r="BH148" i="6"/>
  <c r="CC148" i="6" s="1"/>
  <c r="BG148" i="6"/>
  <c r="CB148" i="6" s="1"/>
  <c r="BF148" i="6"/>
  <c r="CA148" i="6" s="1"/>
  <c r="BE148" i="6"/>
  <c r="BZ148" i="6" s="1"/>
  <c r="BB148" i="6"/>
  <c r="BW148" i="6" s="1"/>
  <c r="BA148" i="6"/>
  <c r="BV148" i="6" s="1"/>
  <c r="AZ148" i="6"/>
  <c r="BU148" i="6" s="1"/>
  <c r="AY148" i="6"/>
  <c r="BT148" i="6" s="1"/>
  <c r="AX148" i="6"/>
  <c r="BS148" i="6" s="1"/>
  <c r="AW148" i="6"/>
  <c r="BR148" i="6" s="1"/>
  <c r="AV148" i="6"/>
  <c r="BQ148" i="6" s="1"/>
  <c r="AU148" i="6"/>
  <c r="BL147" i="6"/>
  <c r="CG147" i="6" s="1"/>
  <c r="BK147" i="6"/>
  <c r="CF147" i="6" s="1"/>
  <c r="BJ147" i="6"/>
  <c r="CE147" i="6" s="1"/>
  <c r="BI147" i="6"/>
  <c r="CD147" i="6" s="1"/>
  <c r="BH147" i="6"/>
  <c r="CC147" i="6" s="1"/>
  <c r="BG147" i="6"/>
  <c r="CB147" i="6" s="1"/>
  <c r="BF147" i="6"/>
  <c r="CA147" i="6" s="1"/>
  <c r="BE147" i="6"/>
  <c r="BZ147" i="6" s="1"/>
  <c r="BB147" i="6"/>
  <c r="BW147" i="6" s="1"/>
  <c r="BA147" i="6"/>
  <c r="BV147" i="6" s="1"/>
  <c r="AZ147" i="6"/>
  <c r="BU147" i="6" s="1"/>
  <c r="AY147" i="6"/>
  <c r="BT147" i="6" s="1"/>
  <c r="AX147" i="6"/>
  <c r="BS147" i="6" s="1"/>
  <c r="AW147" i="6"/>
  <c r="BR147" i="6" s="1"/>
  <c r="AV147" i="6"/>
  <c r="BQ147" i="6" s="1"/>
  <c r="AU147" i="6"/>
  <c r="BL146" i="6"/>
  <c r="CG146" i="6" s="1"/>
  <c r="BK146" i="6"/>
  <c r="CF146" i="6" s="1"/>
  <c r="BJ146" i="6"/>
  <c r="CE146" i="6" s="1"/>
  <c r="BI146" i="6"/>
  <c r="CD146" i="6" s="1"/>
  <c r="BH146" i="6"/>
  <c r="CC146" i="6" s="1"/>
  <c r="BG146" i="6"/>
  <c r="CB146" i="6" s="1"/>
  <c r="BF146" i="6"/>
  <c r="CA146" i="6" s="1"/>
  <c r="BE146" i="6"/>
  <c r="BZ146" i="6" s="1"/>
  <c r="BB146" i="6"/>
  <c r="BW146" i="6" s="1"/>
  <c r="BA146" i="6"/>
  <c r="BV146" i="6" s="1"/>
  <c r="AZ146" i="6"/>
  <c r="BU146" i="6" s="1"/>
  <c r="AY146" i="6"/>
  <c r="BT146" i="6" s="1"/>
  <c r="AX146" i="6"/>
  <c r="BS146" i="6" s="1"/>
  <c r="AW146" i="6"/>
  <c r="BR146" i="6" s="1"/>
  <c r="AV146" i="6"/>
  <c r="BQ146" i="6" s="1"/>
  <c r="AU146" i="6"/>
  <c r="BP146" i="6" s="1"/>
  <c r="BL219" i="6"/>
  <c r="CG219" i="6" s="1"/>
  <c r="BK219" i="6"/>
  <c r="CF219" i="6" s="1"/>
  <c r="BJ219" i="6"/>
  <c r="CE219" i="6" s="1"/>
  <c r="BI219" i="6"/>
  <c r="CD219" i="6" s="1"/>
  <c r="BH219" i="6"/>
  <c r="CC219" i="6" s="1"/>
  <c r="BG219" i="6"/>
  <c r="CB219" i="6" s="1"/>
  <c r="BF219" i="6"/>
  <c r="CA219" i="6" s="1"/>
  <c r="BE219" i="6"/>
  <c r="BZ219" i="6" s="1"/>
  <c r="BB219" i="6"/>
  <c r="BW219" i="6" s="1"/>
  <c r="BA219" i="6"/>
  <c r="BV219" i="6" s="1"/>
  <c r="AZ219" i="6"/>
  <c r="BU219" i="6" s="1"/>
  <c r="AY219" i="6"/>
  <c r="BT219" i="6" s="1"/>
  <c r="AX219" i="6"/>
  <c r="BS219" i="6" s="1"/>
  <c r="AW219" i="6"/>
  <c r="BR219" i="6" s="1"/>
  <c r="AV219" i="6"/>
  <c r="BQ219" i="6" s="1"/>
  <c r="AU219" i="6"/>
  <c r="BL143" i="6"/>
  <c r="CG143" i="6" s="1"/>
  <c r="BK143" i="6"/>
  <c r="CF143" i="6" s="1"/>
  <c r="BJ143" i="6"/>
  <c r="CE143" i="6" s="1"/>
  <c r="BI143" i="6"/>
  <c r="CD143" i="6" s="1"/>
  <c r="BH143" i="6"/>
  <c r="CC143" i="6" s="1"/>
  <c r="BG143" i="6"/>
  <c r="CB143" i="6" s="1"/>
  <c r="BF143" i="6"/>
  <c r="CA143" i="6" s="1"/>
  <c r="BE143" i="6"/>
  <c r="BZ143" i="6" s="1"/>
  <c r="BB143" i="6"/>
  <c r="BW143" i="6" s="1"/>
  <c r="BA143" i="6"/>
  <c r="BV143" i="6" s="1"/>
  <c r="AZ143" i="6"/>
  <c r="BU143" i="6" s="1"/>
  <c r="AY143" i="6"/>
  <c r="BT143" i="6" s="1"/>
  <c r="AX143" i="6"/>
  <c r="BS143" i="6" s="1"/>
  <c r="AW143" i="6"/>
  <c r="BR143" i="6" s="1"/>
  <c r="AV143" i="6"/>
  <c r="BQ143" i="6" s="1"/>
  <c r="AU143" i="6"/>
  <c r="BP143" i="6" s="1"/>
  <c r="BL142" i="6"/>
  <c r="CG142" i="6" s="1"/>
  <c r="BK142" i="6"/>
  <c r="CF142" i="6" s="1"/>
  <c r="BJ142" i="6"/>
  <c r="CE142" i="6" s="1"/>
  <c r="BI142" i="6"/>
  <c r="CD142" i="6" s="1"/>
  <c r="BH142" i="6"/>
  <c r="CC142" i="6" s="1"/>
  <c r="BG142" i="6"/>
  <c r="CB142" i="6" s="1"/>
  <c r="BF142" i="6"/>
  <c r="CA142" i="6" s="1"/>
  <c r="BE142" i="6"/>
  <c r="BZ142" i="6" s="1"/>
  <c r="BB142" i="6"/>
  <c r="BW142" i="6" s="1"/>
  <c r="BA142" i="6"/>
  <c r="BV142" i="6" s="1"/>
  <c r="AZ142" i="6"/>
  <c r="BU142" i="6" s="1"/>
  <c r="AY142" i="6"/>
  <c r="BT142" i="6" s="1"/>
  <c r="AX142" i="6"/>
  <c r="BS142" i="6" s="1"/>
  <c r="AW142" i="6"/>
  <c r="BR142" i="6" s="1"/>
  <c r="AV142" i="6"/>
  <c r="BQ142" i="6" s="1"/>
  <c r="AU142" i="6"/>
  <c r="BP142" i="6" s="1"/>
  <c r="BL141" i="6"/>
  <c r="CG141" i="6" s="1"/>
  <c r="BK141" i="6"/>
  <c r="CF141" i="6" s="1"/>
  <c r="BJ141" i="6"/>
  <c r="CE141" i="6" s="1"/>
  <c r="BI141" i="6"/>
  <c r="CD141" i="6" s="1"/>
  <c r="BH141" i="6"/>
  <c r="CC141" i="6" s="1"/>
  <c r="BG141" i="6"/>
  <c r="CB141" i="6" s="1"/>
  <c r="BF141" i="6"/>
  <c r="CA141" i="6" s="1"/>
  <c r="BE141" i="6"/>
  <c r="BZ141" i="6" s="1"/>
  <c r="BB141" i="6"/>
  <c r="BW141" i="6" s="1"/>
  <c r="BA141" i="6"/>
  <c r="BV141" i="6" s="1"/>
  <c r="AZ141" i="6"/>
  <c r="BU141" i="6" s="1"/>
  <c r="AY141" i="6"/>
  <c r="BT141" i="6" s="1"/>
  <c r="AX141" i="6"/>
  <c r="BS141" i="6" s="1"/>
  <c r="AW141" i="6"/>
  <c r="BR141" i="6" s="1"/>
  <c r="AV141" i="6"/>
  <c r="BQ141" i="6" s="1"/>
  <c r="AU141" i="6"/>
  <c r="BP141" i="6" s="1"/>
  <c r="BL140" i="6"/>
  <c r="CG140" i="6" s="1"/>
  <c r="BK140" i="6"/>
  <c r="CF140" i="6" s="1"/>
  <c r="BJ140" i="6"/>
  <c r="CE140" i="6" s="1"/>
  <c r="BI140" i="6"/>
  <c r="CD140" i="6" s="1"/>
  <c r="BH140" i="6"/>
  <c r="CC140" i="6" s="1"/>
  <c r="BG140" i="6"/>
  <c r="CB140" i="6" s="1"/>
  <c r="BF140" i="6"/>
  <c r="CA140" i="6" s="1"/>
  <c r="BE140" i="6"/>
  <c r="BZ140" i="6" s="1"/>
  <c r="BB140" i="6"/>
  <c r="BW140" i="6" s="1"/>
  <c r="BA140" i="6"/>
  <c r="BV140" i="6" s="1"/>
  <c r="AZ140" i="6"/>
  <c r="BU140" i="6" s="1"/>
  <c r="AY140" i="6"/>
  <c r="BT140" i="6" s="1"/>
  <c r="AX140" i="6"/>
  <c r="BS140" i="6" s="1"/>
  <c r="AW140" i="6"/>
  <c r="BR140" i="6" s="1"/>
  <c r="AV140" i="6"/>
  <c r="BQ140" i="6" s="1"/>
  <c r="AU140" i="6"/>
  <c r="BP140" i="6" s="1"/>
  <c r="BL139" i="6"/>
  <c r="CG139" i="6" s="1"/>
  <c r="BK139" i="6"/>
  <c r="CF139" i="6" s="1"/>
  <c r="BJ139" i="6"/>
  <c r="CE139" i="6" s="1"/>
  <c r="BI139" i="6"/>
  <c r="CD139" i="6" s="1"/>
  <c r="BH139" i="6"/>
  <c r="CC139" i="6" s="1"/>
  <c r="BG139" i="6"/>
  <c r="CB139" i="6" s="1"/>
  <c r="BF139" i="6"/>
  <c r="CA139" i="6" s="1"/>
  <c r="BE139" i="6"/>
  <c r="BZ139" i="6" s="1"/>
  <c r="BB139" i="6"/>
  <c r="BW139" i="6" s="1"/>
  <c r="BA139" i="6"/>
  <c r="BV139" i="6" s="1"/>
  <c r="AZ139" i="6"/>
  <c r="BU139" i="6" s="1"/>
  <c r="AY139" i="6"/>
  <c r="BT139" i="6" s="1"/>
  <c r="AX139" i="6"/>
  <c r="BS139" i="6" s="1"/>
  <c r="AW139" i="6"/>
  <c r="BR139" i="6" s="1"/>
  <c r="AV139" i="6"/>
  <c r="BQ139" i="6" s="1"/>
  <c r="AU139" i="6"/>
  <c r="BL138" i="6"/>
  <c r="CG138" i="6" s="1"/>
  <c r="BK138" i="6"/>
  <c r="CF138" i="6" s="1"/>
  <c r="BJ138" i="6"/>
  <c r="CE138" i="6" s="1"/>
  <c r="BI138" i="6"/>
  <c r="CD138" i="6" s="1"/>
  <c r="BH138" i="6"/>
  <c r="CC138" i="6" s="1"/>
  <c r="BG138" i="6"/>
  <c r="CB138" i="6" s="1"/>
  <c r="BF138" i="6"/>
  <c r="CA138" i="6" s="1"/>
  <c r="BE138" i="6"/>
  <c r="BZ138" i="6" s="1"/>
  <c r="BB138" i="6"/>
  <c r="BW138" i="6" s="1"/>
  <c r="BA138" i="6"/>
  <c r="BV138" i="6" s="1"/>
  <c r="AZ138" i="6"/>
  <c r="BU138" i="6" s="1"/>
  <c r="AY138" i="6"/>
  <c r="BT138" i="6" s="1"/>
  <c r="AX138" i="6"/>
  <c r="BS138" i="6" s="1"/>
  <c r="AW138" i="6"/>
  <c r="BR138" i="6" s="1"/>
  <c r="AV138" i="6"/>
  <c r="BQ138" i="6" s="1"/>
  <c r="AU138" i="6"/>
  <c r="BP138" i="6" s="1"/>
  <c r="BL137" i="6"/>
  <c r="CG137" i="6" s="1"/>
  <c r="BK137" i="6"/>
  <c r="CF137" i="6" s="1"/>
  <c r="BJ137" i="6"/>
  <c r="CE137" i="6" s="1"/>
  <c r="BI137" i="6"/>
  <c r="CD137" i="6" s="1"/>
  <c r="BH137" i="6"/>
  <c r="CC137" i="6" s="1"/>
  <c r="BG137" i="6"/>
  <c r="CB137" i="6" s="1"/>
  <c r="BF137" i="6"/>
  <c r="CA137" i="6" s="1"/>
  <c r="BE137" i="6"/>
  <c r="BZ137" i="6" s="1"/>
  <c r="BB137" i="6"/>
  <c r="BW137" i="6" s="1"/>
  <c r="BA137" i="6"/>
  <c r="BV137" i="6" s="1"/>
  <c r="AZ137" i="6"/>
  <c r="BU137" i="6" s="1"/>
  <c r="AY137" i="6"/>
  <c r="BT137" i="6" s="1"/>
  <c r="AX137" i="6"/>
  <c r="BS137" i="6" s="1"/>
  <c r="AW137" i="6"/>
  <c r="BR137" i="6" s="1"/>
  <c r="AV137" i="6"/>
  <c r="BQ137" i="6" s="1"/>
  <c r="AU137" i="6"/>
  <c r="BP137" i="6" s="1"/>
  <c r="BL153" i="6"/>
  <c r="CG153" i="6" s="1"/>
  <c r="BK153" i="6"/>
  <c r="CF153" i="6" s="1"/>
  <c r="BJ153" i="6"/>
  <c r="CE153" i="6" s="1"/>
  <c r="BI153" i="6"/>
  <c r="CD153" i="6" s="1"/>
  <c r="BH153" i="6"/>
  <c r="CC153" i="6" s="1"/>
  <c r="BG153" i="6"/>
  <c r="CB153" i="6" s="1"/>
  <c r="BF153" i="6"/>
  <c r="CA153" i="6" s="1"/>
  <c r="BE153" i="6"/>
  <c r="BZ153" i="6" s="1"/>
  <c r="BB153" i="6"/>
  <c r="BW153" i="6" s="1"/>
  <c r="BA153" i="6"/>
  <c r="BV153" i="6" s="1"/>
  <c r="AZ153" i="6"/>
  <c r="BU153" i="6" s="1"/>
  <c r="AY153" i="6"/>
  <c r="BT153" i="6" s="1"/>
  <c r="AX153" i="6"/>
  <c r="BS153" i="6" s="1"/>
  <c r="AW153" i="6"/>
  <c r="BR153" i="6" s="1"/>
  <c r="AV153" i="6"/>
  <c r="BQ153" i="6" s="1"/>
  <c r="AU153" i="6"/>
  <c r="BP153" i="6" s="1"/>
  <c r="BL136" i="6"/>
  <c r="CG136" i="6" s="1"/>
  <c r="BK136" i="6"/>
  <c r="CF136" i="6" s="1"/>
  <c r="BJ136" i="6"/>
  <c r="CE136" i="6" s="1"/>
  <c r="BI136" i="6"/>
  <c r="CD136" i="6" s="1"/>
  <c r="BH136" i="6"/>
  <c r="CC136" i="6" s="1"/>
  <c r="BG136" i="6"/>
  <c r="CB136" i="6" s="1"/>
  <c r="BF136" i="6"/>
  <c r="CA136" i="6" s="1"/>
  <c r="BE136" i="6"/>
  <c r="BZ136" i="6" s="1"/>
  <c r="BB136" i="6"/>
  <c r="BW136" i="6" s="1"/>
  <c r="BA136" i="6"/>
  <c r="BV136" i="6" s="1"/>
  <c r="AZ136" i="6"/>
  <c r="BU136" i="6" s="1"/>
  <c r="AY136" i="6"/>
  <c r="BT136" i="6" s="1"/>
  <c r="AX136" i="6"/>
  <c r="BS136" i="6" s="1"/>
  <c r="AW136" i="6"/>
  <c r="BR136" i="6" s="1"/>
  <c r="AV136" i="6"/>
  <c r="BQ136" i="6" s="1"/>
  <c r="AU136" i="6"/>
  <c r="BP136" i="6" s="1"/>
  <c r="BL135" i="6"/>
  <c r="CG135" i="6" s="1"/>
  <c r="BK135" i="6"/>
  <c r="CF135" i="6" s="1"/>
  <c r="BJ135" i="6"/>
  <c r="CE135" i="6" s="1"/>
  <c r="BI135" i="6"/>
  <c r="CD135" i="6" s="1"/>
  <c r="BH135" i="6"/>
  <c r="CC135" i="6" s="1"/>
  <c r="BG135" i="6"/>
  <c r="CB135" i="6" s="1"/>
  <c r="BF135" i="6"/>
  <c r="CA135" i="6" s="1"/>
  <c r="BE135" i="6"/>
  <c r="BZ135" i="6" s="1"/>
  <c r="BB135" i="6"/>
  <c r="BW135" i="6" s="1"/>
  <c r="BA135" i="6"/>
  <c r="BV135" i="6" s="1"/>
  <c r="AZ135" i="6"/>
  <c r="BU135" i="6" s="1"/>
  <c r="AY135" i="6"/>
  <c r="BT135" i="6" s="1"/>
  <c r="AX135" i="6"/>
  <c r="BS135" i="6" s="1"/>
  <c r="AW135" i="6"/>
  <c r="BR135" i="6" s="1"/>
  <c r="AV135" i="6"/>
  <c r="BQ135" i="6" s="1"/>
  <c r="AU135" i="6"/>
  <c r="BL134" i="6"/>
  <c r="CG134" i="6" s="1"/>
  <c r="BK134" i="6"/>
  <c r="CF134" i="6" s="1"/>
  <c r="BJ134" i="6"/>
  <c r="CE134" i="6" s="1"/>
  <c r="BI134" i="6"/>
  <c r="CD134" i="6" s="1"/>
  <c r="BH134" i="6"/>
  <c r="CC134" i="6" s="1"/>
  <c r="BG134" i="6"/>
  <c r="CB134" i="6" s="1"/>
  <c r="BF134" i="6"/>
  <c r="CA134" i="6" s="1"/>
  <c r="BE134" i="6"/>
  <c r="BZ134" i="6" s="1"/>
  <c r="BB134" i="6"/>
  <c r="BW134" i="6" s="1"/>
  <c r="BA134" i="6"/>
  <c r="BV134" i="6" s="1"/>
  <c r="AZ134" i="6"/>
  <c r="BU134" i="6" s="1"/>
  <c r="AY134" i="6"/>
  <c r="BT134" i="6" s="1"/>
  <c r="AX134" i="6"/>
  <c r="BS134" i="6" s="1"/>
  <c r="AW134" i="6"/>
  <c r="BR134" i="6" s="1"/>
  <c r="AV134" i="6"/>
  <c r="BQ134" i="6" s="1"/>
  <c r="AU134" i="6"/>
  <c r="BP134" i="6" s="1"/>
  <c r="BL133" i="6"/>
  <c r="CG133" i="6" s="1"/>
  <c r="BK133" i="6"/>
  <c r="CF133" i="6" s="1"/>
  <c r="BJ133" i="6"/>
  <c r="CE133" i="6" s="1"/>
  <c r="BI133" i="6"/>
  <c r="CD133" i="6" s="1"/>
  <c r="BH133" i="6"/>
  <c r="CC133" i="6" s="1"/>
  <c r="BG133" i="6"/>
  <c r="CB133" i="6" s="1"/>
  <c r="BF133" i="6"/>
  <c r="CA133" i="6" s="1"/>
  <c r="BE133" i="6"/>
  <c r="BZ133" i="6" s="1"/>
  <c r="BB133" i="6"/>
  <c r="BW133" i="6" s="1"/>
  <c r="BA133" i="6"/>
  <c r="BV133" i="6" s="1"/>
  <c r="AZ133" i="6"/>
  <c r="BU133" i="6" s="1"/>
  <c r="AY133" i="6"/>
  <c r="BT133" i="6" s="1"/>
  <c r="AX133" i="6"/>
  <c r="BS133" i="6" s="1"/>
  <c r="AW133" i="6"/>
  <c r="BR133" i="6" s="1"/>
  <c r="AV133" i="6"/>
  <c r="BQ133" i="6" s="1"/>
  <c r="AU133" i="6"/>
  <c r="BP133" i="6" s="1"/>
  <c r="BL132" i="6"/>
  <c r="CG132" i="6" s="1"/>
  <c r="BK132" i="6"/>
  <c r="CF132" i="6" s="1"/>
  <c r="BJ132" i="6"/>
  <c r="CE132" i="6" s="1"/>
  <c r="BI132" i="6"/>
  <c r="CD132" i="6" s="1"/>
  <c r="BH132" i="6"/>
  <c r="CC132" i="6" s="1"/>
  <c r="BG132" i="6"/>
  <c r="CB132" i="6" s="1"/>
  <c r="BF132" i="6"/>
  <c r="CA132" i="6" s="1"/>
  <c r="BE132" i="6"/>
  <c r="BZ132" i="6" s="1"/>
  <c r="BB132" i="6"/>
  <c r="BW132" i="6" s="1"/>
  <c r="BA132" i="6"/>
  <c r="BV132" i="6" s="1"/>
  <c r="AZ132" i="6"/>
  <c r="BU132" i="6" s="1"/>
  <c r="AY132" i="6"/>
  <c r="BT132" i="6" s="1"/>
  <c r="AX132" i="6"/>
  <c r="BS132" i="6" s="1"/>
  <c r="AW132" i="6"/>
  <c r="BR132" i="6" s="1"/>
  <c r="AV132" i="6"/>
  <c r="BQ132" i="6" s="1"/>
  <c r="AU132" i="6"/>
  <c r="BP132" i="6" s="1"/>
  <c r="BL131" i="6"/>
  <c r="CG131" i="6" s="1"/>
  <c r="BK131" i="6"/>
  <c r="CF131" i="6" s="1"/>
  <c r="BJ131" i="6"/>
  <c r="CE131" i="6" s="1"/>
  <c r="BI131" i="6"/>
  <c r="CD131" i="6" s="1"/>
  <c r="BH131" i="6"/>
  <c r="CC131" i="6" s="1"/>
  <c r="BG131" i="6"/>
  <c r="CB131" i="6" s="1"/>
  <c r="BF131" i="6"/>
  <c r="CA131" i="6" s="1"/>
  <c r="BE131" i="6"/>
  <c r="BZ131" i="6" s="1"/>
  <c r="BB131" i="6"/>
  <c r="BW131" i="6" s="1"/>
  <c r="BA131" i="6"/>
  <c r="BV131" i="6" s="1"/>
  <c r="AZ131" i="6"/>
  <c r="BU131" i="6" s="1"/>
  <c r="AY131" i="6"/>
  <c r="BT131" i="6" s="1"/>
  <c r="AX131" i="6"/>
  <c r="BS131" i="6" s="1"/>
  <c r="AW131" i="6"/>
  <c r="BR131" i="6" s="1"/>
  <c r="AV131" i="6"/>
  <c r="BQ131" i="6" s="1"/>
  <c r="AU131" i="6"/>
  <c r="BP131" i="6" s="1"/>
  <c r="BL129" i="6"/>
  <c r="CG129" i="6" s="1"/>
  <c r="BK129" i="6"/>
  <c r="CF129" i="6" s="1"/>
  <c r="BJ129" i="6"/>
  <c r="CE129" i="6" s="1"/>
  <c r="BI129" i="6"/>
  <c r="CD129" i="6" s="1"/>
  <c r="BH129" i="6"/>
  <c r="CC129" i="6" s="1"/>
  <c r="BG129" i="6"/>
  <c r="CB129" i="6" s="1"/>
  <c r="BF129" i="6"/>
  <c r="CA129" i="6" s="1"/>
  <c r="BE129" i="6"/>
  <c r="BZ129" i="6" s="1"/>
  <c r="BB129" i="6"/>
  <c r="BW129" i="6" s="1"/>
  <c r="BA129" i="6"/>
  <c r="BV129" i="6" s="1"/>
  <c r="AZ129" i="6"/>
  <c r="BU129" i="6" s="1"/>
  <c r="AY129" i="6"/>
  <c r="BT129" i="6" s="1"/>
  <c r="AX129" i="6"/>
  <c r="BS129" i="6" s="1"/>
  <c r="AW129" i="6"/>
  <c r="BR129" i="6" s="1"/>
  <c r="AV129" i="6"/>
  <c r="BQ129" i="6" s="1"/>
  <c r="AU129" i="6"/>
  <c r="BP129" i="6" s="1"/>
  <c r="BL128" i="6"/>
  <c r="CG128" i="6" s="1"/>
  <c r="BK128" i="6"/>
  <c r="CF128" i="6" s="1"/>
  <c r="BJ128" i="6"/>
  <c r="CE128" i="6" s="1"/>
  <c r="BI128" i="6"/>
  <c r="CD128" i="6" s="1"/>
  <c r="BH128" i="6"/>
  <c r="CC128" i="6" s="1"/>
  <c r="BG128" i="6"/>
  <c r="CB128" i="6" s="1"/>
  <c r="BF128" i="6"/>
  <c r="CA128" i="6" s="1"/>
  <c r="BE128" i="6"/>
  <c r="BZ128" i="6" s="1"/>
  <c r="BB128" i="6"/>
  <c r="BW128" i="6" s="1"/>
  <c r="BA128" i="6"/>
  <c r="BV128" i="6" s="1"/>
  <c r="AZ128" i="6"/>
  <c r="BU128" i="6" s="1"/>
  <c r="AY128" i="6"/>
  <c r="BT128" i="6" s="1"/>
  <c r="AX128" i="6"/>
  <c r="BS128" i="6" s="1"/>
  <c r="AW128" i="6"/>
  <c r="BR128" i="6" s="1"/>
  <c r="AV128" i="6"/>
  <c r="BQ128" i="6" s="1"/>
  <c r="AU128" i="6"/>
  <c r="BP128" i="6" s="1"/>
  <c r="BL127" i="6"/>
  <c r="CG127" i="6" s="1"/>
  <c r="BK127" i="6"/>
  <c r="CF127" i="6" s="1"/>
  <c r="BJ127" i="6"/>
  <c r="CE127" i="6" s="1"/>
  <c r="BI127" i="6"/>
  <c r="CD127" i="6" s="1"/>
  <c r="BH127" i="6"/>
  <c r="CC127" i="6" s="1"/>
  <c r="BG127" i="6"/>
  <c r="CB127" i="6" s="1"/>
  <c r="BF127" i="6"/>
  <c r="CA127" i="6" s="1"/>
  <c r="BE127" i="6"/>
  <c r="BZ127" i="6" s="1"/>
  <c r="BB127" i="6"/>
  <c r="BW127" i="6" s="1"/>
  <c r="BA127" i="6"/>
  <c r="BV127" i="6" s="1"/>
  <c r="AZ127" i="6"/>
  <c r="BU127" i="6" s="1"/>
  <c r="AY127" i="6"/>
  <c r="BT127" i="6" s="1"/>
  <c r="AX127" i="6"/>
  <c r="BS127" i="6" s="1"/>
  <c r="AW127" i="6"/>
  <c r="BR127" i="6" s="1"/>
  <c r="AV127" i="6"/>
  <c r="BQ127" i="6" s="1"/>
  <c r="AU127" i="6"/>
  <c r="BP127" i="6" s="1"/>
  <c r="BL126" i="6"/>
  <c r="CG126" i="6" s="1"/>
  <c r="BK126" i="6"/>
  <c r="CF126" i="6" s="1"/>
  <c r="BJ126" i="6"/>
  <c r="CE126" i="6" s="1"/>
  <c r="BI126" i="6"/>
  <c r="CD126" i="6" s="1"/>
  <c r="BH126" i="6"/>
  <c r="CC126" i="6" s="1"/>
  <c r="BG126" i="6"/>
  <c r="CB126" i="6" s="1"/>
  <c r="BF126" i="6"/>
  <c r="CA126" i="6" s="1"/>
  <c r="BE126" i="6"/>
  <c r="BZ126" i="6" s="1"/>
  <c r="BB126" i="6"/>
  <c r="BW126" i="6" s="1"/>
  <c r="BA126" i="6"/>
  <c r="BV126" i="6" s="1"/>
  <c r="AZ126" i="6"/>
  <c r="BU126" i="6" s="1"/>
  <c r="AY126" i="6"/>
  <c r="BT126" i="6" s="1"/>
  <c r="AX126" i="6"/>
  <c r="BS126" i="6" s="1"/>
  <c r="AW126" i="6"/>
  <c r="BR126" i="6" s="1"/>
  <c r="AV126" i="6"/>
  <c r="BQ126" i="6" s="1"/>
  <c r="AU126" i="6"/>
  <c r="BP126" i="6" s="1"/>
  <c r="BL124" i="6"/>
  <c r="CG124" i="6" s="1"/>
  <c r="BK124" i="6"/>
  <c r="CF124" i="6" s="1"/>
  <c r="BJ124" i="6"/>
  <c r="CE124" i="6" s="1"/>
  <c r="BI124" i="6"/>
  <c r="CD124" i="6" s="1"/>
  <c r="BH124" i="6"/>
  <c r="CC124" i="6" s="1"/>
  <c r="BG124" i="6"/>
  <c r="CB124" i="6" s="1"/>
  <c r="BF124" i="6"/>
  <c r="CA124" i="6" s="1"/>
  <c r="BE124" i="6"/>
  <c r="BZ124" i="6" s="1"/>
  <c r="BB124" i="6"/>
  <c r="BW124" i="6" s="1"/>
  <c r="BA124" i="6"/>
  <c r="BV124" i="6" s="1"/>
  <c r="AZ124" i="6"/>
  <c r="BU124" i="6" s="1"/>
  <c r="AY124" i="6"/>
  <c r="BT124" i="6" s="1"/>
  <c r="AX124" i="6"/>
  <c r="BS124" i="6" s="1"/>
  <c r="AW124" i="6"/>
  <c r="BR124" i="6" s="1"/>
  <c r="AV124" i="6"/>
  <c r="BQ124" i="6" s="1"/>
  <c r="AU124" i="6"/>
  <c r="BP124" i="6" s="1"/>
  <c r="BL123" i="6"/>
  <c r="CG123" i="6" s="1"/>
  <c r="BK123" i="6"/>
  <c r="CF123" i="6" s="1"/>
  <c r="BJ123" i="6"/>
  <c r="CE123" i="6" s="1"/>
  <c r="BI123" i="6"/>
  <c r="CD123" i="6" s="1"/>
  <c r="BH123" i="6"/>
  <c r="CC123" i="6" s="1"/>
  <c r="BG123" i="6"/>
  <c r="CB123" i="6" s="1"/>
  <c r="BF123" i="6"/>
  <c r="CA123" i="6" s="1"/>
  <c r="BE123" i="6"/>
  <c r="BZ123" i="6" s="1"/>
  <c r="BB123" i="6"/>
  <c r="BW123" i="6" s="1"/>
  <c r="BA123" i="6"/>
  <c r="BV123" i="6" s="1"/>
  <c r="AZ123" i="6"/>
  <c r="BU123" i="6" s="1"/>
  <c r="AY123" i="6"/>
  <c r="BT123" i="6" s="1"/>
  <c r="AX123" i="6"/>
  <c r="BS123" i="6" s="1"/>
  <c r="AW123" i="6"/>
  <c r="BR123" i="6" s="1"/>
  <c r="AV123" i="6"/>
  <c r="BQ123" i="6" s="1"/>
  <c r="AU123" i="6"/>
  <c r="BP123" i="6" s="1"/>
  <c r="BL122" i="6"/>
  <c r="CG122" i="6" s="1"/>
  <c r="BK122" i="6"/>
  <c r="CF122" i="6" s="1"/>
  <c r="BJ122" i="6"/>
  <c r="CE122" i="6" s="1"/>
  <c r="BI122" i="6"/>
  <c r="CD122" i="6" s="1"/>
  <c r="BH122" i="6"/>
  <c r="CC122" i="6" s="1"/>
  <c r="BG122" i="6"/>
  <c r="CB122" i="6" s="1"/>
  <c r="BF122" i="6"/>
  <c r="CA122" i="6" s="1"/>
  <c r="BE122" i="6"/>
  <c r="BZ122" i="6" s="1"/>
  <c r="BB122" i="6"/>
  <c r="BW122" i="6" s="1"/>
  <c r="BA122" i="6"/>
  <c r="BV122" i="6" s="1"/>
  <c r="AZ122" i="6"/>
  <c r="BU122" i="6" s="1"/>
  <c r="AY122" i="6"/>
  <c r="BT122" i="6" s="1"/>
  <c r="AX122" i="6"/>
  <c r="BS122" i="6" s="1"/>
  <c r="AW122" i="6"/>
  <c r="BR122" i="6" s="1"/>
  <c r="AV122" i="6"/>
  <c r="BQ122" i="6" s="1"/>
  <c r="AU122" i="6"/>
  <c r="BP122" i="6" s="1"/>
  <c r="BL121" i="6"/>
  <c r="CG121" i="6" s="1"/>
  <c r="BK121" i="6"/>
  <c r="CF121" i="6" s="1"/>
  <c r="BJ121" i="6"/>
  <c r="CE121" i="6" s="1"/>
  <c r="BI121" i="6"/>
  <c r="CD121" i="6" s="1"/>
  <c r="BH121" i="6"/>
  <c r="CC121" i="6" s="1"/>
  <c r="BG121" i="6"/>
  <c r="CB121" i="6" s="1"/>
  <c r="BF121" i="6"/>
  <c r="CA121" i="6" s="1"/>
  <c r="BE121" i="6"/>
  <c r="BZ121" i="6" s="1"/>
  <c r="BB121" i="6"/>
  <c r="BW121" i="6" s="1"/>
  <c r="BA121" i="6"/>
  <c r="BV121" i="6" s="1"/>
  <c r="AZ121" i="6"/>
  <c r="BU121" i="6" s="1"/>
  <c r="AY121" i="6"/>
  <c r="BT121" i="6" s="1"/>
  <c r="AX121" i="6"/>
  <c r="BS121" i="6" s="1"/>
  <c r="AW121" i="6"/>
  <c r="BR121" i="6" s="1"/>
  <c r="AV121" i="6"/>
  <c r="BQ121" i="6" s="1"/>
  <c r="AU121" i="6"/>
  <c r="BP121" i="6" s="1"/>
  <c r="BL120" i="6"/>
  <c r="CG120" i="6" s="1"/>
  <c r="BK120" i="6"/>
  <c r="CF120" i="6" s="1"/>
  <c r="BJ120" i="6"/>
  <c r="CE120" i="6" s="1"/>
  <c r="BI120" i="6"/>
  <c r="CD120" i="6" s="1"/>
  <c r="BH120" i="6"/>
  <c r="CC120" i="6" s="1"/>
  <c r="BG120" i="6"/>
  <c r="CB120" i="6" s="1"/>
  <c r="BF120" i="6"/>
  <c r="CA120" i="6" s="1"/>
  <c r="BE120" i="6"/>
  <c r="BZ120" i="6" s="1"/>
  <c r="BB120" i="6"/>
  <c r="BW120" i="6" s="1"/>
  <c r="BA120" i="6"/>
  <c r="BV120" i="6" s="1"/>
  <c r="AZ120" i="6"/>
  <c r="BU120" i="6" s="1"/>
  <c r="AY120" i="6"/>
  <c r="BT120" i="6" s="1"/>
  <c r="AX120" i="6"/>
  <c r="BS120" i="6" s="1"/>
  <c r="AW120" i="6"/>
  <c r="BR120" i="6" s="1"/>
  <c r="AV120" i="6"/>
  <c r="BQ120" i="6" s="1"/>
  <c r="AU120" i="6"/>
  <c r="BP120" i="6" s="1"/>
  <c r="BL174" i="6"/>
  <c r="CG174" i="6" s="1"/>
  <c r="BK174" i="6"/>
  <c r="CF174" i="6" s="1"/>
  <c r="BJ174" i="6"/>
  <c r="CE174" i="6" s="1"/>
  <c r="BI174" i="6"/>
  <c r="CD174" i="6" s="1"/>
  <c r="BH174" i="6"/>
  <c r="CC174" i="6" s="1"/>
  <c r="BG174" i="6"/>
  <c r="CB174" i="6" s="1"/>
  <c r="BF174" i="6"/>
  <c r="CA174" i="6" s="1"/>
  <c r="BE174" i="6"/>
  <c r="BZ174" i="6" s="1"/>
  <c r="BB174" i="6"/>
  <c r="BW174" i="6" s="1"/>
  <c r="BA174" i="6"/>
  <c r="BV174" i="6" s="1"/>
  <c r="AZ174" i="6"/>
  <c r="BU174" i="6" s="1"/>
  <c r="AY174" i="6"/>
  <c r="BT174" i="6" s="1"/>
  <c r="AX174" i="6"/>
  <c r="BS174" i="6" s="1"/>
  <c r="AW174" i="6"/>
  <c r="BR174" i="6" s="1"/>
  <c r="AV174" i="6"/>
  <c r="BQ174" i="6" s="1"/>
  <c r="AU174" i="6"/>
  <c r="BP174" i="6" s="1"/>
  <c r="BL125" i="6"/>
  <c r="CG125" i="6" s="1"/>
  <c r="BK125" i="6"/>
  <c r="CF125" i="6" s="1"/>
  <c r="BJ125" i="6"/>
  <c r="CE125" i="6" s="1"/>
  <c r="BI125" i="6"/>
  <c r="CD125" i="6" s="1"/>
  <c r="BH125" i="6"/>
  <c r="CC125" i="6" s="1"/>
  <c r="BG125" i="6"/>
  <c r="CB125" i="6" s="1"/>
  <c r="BF125" i="6"/>
  <c r="CA125" i="6" s="1"/>
  <c r="BE125" i="6"/>
  <c r="BZ125" i="6" s="1"/>
  <c r="BB125" i="6"/>
  <c r="BW125" i="6" s="1"/>
  <c r="BA125" i="6"/>
  <c r="BV125" i="6" s="1"/>
  <c r="AZ125" i="6"/>
  <c r="BU125" i="6" s="1"/>
  <c r="AY125" i="6"/>
  <c r="BT125" i="6" s="1"/>
  <c r="AX125" i="6"/>
  <c r="BS125" i="6" s="1"/>
  <c r="AW125" i="6"/>
  <c r="BR125" i="6" s="1"/>
  <c r="AV125" i="6"/>
  <c r="BQ125" i="6" s="1"/>
  <c r="AU125" i="6"/>
  <c r="BP125" i="6" s="1"/>
  <c r="BL119" i="6"/>
  <c r="CG119" i="6" s="1"/>
  <c r="BK119" i="6"/>
  <c r="CF119" i="6" s="1"/>
  <c r="BJ119" i="6"/>
  <c r="CE119" i="6" s="1"/>
  <c r="BI119" i="6"/>
  <c r="CD119" i="6" s="1"/>
  <c r="BH119" i="6"/>
  <c r="CC119" i="6" s="1"/>
  <c r="BG119" i="6"/>
  <c r="CB119" i="6" s="1"/>
  <c r="BF119" i="6"/>
  <c r="CA119" i="6" s="1"/>
  <c r="BE119" i="6"/>
  <c r="BZ119" i="6" s="1"/>
  <c r="BB119" i="6"/>
  <c r="BW119" i="6" s="1"/>
  <c r="BA119" i="6"/>
  <c r="BV119" i="6" s="1"/>
  <c r="AZ119" i="6"/>
  <c r="BU119" i="6" s="1"/>
  <c r="AY119" i="6"/>
  <c r="BT119" i="6" s="1"/>
  <c r="AX119" i="6"/>
  <c r="BS119" i="6" s="1"/>
  <c r="AW119" i="6"/>
  <c r="BR119" i="6" s="1"/>
  <c r="AV119" i="6"/>
  <c r="BQ119" i="6" s="1"/>
  <c r="AU119" i="6"/>
  <c r="BP119" i="6" s="1"/>
  <c r="BL118" i="6"/>
  <c r="CG118" i="6" s="1"/>
  <c r="BK118" i="6"/>
  <c r="CF118" i="6" s="1"/>
  <c r="BJ118" i="6"/>
  <c r="CE118" i="6" s="1"/>
  <c r="BI118" i="6"/>
  <c r="CD118" i="6" s="1"/>
  <c r="BH118" i="6"/>
  <c r="CC118" i="6" s="1"/>
  <c r="BG118" i="6"/>
  <c r="CB118" i="6" s="1"/>
  <c r="BF118" i="6"/>
  <c r="CA118" i="6" s="1"/>
  <c r="BE118" i="6"/>
  <c r="BZ118" i="6" s="1"/>
  <c r="BB118" i="6"/>
  <c r="BW118" i="6" s="1"/>
  <c r="BA118" i="6"/>
  <c r="BV118" i="6" s="1"/>
  <c r="AZ118" i="6"/>
  <c r="BU118" i="6" s="1"/>
  <c r="AY118" i="6"/>
  <c r="BT118" i="6" s="1"/>
  <c r="AX118" i="6"/>
  <c r="BS118" i="6" s="1"/>
  <c r="AW118" i="6"/>
  <c r="BR118" i="6" s="1"/>
  <c r="AV118" i="6"/>
  <c r="BQ118" i="6" s="1"/>
  <c r="AU118" i="6"/>
  <c r="BP118" i="6" s="1"/>
  <c r="BL116" i="6"/>
  <c r="CG116" i="6" s="1"/>
  <c r="BK116" i="6"/>
  <c r="CF116" i="6" s="1"/>
  <c r="BJ116" i="6"/>
  <c r="CE116" i="6" s="1"/>
  <c r="BI116" i="6"/>
  <c r="CD116" i="6" s="1"/>
  <c r="BH116" i="6"/>
  <c r="CC116" i="6" s="1"/>
  <c r="BG116" i="6"/>
  <c r="CB116" i="6" s="1"/>
  <c r="BF116" i="6"/>
  <c r="CA116" i="6" s="1"/>
  <c r="BE116" i="6"/>
  <c r="BZ116" i="6" s="1"/>
  <c r="BB116" i="6"/>
  <c r="BW116" i="6" s="1"/>
  <c r="BA116" i="6"/>
  <c r="BV116" i="6" s="1"/>
  <c r="AZ116" i="6"/>
  <c r="BU116" i="6" s="1"/>
  <c r="AY116" i="6"/>
  <c r="BT116" i="6" s="1"/>
  <c r="AX116" i="6"/>
  <c r="BS116" i="6" s="1"/>
  <c r="AW116" i="6"/>
  <c r="BR116" i="6" s="1"/>
  <c r="AV116" i="6"/>
  <c r="BQ116" i="6" s="1"/>
  <c r="AU116" i="6"/>
  <c r="BP116" i="6" s="1"/>
  <c r="BL115" i="6"/>
  <c r="CG115" i="6" s="1"/>
  <c r="BK115" i="6"/>
  <c r="CF115" i="6" s="1"/>
  <c r="BJ115" i="6"/>
  <c r="CE115" i="6" s="1"/>
  <c r="BI115" i="6"/>
  <c r="CD115" i="6" s="1"/>
  <c r="BH115" i="6"/>
  <c r="CC115" i="6" s="1"/>
  <c r="BG115" i="6"/>
  <c r="CB115" i="6" s="1"/>
  <c r="BF115" i="6"/>
  <c r="CA115" i="6" s="1"/>
  <c r="BE115" i="6"/>
  <c r="BZ115" i="6" s="1"/>
  <c r="BB115" i="6"/>
  <c r="BW115" i="6" s="1"/>
  <c r="BA115" i="6"/>
  <c r="BV115" i="6" s="1"/>
  <c r="AZ115" i="6"/>
  <c r="BU115" i="6" s="1"/>
  <c r="AY115" i="6"/>
  <c r="BT115" i="6" s="1"/>
  <c r="AX115" i="6"/>
  <c r="BS115" i="6" s="1"/>
  <c r="AW115" i="6"/>
  <c r="BR115" i="6" s="1"/>
  <c r="AV115" i="6"/>
  <c r="BQ115" i="6" s="1"/>
  <c r="AU115" i="6"/>
  <c r="BP115" i="6" s="1"/>
  <c r="BL114" i="6"/>
  <c r="CG114" i="6" s="1"/>
  <c r="BK114" i="6"/>
  <c r="CF114" i="6" s="1"/>
  <c r="BJ114" i="6"/>
  <c r="CE114" i="6" s="1"/>
  <c r="BI114" i="6"/>
  <c r="CD114" i="6" s="1"/>
  <c r="BH114" i="6"/>
  <c r="CC114" i="6" s="1"/>
  <c r="BG114" i="6"/>
  <c r="CB114" i="6" s="1"/>
  <c r="BF114" i="6"/>
  <c r="CA114" i="6" s="1"/>
  <c r="BE114" i="6"/>
  <c r="BZ114" i="6" s="1"/>
  <c r="BB114" i="6"/>
  <c r="BW114" i="6" s="1"/>
  <c r="BA114" i="6"/>
  <c r="BV114" i="6" s="1"/>
  <c r="AZ114" i="6"/>
  <c r="BU114" i="6" s="1"/>
  <c r="AY114" i="6"/>
  <c r="BT114" i="6" s="1"/>
  <c r="AX114" i="6"/>
  <c r="BS114" i="6" s="1"/>
  <c r="AW114" i="6"/>
  <c r="BR114" i="6" s="1"/>
  <c r="AV114" i="6"/>
  <c r="BQ114" i="6" s="1"/>
  <c r="AU114" i="6"/>
  <c r="BP114" i="6" s="1"/>
  <c r="BL152" i="6"/>
  <c r="CG152" i="6" s="1"/>
  <c r="BK152" i="6"/>
  <c r="CF152" i="6" s="1"/>
  <c r="BJ152" i="6"/>
  <c r="CE152" i="6" s="1"/>
  <c r="BI152" i="6"/>
  <c r="CD152" i="6" s="1"/>
  <c r="BH152" i="6"/>
  <c r="CC152" i="6" s="1"/>
  <c r="BG152" i="6"/>
  <c r="CB152" i="6" s="1"/>
  <c r="BF152" i="6"/>
  <c r="CA152" i="6" s="1"/>
  <c r="BE152" i="6"/>
  <c r="BZ152" i="6" s="1"/>
  <c r="BB152" i="6"/>
  <c r="BW152" i="6" s="1"/>
  <c r="BA152" i="6"/>
  <c r="BV152" i="6" s="1"/>
  <c r="AZ152" i="6"/>
  <c r="BU152" i="6" s="1"/>
  <c r="AY152" i="6"/>
  <c r="BT152" i="6" s="1"/>
  <c r="AX152" i="6"/>
  <c r="BS152" i="6" s="1"/>
  <c r="AW152" i="6"/>
  <c r="BR152" i="6" s="1"/>
  <c r="AV152" i="6"/>
  <c r="BQ152" i="6" s="1"/>
  <c r="AU152" i="6"/>
  <c r="BP152" i="6" s="1"/>
  <c r="BL113" i="6"/>
  <c r="CG113" i="6" s="1"/>
  <c r="BK113" i="6"/>
  <c r="CF113" i="6" s="1"/>
  <c r="BJ113" i="6"/>
  <c r="CE113" i="6" s="1"/>
  <c r="BI113" i="6"/>
  <c r="CD113" i="6" s="1"/>
  <c r="BH113" i="6"/>
  <c r="CC113" i="6" s="1"/>
  <c r="BG113" i="6"/>
  <c r="CB113" i="6" s="1"/>
  <c r="BF113" i="6"/>
  <c r="CA113" i="6" s="1"/>
  <c r="BE113" i="6"/>
  <c r="BZ113" i="6" s="1"/>
  <c r="BB113" i="6"/>
  <c r="BW113" i="6" s="1"/>
  <c r="BA113" i="6"/>
  <c r="BV113" i="6" s="1"/>
  <c r="AZ113" i="6"/>
  <c r="BU113" i="6" s="1"/>
  <c r="AY113" i="6"/>
  <c r="BT113" i="6" s="1"/>
  <c r="AX113" i="6"/>
  <c r="BS113" i="6" s="1"/>
  <c r="AW113" i="6"/>
  <c r="BR113" i="6" s="1"/>
  <c r="AV113" i="6"/>
  <c r="BQ113" i="6" s="1"/>
  <c r="AU113" i="6"/>
  <c r="BP113" i="6" s="1"/>
  <c r="BL111" i="6"/>
  <c r="CG111" i="6" s="1"/>
  <c r="BK111" i="6"/>
  <c r="CF111" i="6" s="1"/>
  <c r="BJ111" i="6"/>
  <c r="CE111" i="6" s="1"/>
  <c r="BI111" i="6"/>
  <c r="CD111" i="6" s="1"/>
  <c r="BH111" i="6"/>
  <c r="CC111" i="6" s="1"/>
  <c r="BG111" i="6"/>
  <c r="CB111" i="6" s="1"/>
  <c r="BF111" i="6"/>
  <c r="CA111" i="6" s="1"/>
  <c r="BE111" i="6"/>
  <c r="BZ111" i="6" s="1"/>
  <c r="BB111" i="6"/>
  <c r="BW111" i="6" s="1"/>
  <c r="BA111" i="6"/>
  <c r="BV111" i="6" s="1"/>
  <c r="AZ111" i="6"/>
  <c r="BU111" i="6" s="1"/>
  <c r="AY111" i="6"/>
  <c r="BT111" i="6" s="1"/>
  <c r="AX111" i="6"/>
  <c r="BS111" i="6" s="1"/>
  <c r="AW111" i="6"/>
  <c r="BR111" i="6" s="1"/>
  <c r="AV111" i="6"/>
  <c r="BQ111" i="6" s="1"/>
  <c r="AU111" i="6"/>
  <c r="BP111" i="6" s="1"/>
  <c r="BL160" i="6"/>
  <c r="CG160" i="6" s="1"/>
  <c r="BK160" i="6"/>
  <c r="CF160" i="6" s="1"/>
  <c r="BJ160" i="6"/>
  <c r="CE160" i="6" s="1"/>
  <c r="BI160" i="6"/>
  <c r="CD160" i="6" s="1"/>
  <c r="BH160" i="6"/>
  <c r="CC160" i="6" s="1"/>
  <c r="BG160" i="6"/>
  <c r="CB160" i="6" s="1"/>
  <c r="BF160" i="6"/>
  <c r="CA160" i="6" s="1"/>
  <c r="BE160" i="6"/>
  <c r="BZ160" i="6" s="1"/>
  <c r="BB160" i="6"/>
  <c r="BW160" i="6" s="1"/>
  <c r="BA160" i="6"/>
  <c r="BV160" i="6" s="1"/>
  <c r="AZ160" i="6"/>
  <c r="BU160" i="6" s="1"/>
  <c r="AY160" i="6"/>
  <c r="BT160" i="6" s="1"/>
  <c r="AX160" i="6"/>
  <c r="BS160" i="6" s="1"/>
  <c r="AW160" i="6"/>
  <c r="BR160" i="6" s="1"/>
  <c r="AV160" i="6"/>
  <c r="BQ160" i="6" s="1"/>
  <c r="AU160" i="6"/>
  <c r="BP160" i="6" s="1"/>
  <c r="BL110" i="6"/>
  <c r="CG110" i="6" s="1"/>
  <c r="BK110" i="6"/>
  <c r="CF110" i="6" s="1"/>
  <c r="BJ110" i="6"/>
  <c r="CE110" i="6" s="1"/>
  <c r="BI110" i="6"/>
  <c r="CD110" i="6" s="1"/>
  <c r="BH110" i="6"/>
  <c r="CC110" i="6" s="1"/>
  <c r="BG110" i="6"/>
  <c r="CB110" i="6" s="1"/>
  <c r="BF110" i="6"/>
  <c r="CA110" i="6" s="1"/>
  <c r="BE110" i="6"/>
  <c r="BZ110" i="6" s="1"/>
  <c r="BB110" i="6"/>
  <c r="BW110" i="6" s="1"/>
  <c r="BA110" i="6"/>
  <c r="BV110" i="6" s="1"/>
  <c r="AZ110" i="6"/>
  <c r="BU110" i="6" s="1"/>
  <c r="AY110" i="6"/>
  <c r="BT110" i="6" s="1"/>
  <c r="AX110" i="6"/>
  <c r="BS110" i="6" s="1"/>
  <c r="AW110" i="6"/>
  <c r="BR110" i="6" s="1"/>
  <c r="AV110" i="6"/>
  <c r="BQ110" i="6" s="1"/>
  <c r="AU110" i="6"/>
  <c r="BP110" i="6" s="1"/>
  <c r="BL109" i="6"/>
  <c r="CG109" i="6" s="1"/>
  <c r="BK109" i="6"/>
  <c r="CF109" i="6" s="1"/>
  <c r="BJ109" i="6"/>
  <c r="CE109" i="6" s="1"/>
  <c r="BI109" i="6"/>
  <c r="CD109" i="6" s="1"/>
  <c r="BH109" i="6"/>
  <c r="CC109" i="6" s="1"/>
  <c r="BG109" i="6"/>
  <c r="CB109" i="6" s="1"/>
  <c r="BF109" i="6"/>
  <c r="CA109" i="6" s="1"/>
  <c r="BE109" i="6"/>
  <c r="BZ109" i="6" s="1"/>
  <c r="BB109" i="6"/>
  <c r="BW109" i="6" s="1"/>
  <c r="BA109" i="6"/>
  <c r="BV109" i="6" s="1"/>
  <c r="AZ109" i="6"/>
  <c r="BU109" i="6" s="1"/>
  <c r="AY109" i="6"/>
  <c r="BT109" i="6" s="1"/>
  <c r="AX109" i="6"/>
  <c r="BS109" i="6" s="1"/>
  <c r="AW109" i="6"/>
  <c r="BR109" i="6" s="1"/>
  <c r="AV109" i="6"/>
  <c r="BQ109" i="6" s="1"/>
  <c r="AU109" i="6"/>
  <c r="BP109" i="6" s="1"/>
  <c r="BL108" i="6"/>
  <c r="CG108" i="6" s="1"/>
  <c r="BK108" i="6"/>
  <c r="CF108" i="6" s="1"/>
  <c r="BJ108" i="6"/>
  <c r="CE108" i="6" s="1"/>
  <c r="BI108" i="6"/>
  <c r="CD108" i="6" s="1"/>
  <c r="BH108" i="6"/>
  <c r="CC108" i="6" s="1"/>
  <c r="BG108" i="6"/>
  <c r="CB108" i="6" s="1"/>
  <c r="BF108" i="6"/>
  <c r="CA108" i="6" s="1"/>
  <c r="BE108" i="6"/>
  <c r="BZ108" i="6" s="1"/>
  <c r="BB108" i="6"/>
  <c r="BW108" i="6" s="1"/>
  <c r="BA108" i="6"/>
  <c r="BV108" i="6" s="1"/>
  <c r="AZ108" i="6"/>
  <c r="BU108" i="6" s="1"/>
  <c r="AY108" i="6"/>
  <c r="BT108" i="6" s="1"/>
  <c r="AX108" i="6"/>
  <c r="BS108" i="6" s="1"/>
  <c r="AW108" i="6"/>
  <c r="BR108" i="6" s="1"/>
  <c r="AV108" i="6"/>
  <c r="BQ108" i="6" s="1"/>
  <c r="AU108" i="6"/>
  <c r="BP108" i="6" s="1"/>
  <c r="BL107" i="6"/>
  <c r="CG107" i="6" s="1"/>
  <c r="BK107" i="6"/>
  <c r="CF107" i="6" s="1"/>
  <c r="BJ107" i="6"/>
  <c r="CE107" i="6" s="1"/>
  <c r="BI107" i="6"/>
  <c r="CD107" i="6" s="1"/>
  <c r="BH107" i="6"/>
  <c r="CC107" i="6" s="1"/>
  <c r="BG107" i="6"/>
  <c r="CB107" i="6" s="1"/>
  <c r="BF107" i="6"/>
  <c r="CA107" i="6" s="1"/>
  <c r="BE107" i="6"/>
  <c r="BZ107" i="6" s="1"/>
  <c r="BB107" i="6"/>
  <c r="BW107" i="6" s="1"/>
  <c r="BA107" i="6"/>
  <c r="BV107" i="6" s="1"/>
  <c r="AZ107" i="6"/>
  <c r="BU107" i="6" s="1"/>
  <c r="AY107" i="6"/>
  <c r="BT107" i="6" s="1"/>
  <c r="AX107" i="6"/>
  <c r="BS107" i="6" s="1"/>
  <c r="AW107" i="6"/>
  <c r="BR107" i="6" s="1"/>
  <c r="AV107" i="6"/>
  <c r="BQ107" i="6" s="1"/>
  <c r="AU107" i="6"/>
  <c r="BP107" i="6" s="1"/>
  <c r="BL106" i="6"/>
  <c r="CG106" i="6" s="1"/>
  <c r="BK106" i="6"/>
  <c r="CF106" i="6" s="1"/>
  <c r="BJ106" i="6"/>
  <c r="CE106" i="6" s="1"/>
  <c r="BI106" i="6"/>
  <c r="CD106" i="6" s="1"/>
  <c r="BH106" i="6"/>
  <c r="CC106" i="6" s="1"/>
  <c r="BG106" i="6"/>
  <c r="CB106" i="6" s="1"/>
  <c r="BF106" i="6"/>
  <c r="CA106" i="6" s="1"/>
  <c r="BE106" i="6"/>
  <c r="BZ106" i="6" s="1"/>
  <c r="BB106" i="6"/>
  <c r="BW106" i="6" s="1"/>
  <c r="BA106" i="6"/>
  <c r="BV106" i="6" s="1"/>
  <c r="AZ106" i="6"/>
  <c r="BU106" i="6" s="1"/>
  <c r="AY106" i="6"/>
  <c r="BT106" i="6" s="1"/>
  <c r="AX106" i="6"/>
  <c r="BS106" i="6" s="1"/>
  <c r="AW106" i="6"/>
  <c r="BR106" i="6" s="1"/>
  <c r="AV106" i="6"/>
  <c r="BQ106" i="6" s="1"/>
  <c r="AU106" i="6"/>
  <c r="BP106" i="6" s="1"/>
  <c r="BL105" i="6"/>
  <c r="CG105" i="6" s="1"/>
  <c r="BK105" i="6"/>
  <c r="CF105" i="6" s="1"/>
  <c r="BJ105" i="6"/>
  <c r="CE105" i="6" s="1"/>
  <c r="BI105" i="6"/>
  <c r="CD105" i="6" s="1"/>
  <c r="BH105" i="6"/>
  <c r="CC105" i="6" s="1"/>
  <c r="BG105" i="6"/>
  <c r="CB105" i="6" s="1"/>
  <c r="BF105" i="6"/>
  <c r="CA105" i="6" s="1"/>
  <c r="BE105" i="6"/>
  <c r="BZ105" i="6" s="1"/>
  <c r="BB105" i="6"/>
  <c r="BW105" i="6" s="1"/>
  <c r="BA105" i="6"/>
  <c r="BV105" i="6" s="1"/>
  <c r="AZ105" i="6"/>
  <c r="BU105" i="6" s="1"/>
  <c r="AY105" i="6"/>
  <c r="BT105" i="6" s="1"/>
  <c r="AX105" i="6"/>
  <c r="BS105" i="6" s="1"/>
  <c r="AW105" i="6"/>
  <c r="BR105" i="6" s="1"/>
  <c r="AV105" i="6"/>
  <c r="BQ105" i="6" s="1"/>
  <c r="AU105" i="6"/>
  <c r="BP105" i="6" s="1"/>
  <c r="BL104" i="6"/>
  <c r="CG104" i="6" s="1"/>
  <c r="BK104" i="6"/>
  <c r="CF104" i="6" s="1"/>
  <c r="BJ104" i="6"/>
  <c r="CE104" i="6" s="1"/>
  <c r="BI104" i="6"/>
  <c r="CD104" i="6" s="1"/>
  <c r="BH104" i="6"/>
  <c r="CC104" i="6" s="1"/>
  <c r="BG104" i="6"/>
  <c r="CB104" i="6" s="1"/>
  <c r="BF104" i="6"/>
  <c r="CA104" i="6" s="1"/>
  <c r="BE104" i="6"/>
  <c r="BZ104" i="6" s="1"/>
  <c r="BB104" i="6"/>
  <c r="BW104" i="6" s="1"/>
  <c r="BA104" i="6"/>
  <c r="BV104" i="6" s="1"/>
  <c r="AZ104" i="6"/>
  <c r="BU104" i="6" s="1"/>
  <c r="AY104" i="6"/>
  <c r="BT104" i="6" s="1"/>
  <c r="AX104" i="6"/>
  <c r="BS104" i="6" s="1"/>
  <c r="AW104" i="6"/>
  <c r="BR104" i="6" s="1"/>
  <c r="AV104" i="6"/>
  <c r="BQ104" i="6" s="1"/>
  <c r="AU104" i="6"/>
  <c r="BP104" i="6" s="1"/>
  <c r="BL103" i="6"/>
  <c r="CG103" i="6" s="1"/>
  <c r="BK103" i="6"/>
  <c r="CF103" i="6" s="1"/>
  <c r="BJ103" i="6"/>
  <c r="CE103" i="6" s="1"/>
  <c r="BI103" i="6"/>
  <c r="CD103" i="6" s="1"/>
  <c r="BH103" i="6"/>
  <c r="CC103" i="6" s="1"/>
  <c r="BG103" i="6"/>
  <c r="CB103" i="6" s="1"/>
  <c r="BF103" i="6"/>
  <c r="CA103" i="6" s="1"/>
  <c r="BE103" i="6"/>
  <c r="BZ103" i="6" s="1"/>
  <c r="BB103" i="6"/>
  <c r="BW103" i="6" s="1"/>
  <c r="BA103" i="6"/>
  <c r="BV103" i="6" s="1"/>
  <c r="AZ103" i="6"/>
  <c r="BU103" i="6" s="1"/>
  <c r="AY103" i="6"/>
  <c r="BT103" i="6" s="1"/>
  <c r="AX103" i="6"/>
  <c r="BS103" i="6" s="1"/>
  <c r="AW103" i="6"/>
  <c r="BR103" i="6" s="1"/>
  <c r="AV103" i="6"/>
  <c r="BQ103" i="6" s="1"/>
  <c r="AU103" i="6"/>
  <c r="BP103" i="6" s="1"/>
  <c r="BL102" i="6"/>
  <c r="CG102" i="6" s="1"/>
  <c r="BK102" i="6"/>
  <c r="CF102" i="6" s="1"/>
  <c r="BJ102" i="6"/>
  <c r="CE102" i="6" s="1"/>
  <c r="BI102" i="6"/>
  <c r="CD102" i="6" s="1"/>
  <c r="BH102" i="6"/>
  <c r="CC102" i="6" s="1"/>
  <c r="BG102" i="6"/>
  <c r="CB102" i="6" s="1"/>
  <c r="BF102" i="6"/>
  <c r="CA102" i="6" s="1"/>
  <c r="BE102" i="6"/>
  <c r="BZ102" i="6" s="1"/>
  <c r="BB102" i="6"/>
  <c r="BW102" i="6" s="1"/>
  <c r="BA102" i="6"/>
  <c r="BV102" i="6" s="1"/>
  <c r="AZ102" i="6"/>
  <c r="BU102" i="6" s="1"/>
  <c r="AY102" i="6"/>
  <c r="BT102" i="6" s="1"/>
  <c r="AX102" i="6"/>
  <c r="BS102" i="6" s="1"/>
  <c r="AW102" i="6"/>
  <c r="BR102" i="6" s="1"/>
  <c r="AV102" i="6"/>
  <c r="BQ102" i="6" s="1"/>
  <c r="AU102" i="6"/>
  <c r="BP102" i="6" s="1"/>
  <c r="BL101" i="6"/>
  <c r="CG101" i="6" s="1"/>
  <c r="BK101" i="6"/>
  <c r="CF101" i="6" s="1"/>
  <c r="BJ101" i="6"/>
  <c r="CE101" i="6" s="1"/>
  <c r="BI101" i="6"/>
  <c r="CD101" i="6" s="1"/>
  <c r="BH101" i="6"/>
  <c r="CC101" i="6" s="1"/>
  <c r="BG101" i="6"/>
  <c r="CB101" i="6" s="1"/>
  <c r="BF101" i="6"/>
  <c r="CA101" i="6" s="1"/>
  <c r="BE101" i="6"/>
  <c r="BZ101" i="6" s="1"/>
  <c r="BB101" i="6"/>
  <c r="BW101" i="6" s="1"/>
  <c r="BA101" i="6"/>
  <c r="BV101" i="6" s="1"/>
  <c r="AZ101" i="6"/>
  <c r="BU101" i="6" s="1"/>
  <c r="AY101" i="6"/>
  <c r="BT101" i="6" s="1"/>
  <c r="AX101" i="6"/>
  <c r="BS101" i="6" s="1"/>
  <c r="AW101" i="6"/>
  <c r="BR101" i="6" s="1"/>
  <c r="AV101" i="6"/>
  <c r="BQ101" i="6" s="1"/>
  <c r="AU101" i="6"/>
  <c r="BP101" i="6" s="1"/>
  <c r="BL100" i="6"/>
  <c r="CG100" i="6" s="1"/>
  <c r="BK100" i="6"/>
  <c r="CF100" i="6" s="1"/>
  <c r="BJ100" i="6"/>
  <c r="CE100" i="6" s="1"/>
  <c r="BI100" i="6"/>
  <c r="CD100" i="6" s="1"/>
  <c r="BH100" i="6"/>
  <c r="CC100" i="6" s="1"/>
  <c r="BG100" i="6"/>
  <c r="CB100" i="6" s="1"/>
  <c r="BF100" i="6"/>
  <c r="CA100" i="6" s="1"/>
  <c r="BE100" i="6"/>
  <c r="BZ100" i="6" s="1"/>
  <c r="BB100" i="6"/>
  <c r="BW100" i="6" s="1"/>
  <c r="BA100" i="6"/>
  <c r="BV100" i="6" s="1"/>
  <c r="AZ100" i="6"/>
  <c r="BU100" i="6" s="1"/>
  <c r="AY100" i="6"/>
  <c r="BT100" i="6" s="1"/>
  <c r="AX100" i="6"/>
  <c r="BS100" i="6" s="1"/>
  <c r="AW100" i="6"/>
  <c r="BR100" i="6" s="1"/>
  <c r="AV100" i="6"/>
  <c r="BQ100" i="6" s="1"/>
  <c r="AU100" i="6"/>
  <c r="BP100" i="6" s="1"/>
  <c r="BL99" i="6"/>
  <c r="CG99" i="6" s="1"/>
  <c r="BK99" i="6"/>
  <c r="CF99" i="6" s="1"/>
  <c r="BJ99" i="6"/>
  <c r="CE99" i="6" s="1"/>
  <c r="BI99" i="6"/>
  <c r="CD99" i="6" s="1"/>
  <c r="BH99" i="6"/>
  <c r="CC99" i="6" s="1"/>
  <c r="BG99" i="6"/>
  <c r="CB99" i="6" s="1"/>
  <c r="BF99" i="6"/>
  <c r="CA99" i="6" s="1"/>
  <c r="BE99" i="6"/>
  <c r="BZ99" i="6" s="1"/>
  <c r="BB99" i="6"/>
  <c r="BW99" i="6" s="1"/>
  <c r="BA99" i="6"/>
  <c r="BV99" i="6" s="1"/>
  <c r="AZ99" i="6"/>
  <c r="BU99" i="6" s="1"/>
  <c r="AY99" i="6"/>
  <c r="BT99" i="6" s="1"/>
  <c r="AX99" i="6"/>
  <c r="BS99" i="6" s="1"/>
  <c r="AW99" i="6"/>
  <c r="BR99" i="6" s="1"/>
  <c r="AV99" i="6"/>
  <c r="BQ99" i="6" s="1"/>
  <c r="AU99" i="6"/>
  <c r="BP99" i="6" s="1"/>
  <c r="BL98" i="6"/>
  <c r="CG98" i="6" s="1"/>
  <c r="BK98" i="6"/>
  <c r="CF98" i="6" s="1"/>
  <c r="BJ98" i="6"/>
  <c r="CE98" i="6" s="1"/>
  <c r="BI98" i="6"/>
  <c r="CD98" i="6" s="1"/>
  <c r="BH98" i="6"/>
  <c r="CC98" i="6" s="1"/>
  <c r="BG98" i="6"/>
  <c r="CB98" i="6" s="1"/>
  <c r="BF98" i="6"/>
  <c r="CA98" i="6" s="1"/>
  <c r="BE98" i="6"/>
  <c r="BZ98" i="6" s="1"/>
  <c r="BB98" i="6"/>
  <c r="BW98" i="6" s="1"/>
  <c r="BA98" i="6"/>
  <c r="BV98" i="6" s="1"/>
  <c r="AZ98" i="6"/>
  <c r="BU98" i="6" s="1"/>
  <c r="AY98" i="6"/>
  <c r="BT98" i="6" s="1"/>
  <c r="AX98" i="6"/>
  <c r="BS98" i="6" s="1"/>
  <c r="AW98" i="6"/>
  <c r="BR98" i="6" s="1"/>
  <c r="AV98" i="6"/>
  <c r="BQ98" i="6" s="1"/>
  <c r="AU98" i="6"/>
  <c r="BP98" i="6" s="1"/>
  <c r="BL97" i="6"/>
  <c r="CG97" i="6" s="1"/>
  <c r="BK97" i="6"/>
  <c r="CF97" i="6" s="1"/>
  <c r="BJ97" i="6"/>
  <c r="CE97" i="6" s="1"/>
  <c r="BI97" i="6"/>
  <c r="CD97" i="6" s="1"/>
  <c r="BH97" i="6"/>
  <c r="CC97" i="6" s="1"/>
  <c r="BG97" i="6"/>
  <c r="CB97" i="6" s="1"/>
  <c r="BF97" i="6"/>
  <c r="CA97" i="6" s="1"/>
  <c r="BE97" i="6"/>
  <c r="BZ97" i="6" s="1"/>
  <c r="BB97" i="6"/>
  <c r="BW97" i="6" s="1"/>
  <c r="BA97" i="6"/>
  <c r="BV97" i="6" s="1"/>
  <c r="AZ97" i="6"/>
  <c r="BU97" i="6" s="1"/>
  <c r="AY97" i="6"/>
  <c r="BT97" i="6" s="1"/>
  <c r="AX97" i="6"/>
  <c r="BS97" i="6" s="1"/>
  <c r="AW97" i="6"/>
  <c r="BR97" i="6" s="1"/>
  <c r="AV97" i="6"/>
  <c r="BQ97" i="6" s="1"/>
  <c r="AU97" i="6"/>
  <c r="BP97" i="6" s="1"/>
  <c r="BL96" i="6"/>
  <c r="CG96" i="6" s="1"/>
  <c r="BK96" i="6"/>
  <c r="CF96" i="6" s="1"/>
  <c r="BJ96" i="6"/>
  <c r="CE96" i="6" s="1"/>
  <c r="BI96" i="6"/>
  <c r="CD96" i="6" s="1"/>
  <c r="BH96" i="6"/>
  <c r="CC96" i="6" s="1"/>
  <c r="BG96" i="6"/>
  <c r="CB96" i="6" s="1"/>
  <c r="BF96" i="6"/>
  <c r="CA96" i="6" s="1"/>
  <c r="BE96" i="6"/>
  <c r="BZ96" i="6" s="1"/>
  <c r="BB96" i="6"/>
  <c r="BW96" i="6" s="1"/>
  <c r="BA96" i="6"/>
  <c r="BV96" i="6" s="1"/>
  <c r="AZ96" i="6"/>
  <c r="BU96" i="6" s="1"/>
  <c r="AY96" i="6"/>
  <c r="BT96" i="6" s="1"/>
  <c r="AX96" i="6"/>
  <c r="BS96" i="6" s="1"/>
  <c r="AW96" i="6"/>
  <c r="BR96" i="6" s="1"/>
  <c r="AV96" i="6"/>
  <c r="BQ96" i="6" s="1"/>
  <c r="AU96" i="6"/>
  <c r="BP96" i="6" s="1"/>
  <c r="BL95" i="6"/>
  <c r="CG95" i="6" s="1"/>
  <c r="BK95" i="6"/>
  <c r="CF95" i="6" s="1"/>
  <c r="BJ95" i="6"/>
  <c r="CE95" i="6" s="1"/>
  <c r="BI95" i="6"/>
  <c r="CD95" i="6" s="1"/>
  <c r="BH95" i="6"/>
  <c r="CC95" i="6" s="1"/>
  <c r="BG95" i="6"/>
  <c r="CB95" i="6" s="1"/>
  <c r="BF95" i="6"/>
  <c r="CA95" i="6" s="1"/>
  <c r="BE95" i="6"/>
  <c r="BZ95" i="6" s="1"/>
  <c r="BB95" i="6"/>
  <c r="BW95" i="6" s="1"/>
  <c r="BA95" i="6"/>
  <c r="BV95" i="6" s="1"/>
  <c r="AZ95" i="6"/>
  <c r="BU95" i="6" s="1"/>
  <c r="AY95" i="6"/>
  <c r="BT95" i="6" s="1"/>
  <c r="AX95" i="6"/>
  <c r="BS95" i="6" s="1"/>
  <c r="AW95" i="6"/>
  <c r="BR95" i="6" s="1"/>
  <c r="AV95" i="6"/>
  <c r="BQ95" i="6" s="1"/>
  <c r="AU95" i="6"/>
  <c r="BP95" i="6" s="1"/>
  <c r="BL94" i="6"/>
  <c r="CG94" i="6" s="1"/>
  <c r="BK94" i="6"/>
  <c r="CF94" i="6" s="1"/>
  <c r="BJ94" i="6"/>
  <c r="CE94" i="6" s="1"/>
  <c r="BI94" i="6"/>
  <c r="CD94" i="6" s="1"/>
  <c r="BH94" i="6"/>
  <c r="CC94" i="6" s="1"/>
  <c r="BG94" i="6"/>
  <c r="CB94" i="6" s="1"/>
  <c r="BF94" i="6"/>
  <c r="CA94" i="6" s="1"/>
  <c r="BE94" i="6"/>
  <c r="BZ94" i="6" s="1"/>
  <c r="BB94" i="6"/>
  <c r="BW94" i="6" s="1"/>
  <c r="BA94" i="6"/>
  <c r="BV94" i="6" s="1"/>
  <c r="AZ94" i="6"/>
  <c r="BU94" i="6" s="1"/>
  <c r="AY94" i="6"/>
  <c r="BT94" i="6" s="1"/>
  <c r="AX94" i="6"/>
  <c r="BS94" i="6" s="1"/>
  <c r="AW94" i="6"/>
  <c r="BR94" i="6" s="1"/>
  <c r="AV94" i="6"/>
  <c r="BQ94" i="6" s="1"/>
  <c r="AU94" i="6"/>
  <c r="BP94" i="6" s="1"/>
  <c r="BL93" i="6"/>
  <c r="CG93" i="6" s="1"/>
  <c r="BK93" i="6"/>
  <c r="CF93" i="6" s="1"/>
  <c r="BJ93" i="6"/>
  <c r="CE93" i="6" s="1"/>
  <c r="BI93" i="6"/>
  <c r="CD93" i="6" s="1"/>
  <c r="BH93" i="6"/>
  <c r="CC93" i="6" s="1"/>
  <c r="BG93" i="6"/>
  <c r="CB93" i="6" s="1"/>
  <c r="BF93" i="6"/>
  <c r="CA93" i="6" s="1"/>
  <c r="BE93" i="6"/>
  <c r="BZ93" i="6" s="1"/>
  <c r="BB93" i="6"/>
  <c r="BW93" i="6" s="1"/>
  <c r="BA93" i="6"/>
  <c r="BV93" i="6" s="1"/>
  <c r="AZ93" i="6"/>
  <c r="BU93" i="6" s="1"/>
  <c r="AY93" i="6"/>
  <c r="BT93" i="6" s="1"/>
  <c r="AX93" i="6"/>
  <c r="BS93" i="6" s="1"/>
  <c r="AW93" i="6"/>
  <c r="BR93" i="6" s="1"/>
  <c r="AV93" i="6"/>
  <c r="BQ93" i="6" s="1"/>
  <c r="AU93" i="6"/>
  <c r="BP93" i="6" s="1"/>
  <c r="BL92" i="6"/>
  <c r="CG92" i="6" s="1"/>
  <c r="BK92" i="6"/>
  <c r="CF92" i="6" s="1"/>
  <c r="BJ92" i="6"/>
  <c r="CE92" i="6" s="1"/>
  <c r="BI92" i="6"/>
  <c r="CD92" i="6" s="1"/>
  <c r="BH92" i="6"/>
  <c r="CC92" i="6" s="1"/>
  <c r="BG92" i="6"/>
  <c r="CB92" i="6" s="1"/>
  <c r="BF92" i="6"/>
  <c r="CA92" i="6" s="1"/>
  <c r="BE92" i="6"/>
  <c r="BZ92" i="6" s="1"/>
  <c r="BB92" i="6"/>
  <c r="BW92" i="6" s="1"/>
  <c r="BA92" i="6"/>
  <c r="BV92" i="6" s="1"/>
  <c r="AZ92" i="6"/>
  <c r="BU92" i="6" s="1"/>
  <c r="AY92" i="6"/>
  <c r="BT92" i="6" s="1"/>
  <c r="AX92" i="6"/>
  <c r="BS92" i="6" s="1"/>
  <c r="AW92" i="6"/>
  <c r="BR92" i="6" s="1"/>
  <c r="AV92" i="6"/>
  <c r="BQ92" i="6" s="1"/>
  <c r="AU92" i="6"/>
  <c r="BP92" i="6" s="1"/>
  <c r="BL91" i="6"/>
  <c r="CG91" i="6" s="1"/>
  <c r="BK91" i="6"/>
  <c r="CF91" i="6" s="1"/>
  <c r="BJ91" i="6"/>
  <c r="CE91" i="6" s="1"/>
  <c r="BI91" i="6"/>
  <c r="CD91" i="6" s="1"/>
  <c r="BH91" i="6"/>
  <c r="CC91" i="6" s="1"/>
  <c r="BG91" i="6"/>
  <c r="CB91" i="6" s="1"/>
  <c r="BF91" i="6"/>
  <c r="CA91" i="6" s="1"/>
  <c r="BE91" i="6"/>
  <c r="BZ91" i="6" s="1"/>
  <c r="BB91" i="6"/>
  <c r="BW91" i="6" s="1"/>
  <c r="BA91" i="6"/>
  <c r="BV91" i="6" s="1"/>
  <c r="AZ91" i="6"/>
  <c r="BU91" i="6" s="1"/>
  <c r="AY91" i="6"/>
  <c r="BT91" i="6" s="1"/>
  <c r="AX91" i="6"/>
  <c r="BS91" i="6" s="1"/>
  <c r="AW91" i="6"/>
  <c r="BR91" i="6" s="1"/>
  <c r="AV91" i="6"/>
  <c r="BQ91" i="6" s="1"/>
  <c r="AU91" i="6"/>
  <c r="BP91" i="6" s="1"/>
  <c r="BL90" i="6"/>
  <c r="CG90" i="6" s="1"/>
  <c r="BK90" i="6"/>
  <c r="CF90" i="6" s="1"/>
  <c r="BJ90" i="6"/>
  <c r="CE90" i="6" s="1"/>
  <c r="BI90" i="6"/>
  <c r="CD90" i="6" s="1"/>
  <c r="BH90" i="6"/>
  <c r="CC90" i="6" s="1"/>
  <c r="BG90" i="6"/>
  <c r="CB90" i="6" s="1"/>
  <c r="BF90" i="6"/>
  <c r="CA90" i="6" s="1"/>
  <c r="BE90" i="6"/>
  <c r="BZ90" i="6" s="1"/>
  <c r="BB90" i="6"/>
  <c r="BW90" i="6" s="1"/>
  <c r="BA90" i="6"/>
  <c r="BV90" i="6" s="1"/>
  <c r="AZ90" i="6"/>
  <c r="BU90" i="6" s="1"/>
  <c r="AY90" i="6"/>
  <c r="BT90" i="6" s="1"/>
  <c r="AX90" i="6"/>
  <c r="BS90" i="6" s="1"/>
  <c r="AW90" i="6"/>
  <c r="BR90" i="6" s="1"/>
  <c r="AV90" i="6"/>
  <c r="BQ90" i="6" s="1"/>
  <c r="AU90" i="6"/>
  <c r="BP90" i="6" s="1"/>
  <c r="BL89" i="6"/>
  <c r="CG89" i="6" s="1"/>
  <c r="BK89" i="6"/>
  <c r="CF89" i="6" s="1"/>
  <c r="BJ89" i="6"/>
  <c r="CE89" i="6" s="1"/>
  <c r="BI89" i="6"/>
  <c r="CD89" i="6" s="1"/>
  <c r="BH89" i="6"/>
  <c r="CC89" i="6" s="1"/>
  <c r="BG89" i="6"/>
  <c r="CB89" i="6" s="1"/>
  <c r="BF89" i="6"/>
  <c r="CA89" i="6" s="1"/>
  <c r="BE89" i="6"/>
  <c r="BZ89" i="6" s="1"/>
  <c r="BB89" i="6"/>
  <c r="BW89" i="6" s="1"/>
  <c r="BA89" i="6"/>
  <c r="BV89" i="6" s="1"/>
  <c r="AZ89" i="6"/>
  <c r="BU89" i="6" s="1"/>
  <c r="AY89" i="6"/>
  <c r="BT89" i="6" s="1"/>
  <c r="AX89" i="6"/>
  <c r="BS89" i="6" s="1"/>
  <c r="AW89" i="6"/>
  <c r="BR89" i="6" s="1"/>
  <c r="AV89" i="6"/>
  <c r="BQ89" i="6" s="1"/>
  <c r="AU89" i="6"/>
  <c r="BP89" i="6" s="1"/>
  <c r="BL88" i="6"/>
  <c r="CG88" i="6" s="1"/>
  <c r="BK88" i="6"/>
  <c r="CF88" i="6" s="1"/>
  <c r="BJ88" i="6"/>
  <c r="CE88" i="6" s="1"/>
  <c r="BI88" i="6"/>
  <c r="CD88" i="6" s="1"/>
  <c r="BH88" i="6"/>
  <c r="CC88" i="6" s="1"/>
  <c r="BG88" i="6"/>
  <c r="CB88" i="6" s="1"/>
  <c r="BF88" i="6"/>
  <c r="CA88" i="6" s="1"/>
  <c r="BE88" i="6"/>
  <c r="BZ88" i="6" s="1"/>
  <c r="BB88" i="6"/>
  <c r="BW88" i="6" s="1"/>
  <c r="BA88" i="6"/>
  <c r="BV88" i="6" s="1"/>
  <c r="AZ88" i="6"/>
  <c r="BU88" i="6" s="1"/>
  <c r="AY88" i="6"/>
  <c r="BT88" i="6" s="1"/>
  <c r="AX88" i="6"/>
  <c r="BS88" i="6" s="1"/>
  <c r="AW88" i="6"/>
  <c r="BR88" i="6" s="1"/>
  <c r="AV88" i="6"/>
  <c r="BQ88" i="6" s="1"/>
  <c r="AU88" i="6"/>
  <c r="BP88" i="6" s="1"/>
  <c r="BL87" i="6"/>
  <c r="CG87" i="6" s="1"/>
  <c r="BK87" i="6"/>
  <c r="CF87" i="6" s="1"/>
  <c r="BJ87" i="6"/>
  <c r="CE87" i="6" s="1"/>
  <c r="BI87" i="6"/>
  <c r="CD87" i="6" s="1"/>
  <c r="BH87" i="6"/>
  <c r="CC87" i="6" s="1"/>
  <c r="BG87" i="6"/>
  <c r="CB87" i="6" s="1"/>
  <c r="BF87" i="6"/>
  <c r="CA87" i="6" s="1"/>
  <c r="BE87" i="6"/>
  <c r="BZ87" i="6" s="1"/>
  <c r="BB87" i="6"/>
  <c r="BW87" i="6" s="1"/>
  <c r="BA87" i="6"/>
  <c r="BV87" i="6" s="1"/>
  <c r="AZ87" i="6"/>
  <c r="BU87" i="6" s="1"/>
  <c r="AY87" i="6"/>
  <c r="BT87" i="6" s="1"/>
  <c r="AX87" i="6"/>
  <c r="BS87" i="6" s="1"/>
  <c r="AW87" i="6"/>
  <c r="BR87" i="6" s="1"/>
  <c r="AV87" i="6"/>
  <c r="BQ87" i="6" s="1"/>
  <c r="AU87" i="6"/>
  <c r="BP87" i="6" s="1"/>
  <c r="BL117" i="6"/>
  <c r="CG117" i="6" s="1"/>
  <c r="BK117" i="6"/>
  <c r="CF117" i="6" s="1"/>
  <c r="BJ117" i="6"/>
  <c r="CE117" i="6" s="1"/>
  <c r="BI117" i="6"/>
  <c r="CD117" i="6" s="1"/>
  <c r="BH117" i="6"/>
  <c r="CC117" i="6" s="1"/>
  <c r="BG117" i="6"/>
  <c r="CB117" i="6" s="1"/>
  <c r="BF117" i="6"/>
  <c r="CA117" i="6" s="1"/>
  <c r="BE117" i="6"/>
  <c r="BZ117" i="6" s="1"/>
  <c r="BB117" i="6"/>
  <c r="BW117" i="6" s="1"/>
  <c r="BA117" i="6"/>
  <c r="BV117" i="6" s="1"/>
  <c r="AZ117" i="6"/>
  <c r="BU117" i="6" s="1"/>
  <c r="AY117" i="6"/>
  <c r="BT117" i="6" s="1"/>
  <c r="AX117" i="6"/>
  <c r="BS117" i="6" s="1"/>
  <c r="AW117" i="6"/>
  <c r="BR117" i="6" s="1"/>
  <c r="AV117" i="6"/>
  <c r="BQ117" i="6" s="1"/>
  <c r="AU117" i="6"/>
  <c r="BP117" i="6" s="1"/>
  <c r="BL86" i="6"/>
  <c r="CG86" i="6" s="1"/>
  <c r="BK86" i="6"/>
  <c r="CF86" i="6" s="1"/>
  <c r="BJ86" i="6"/>
  <c r="CE86" i="6" s="1"/>
  <c r="BI86" i="6"/>
  <c r="CD86" i="6" s="1"/>
  <c r="BH86" i="6"/>
  <c r="CC86" i="6" s="1"/>
  <c r="BG86" i="6"/>
  <c r="CB86" i="6" s="1"/>
  <c r="BF86" i="6"/>
  <c r="CA86" i="6" s="1"/>
  <c r="BE86" i="6"/>
  <c r="BZ86" i="6" s="1"/>
  <c r="BB86" i="6"/>
  <c r="BW86" i="6" s="1"/>
  <c r="BA86" i="6"/>
  <c r="BV86" i="6" s="1"/>
  <c r="AZ86" i="6"/>
  <c r="BU86" i="6" s="1"/>
  <c r="AY86" i="6"/>
  <c r="BT86" i="6" s="1"/>
  <c r="AX86" i="6"/>
  <c r="BS86" i="6" s="1"/>
  <c r="AW86" i="6"/>
  <c r="BR86" i="6" s="1"/>
  <c r="AV86" i="6"/>
  <c r="BQ86" i="6" s="1"/>
  <c r="AU86" i="6"/>
  <c r="BP86" i="6" s="1"/>
  <c r="BL85" i="6"/>
  <c r="CG85" i="6" s="1"/>
  <c r="BK85" i="6"/>
  <c r="CF85" i="6" s="1"/>
  <c r="BJ85" i="6"/>
  <c r="CE85" i="6" s="1"/>
  <c r="BI85" i="6"/>
  <c r="CD85" i="6" s="1"/>
  <c r="BH85" i="6"/>
  <c r="CC85" i="6" s="1"/>
  <c r="BG85" i="6"/>
  <c r="CB85" i="6" s="1"/>
  <c r="BF85" i="6"/>
  <c r="CA85" i="6" s="1"/>
  <c r="BE85" i="6"/>
  <c r="BZ85" i="6" s="1"/>
  <c r="BB85" i="6"/>
  <c r="BW85" i="6" s="1"/>
  <c r="BA85" i="6"/>
  <c r="BV85" i="6" s="1"/>
  <c r="AZ85" i="6"/>
  <c r="BU85" i="6" s="1"/>
  <c r="AY85" i="6"/>
  <c r="BT85" i="6" s="1"/>
  <c r="AX85" i="6"/>
  <c r="BS85" i="6" s="1"/>
  <c r="AW85" i="6"/>
  <c r="BR85" i="6" s="1"/>
  <c r="AV85" i="6"/>
  <c r="BQ85" i="6" s="1"/>
  <c r="AU85" i="6"/>
  <c r="BL56" i="6"/>
  <c r="CG56" i="6" s="1"/>
  <c r="BK56" i="6"/>
  <c r="CF56" i="6" s="1"/>
  <c r="BJ56" i="6"/>
  <c r="CE56" i="6" s="1"/>
  <c r="BI56" i="6"/>
  <c r="CD56" i="6" s="1"/>
  <c r="BH56" i="6"/>
  <c r="CC56" i="6" s="1"/>
  <c r="BG56" i="6"/>
  <c r="CB56" i="6" s="1"/>
  <c r="BF56" i="6"/>
  <c r="CA56" i="6" s="1"/>
  <c r="BE56" i="6"/>
  <c r="BZ56" i="6" s="1"/>
  <c r="BB56" i="6"/>
  <c r="BW56" i="6" s="1"/>
  <c r="BA56" i="6"/>
  <c r="BV56" i="6" s="1"/>
  <c r="AZ56" i="6"/>
  <c r="BU56" i="6" s="1"/>
  <c r="AY56" i="6"/>
  <c r="BT56" i="6" s="1"/>
  <c r="AX56" i="6"/>
  <c r="BS56" i="6" s="1"/>
  <c r="AW56" i="6"/>
  <c r="BR56" i="6" s="1"/>
  <c r="AV56" i="6"/>
  <c r="BQ56" i="6" s="1"/>
  <c r="AU56" i="6"/>
  <c r="BP56" i="6" s="1"/>
  <c r="BL84" i="6"/>
  <c r="CG84" i="6" s="1"/>
  <c r="BK84" i="6"/>
  <c r="CF84" i="6" s="1"/>
  <c r="BJ84" i="6"/>
  <c r="CE84" i="6" s="1"/>
  <c r="BI84" i="6"/>
  <c r="CD84" i="6" s="1"/>
  <c r="BH84" i="6"/>
  <c r="CC84" i="6" s="1"/>
  <c r="BG84" i="6"/>
  <c r="CB84" i="6" s="1"/>
  <c r="BF84" i="6"/>
  <c r="CA84" i="6" s="1"/>
  <c r="BE84" i="6"/>
  <c r="BZ84" i="6" s="1"/>
  <c r="BB84" i="6"/>
  <c r="BW84" i="6" s="1"/>
  <c r="BA84" i="6"/>
  <c r="BV84" i="6" s="1"/>
  <c r="AZ84" i="6"/>
  <c r="BU84" i="6" s="1"/>
  <c r="AY84" i="6"/>
  <c r="BT84" i="6" s="1"/>
  <c r="AX84" i="6"/>
  <c r="BS84" i="6" s="1"/>
  <c r="AW84" i="6"/>
  <c r="BR84" i="6" s="1"/>
  <c r="AV84" i="6"/>
  <c r="BQ84" i="6" s="1"/>
  <c r="AU84" i="6"/>
  <c r="BL83" i="6"/>
  <c r="CG83" i="6" s="1"/>
  <c r="BK83" i="6"/>
  <c r="CF83" i="6" s="1"/>
  <c r="BJ83" i="6"/>
  <c r="CE83" i="6" s="1"/>
  <c r="BI83" i="6"/>
  <c r="CD83" i="6" s="1"/>
  <c r="BH83" i="6"/>
  <c r="CC83" i="6" s="1"/>
  <c r="BG83" i="6"/>
  <c r="CB83" i="6" s="1"/>
  <c r="BF83" i="6"/>
  <c r="CA83" i="6" s="1"/>
  <c r="BE83" i="6"/>
  <c r="BZ83" i="6" s="1"/>
  <c r="BB83" i="6"/>
  <c r="BW83" i="6" s="1"/>
  <c r="BA83" i="6"/>
  <c r="BV83" i="6" s="1"/>
  <c r="AZ83" i="6"/>
  <c r="BU83" i="6" s="1"/>
  <c r="AY83" i="6"/>
  <c r="BT83" i="6" s="1"/>
  <c r="AX83" i="6"/>
  <c r="BS83" i="6" s="1"/>
  <c r="AW83" i="6"/>
  <c r="BR83" i="6" s="1"/>
  <c r="AV83" i="6"/>
  <c r="BQ83" i="6" s="1"/>
  <c r="AU83" i="6"/>
  <c r="BP83" i="6" s="1"/>
  <c r="BL82" i="6"/>
  <c r="CG82" i="6" s="1"/>
  <c r="BK82" i="6"/>
  <c r="CF82" i="6" s="1"/>
  <c r="BJ82" i="6"/>
  <c r="CE82" i="6" s="1"/>
  <c r="BI82" i="6"/>
  <c r="CD82" i="6" s="1"/>
  <c r="BH82" i="6"/>
  <c r="CC82" i="6" s="1"/>
  <c r="BG82" i="6"/>
  <c r="CB82" i="6" s="1"/>
  <c r="BF82" i="6"/>
  <c r="CA82" i="6" s="1"/>
  <c r="BE82" i="6"/>
  <c r="BZ82" i="6" s="1"/>
  <c r="BB82" i="6"/>
  <c r="BW82" i="6" s="1"/>
  <c r="BA82" i="6"/>
  <c r="BV82" i="6" s="1"/>
  <c r="AZ82" i="6"/>
  <c r="BU82" i="6" s="1"/>
  <c r="AY82" i="6"/>
  <c r="BT82" i="6" s="1"/>
  <c r="AX82" i="6"/>
  <c r="BS82" i="6" s="1"/>
  <c r="AW82" i="6"/>
  <c r="BR82" i="6" s="1"/>
  <c r="AV82" i="6"/>
  <c r="BQ82" i="6" s="1"/>
  <c r="AU82" i="6"/>
  <c r="BP82" i="6" s="1"/>
  <c r="BL80" i="6"/>
  <c r="CG80" i="6" s="1"/>
  <c r="BK80" i="6"/>
  <c r="CF80" i="6" s="1"/>
  <c r="BJ80" i="6"/>
  <c r="CE80" i="6" s="1"/>
  <c r="BI80" i="6"/>
  <c r="CD80" i="6" s="1"/>
  <c r="BH80" i="6"/>
  <c r="CC80" i="6" s="1"/>
  <c r="BG80" i="6"/>
  <c r="CB80" i="6" s="1"/>
  <c r="BF80" i="6"/>
  <c r="CA80" i="6" s="1"/>
  <c r="BE80" i="6"/>
  <c r="BZ80" i="6" s="1"/>
  <c r="BB80" i="6"/>
  <c r="BW80" i="6" s="1"/>
  <c r="BA80" i="6"/>
  <c r="BV80" i="6" s="1"/>
  <c r="AZ80" i="6"/>
  <c r="BU80" i="6" s="1"/>
  <c r="AY80" i="6"/>
  <c r="BT80" i="6" s="1"/>
  <c r="AX80" i="6"/>
  <c r="BS80" i="6" s="1"/>
  <c r="AW80" i="6"/>
  <c r="BR80" i="6" s="1"/>
  <c r="AV80" i="6"/>
  <c r="BQ80" i="6" s="1"/>
  <c r="AU80" i="6"/>
  <c r="BP80" i="6" s="1"/>
  <c r="BL145" i="6"/>
  <c r="CG145" i="6" s="1"/>
  <c r="BK145" i="6"/>
  <c r="CF145" i="6" s="1"/>
  <c r="BJ145" i="6"/>
  <c r="CE145" i="6" s="1"/>
  <c r="BI145" i="6"/>
  <c r="CD145" i="6" s="1"/>
  <c r="BH145" i="6"/>
  <c r="CC145" i="6" s="1"/>
  <c r="BG145" i="6"/>
  <c r="CB145" i="6" s="1"/>
  <c r="BF145" i="6"/>
  <c r="CA145" i="6" s="1"/>
  <c r="BE145" i="6"/>
  <c r="BZ145" i="6" s="1"/>
  <c r="BB145" i="6"/>
  <c r="BW145" i="6" s="1"/>
  <c r="BA145" i="6"/>
  <c r="BV145" i="6" s="1"/>
  <c r="AZ145" i="6"/>
  <c r="BU145" i="6" s="1"/>
  <c r="AY145" i="6"/>
  <c r="BT145" i="6" s="1"/>
  <c r="AX145" i="6"/>
  <c r="BS145" i="6" s="1"/>
  <c r="AW145" i="6"/>
  <c r="BR145" i="6" s="1"/>
  <c r="AV145" i="6"/>
  <c r="BQ145" i="6" s="1"/>
  <c r="AU145" i="6"/>
  <c r="BP145" i="6" s="1"/>
  <c r="BL79" i="6"/>
  <c r="CG79" i="6" s="1"/>
  <c r="BK79" i="6"/>
  <c r="CF79" i="6" s="1"/>
  <c r="BJ79" i="6"/>
  <c r="CE79" i="6" s="1"/>
  <c r="BI79" i="6"/>
  <c r="CD79" i="6" s="1"/>
  <c r="BH79" i="6"/>
  <c r="CC79" i="6" s="1"/>
  <c r="BG79" i="6"/>
  <c r="CB79" i="6" s="1"/>
  <c r="BF79" i="6"/>
  <c r="CA79" i="6" s="1"/>
  <c r="BE79" i="6"/>
  <c r="BZ79" i="6" s="1"/>
  <c r="BB79" i="6"/>
  <c r="BW79" i="6" s="1"/>
  <c r="BA79" i="6"/>
  <c r="BV79" i="6" s="1"/>
  <c r="AZ79" i="6"/>
  <c r="BU79" i="6" s="1"/>
  <c r="AY79" i="6"/>
  <c r="BT79" i="6" s="1"/>
  <c r="AX79" i="6"/>
  <c r="BS79" i="6" s="1"/>
  <c r="AW79" i="6"/>
  <c r="BR79" i="6" s="1"/>
  <c r="AV79" i="6"/>
  <c r="BQ79" i="6" s="1"/>
  <c r="AU79" i="6"/>
  <c r="BP79" i="6" s="1"/>
  <c r="BL77" i="6"/>
  <c r="CG77" i="6" s="1"/>
  <c r="BK77" i="6"/>
  <c r="CF77" i="6" s="1"/>
  <c r="BJ77" i="6"/>
  <c r="CE77" i="6" s="1"/>
  <c r="BI77" i="6"/>
  <c r="CD77" i="6" s="1"/>
  <c r="BH77" i="6"/>
  <c r="CC77" i="6" s="1"/>
  <c r="BG77" i="6"/>
  <c r="CB77" i="6" s="1"/>
  <c r="BF77" i="6"/>
  <c r="CA77" i="6" s="1"/>
  <c r="BE77" i="6"/>
  <c r="BZ77" i="6" s="1"/>
  <c r="BB77" i="6"/>
  <c r="BW77" i="6" s="1"/>
  <c r="BA77" i="6"/>
  <c r="BV77" i="6" s="1"/>
  <c r="AZ77" i="6"/>
  <c r="BU77" i="6" s="1"/>
  <c r="AY77" i="6"/>
  <c r="BT77" i="6" s="1"/>
  <c r="AX77" i="6"/>
  <c r="BS77" i="6" s="1"/>
  <c r="AW77" i="6"/>
  <c r="BR77" i="6" s="1"/>
  <c r="AV77" i="6"/>
  <c r="BQ77" i="6" s="1"/>
  <c r="AU77" i="6"/>
  <c r="BP77" i="6" s="1"/>
  <c r="BL76" i="6"/>
  <c r="CG76" i="6" s="1"/>
  <c r="BK76" i="6"/>
  <c r="CF76" i="6" s="1"/>
  <c r="BJ76" i="6"/>
  <c r="CE76" i="6" s="1"/>
  <c r="BI76" i="6"/>
  <c r="CD76" i="6" s="1"/>
  <c r="BH76" i="6"/>
  <c r="CC76" i="6" s="1"/>
  <c r="BG76" i="6"/>
  <c r="CB76" i="6" s="1"/>
  <c r="BF76" i="6"/>
  <c r="CA76" i="6" s="1"/>
  <c r="BE76" i="6"/>
  <c r="BZ76" i="6" s="1"/>
  <c r="BB76" i="6"/>
  <c r="BW76" i="6" s="1"/>
  <c r="BA76" i="6"/>
  <c r="BV76" i="6" s="1"/>
  <c r="AZ76" i="6"/>
  <c r="BU76" i="6" s="1"/>
  <c r="AY76" i="6"/>
  <c r="BT76" i="6" s="1"/>
  <c r="AX76" i="6"/>
  <c r="BS76" i="6" s="1"/>
  <c r="AW76" i="6"/>
  <c r="BR76" i="6" s="1"/>
  <c r="AV76" i="6"/>
  <c r="BQ76" i="6" s="1"/>
  <c r="AU76" i="6"/>
  <c r="BP76" i="6" s="1"/>
  <c r="BL75" i="6"/>
  <c r="CG75" i="6" s="1"/>
  <c r="BK75" i="6"/>
  <c r="CF75" i="6" s="1"/>
  <c r="BJ75" i="6"/>
  <c r="CE75" i="6" s="1"/>
  <c r="BI75" i="6"/>
  <c r="CD75" i="6" s="1"/>
  <c r="BH75" i="6"/>
  <c r="CC75" i="6" s="1"/>
  <c r="BG75" i="6"/>
  <c r="CB75" i="6" s="1"/>
  <c r="BF75" i="6"/>
  <c r="CA75" i="6" s="1"/>
  <c r="BE75" i="6"/>
  <c r="BZ75" i="6" s="1"/>
  <c r="BB75" i="6"/>
  <c r="BW75" i="6" s="1"/>
  <c r="BA75" i="6"/>
  <c r="BV75" i="6" s="1"/>
  <c r="AZ75" i="6"/>
  <c r="BU75" i="6" s="1"/>
  <c r="AY75" i="6"/>
  <c r="BT75" i="6" s="1"/>
  <c r="AX75" i="6"/>
  <c r="BS75" i="6" s="1"/>
  <c r="AW75" i="6"/>
  <c r="BR75" i="6" s="1"/>
  <c r="AV75" i="6"/>
  <c r="BQ75" i="6" s="1"/>
  <c r="AU75" i="6"/>
  <c r="BP75" i="6" s="1"/>
  <c r="BL74" i="6"/>
  <c r="CG74" i="6" s="1"/>
  <c r="BK74" i="6"/>
  <c r="CF74" i="6" s="1"/>
  <c r="BJ74" i="6"/>
  <c r="CE74" i="6" s="1"/>
  <c r="BI74" i="6"/>
  <c r="CD74" i="6" s="1"/>
  <c r="BH74" i="6"/>
  <c r="CC74" i="6" s="1"/>
  <c r="BG74" i="6"/>
  <c r="CB74" i="6" s="1"/>
  <c r="BF74" i="6"/>
  <c r="CA74" i="6" s="1"/>
  <c r="BE74" i="6"/>
  <c r="BZ74" i="6" s="1"/>
  <c r="BB74" i="6"/>
  <c r="BW74" i="6" s="1"/>
  <c r="BA74" i="6"/>
  <c r="BV74" i="6" s="1"/>
  <c r="AZ74" i="6"/>
  <c r="BU74" i="6" s="1"/>
  <c r="AY74" i="6"/>
  <c r="BT74" i="6" s="1"/>
  <c r="AX74" i="6"/>
  <c r="BS74" i="6" s="1"/>
  <c r="AW74" i="6"/>
  <c r="BR74" i="6" s="1"/>
  <c r="AV74" i="6"/>
  <c r="BQ74" i="6" s="1"/>
  <c r="AU74" i="6"/>
  <c r="BP74" i="6" s="1"/>
  <c r="BL73" i="6"/>
  <c r="CG73" i="6" s="1"/>
  <c r="BK73" i="6"/>
  <c r="CF73" i="6" s="1"/>
  <c r="BJ73" i="6"/>
  <c r="CE73" i="6" s="1"/>
  <c r="BI73" i="6"/>
  <c r="CD73" i="6" s="1"/>
  <c r="BH73" i="6"/>
  <c r="CC73" i="6" s="1"/>
  <c r="BG73" i="6"/>
  <c r="CB73" i="6" s="1"/>
  <c r="BF73" i="6"/>
  <c r="CA73" i="6" s="1"/>
  <c r="BE73" i="6"/>
  <c r="BZ73" i="6" s="1"/>
  <c r="BB73" i="6"/>
  <c r="BW73" i="6" s="1"/>
  <c r="BA73" i="6"/>
  <c r="BV73" i="6" s="1"/>
  <c r="AZ73" i="6"/>
  <c r="BU73" i="6" s="1"/>
  <c r="AY73" i="6"/>
  <c r="BT73" i="6" s="1"/>
  <c r="AX73" i="6"/>
  <c r="BS73" i="6" s="1"/>
  <c r="AW73" i="6"/>
  <c r="BR73" i="6" s="1"/>
  <c r="AV73" i="6"/>
  <c r="BQ73" i="6" s="1"/>
  <c r="AU73" i="6"/>
  <c r="BP73" i="6" s="1"/>
  <c r="BL72" i="6"/>
  <c r="CG72" i="6" s="1"/>
  <c r="BK72" i="6"/>
  <c r="CF72" i="6" s="1"/>
  <c r="BJ72" i="6"/>
  <c r="CE72" i="6" s="1"/>
  <c r="BI72" i="6"/>
  <c r="CD72" i="6" s="1"/>
  <c r="BH72" i="6"/>
  <c r="CC72" i="6" s="1"/>
  <c r="BG72" i="6"/>
  <c r="CB72" i="6" s="1"/>
  <c r="BF72" i="6"/>
  <c r="CA72" i="6" s="1"/>
  <c r="BE72" i="6"/>
  <c r="BZ72" i="6" s="1"/>
  <c r="BB72" i="6"/>
  <c r="BW72" i="6" s="1"/>
  <c r="BA72" i="6"/>
  <c r="BV72" i="6" s="1"/>
  <c r="AZ72" i="6"/>
  <c r="BU72" i="6" s="1"/>
  <c r="AY72" i="6"/>
  <c r="BT72" i="6" s="1"/>
  <c r="AX72" i="6"/>
  <c r="BS72" i="6" s="1"/>
  <c r="AW72" i="6"/>
  <c r="BR72" i="6" s="1"/>
  <c r="AV72" i="6"/>
  <c r="BQ72" i="6" s="1"/>
  <c r="AU72" i="6"/>
  <c r="BP72" i="6" s="1"/>
  <c r="BL71" i="6"/>
  <c r="CG71" i="6" s="1"/>
  <c r="BK71" i="6"/>
  <c r="CF71" i="6" s="1"/>
  <c r="BJ71" i="6"/>
  <c r="CE71" i="6" s="1"/>
  <c r="BI71" i="6"/>
  <c r="CD71" i="6" s="1"/>
  <c r="BH71" i="6"/>
  <c r="CC71" i="6" s="1"/>
  <c r="BG71" i="6"/>
  <c r="CB71" i="6" s="1"/>
  <c r="BF71" i="6"/>
  <c r="CA71" i="6" s="1"/>
  <c r="BE71" i="6"/>
  <c r="BZ71" i="6" s="1"/>
  <c r="BB71" i="6"/>
  <c r="BW71" i="6" s="1"/>
  <c r="BA71" i="6"/>
  <c r="BV71" i="6" s="1"/>
  <c r="AZ71" i="6"/>
  <c r="BU71" i="6" s="1"/>
  <c r="AY71" i="6"/>
  <c r="BT71" i="6" s="1"/>
  <c r="AX71" i="6"/>
  <c r="BS71" i="6" s="1"/>
  <c r="AW71" i="6"/>
  <c r="BR71" i="6" s="1"/>
  <c r="AV71" i="6"/>
  <c r="BQ71" i="6" s="1"/>
  <c r="AU71" i="6"/>
  <c r="BP71" i="6" s="1"/>
  <c r="BL70" i="6"/>
  <c r="CG70" i="6" s="1"/>
  <c r="BK70" i="6"/>
  <c r="CF70" i="6" s="1"/>
  <c r="BJ70" i="6"/>
  <c r="CE70" i="6" s="1"/>
  <c r="BI70" i="6"/>
  <c r="CD70" i="6" s="1"/>
  <c r="BH70" i="6"/>
  <c r="CC70" i="6" s="1"/>
  <c r="BG70" i="6"/>
  <c r="CB70" i="6" s="1"/>
  <c r="BF70" i="6"/>
  <c r="CA70" i="6" s="1"/>
  <c r="BE70" i="6"/>
  <c r="BZ70" i="6" s="1"/>
  <c r="BB70" i="6"/>
  <c r="BW70" i="6" s="1"/>
  <c r="BA70" i="6"/>
  <c r="BV70" i="6" s="1"/>
  <c r="AZ70" i="6"/>
  <c r="BU70" i="6" s="1"/>
  <c r="AY70" i="6"/>
  <c r="BT70" i="6" s="1"/>
  <c r="AX70" i="6"/>
  <c r="BS70" i="6" s="1"/>
  <c r="AW70" i="6"/>
  <c r="BR70" i="6" s="1"/>
  <c r="AV70" i="6"/>
  <c r="BQ70" i="6" s="1"/>
  <c r="AU70" i="6"/>
  <c r="BP70" i="6" s="1"/>
  <c r="BL69" i="6"/>
  <c r="CG69" i="6" s="1"/>
  <c r="BK69" i="6"/>
  <c r="CF69" i="6" s="1"/>
  <c r="BJ69" i="6"/>
  <c r="CE69" i="6" s="1"/>
  <c r="BI69" i="6"/>
  <c r="CD69" i="6" s="1"/>
  <c r="BH69" i="6"/>
  <c r="CC69" i="6" s="1"/>
  <c r="BG69" i="6"/>
  <c r="CB69" i="6" s="1"/>
  <c r="BF69" i="6"/>
  <c r="CA69" i="6" s="1"/>
  <c r="BE69" i="6"/>
  <c r="BZ69" i="6" s="1"/>
  <c r="BB69" i="6"/>
  <c r="BW69" i="6" s="1"/>
  <c r="BA69" i="6"/>
  <c r="BV69" i="6" s="1"/>
  <c r="AZ69" i="6"/>
  <c r="BU69" i="6" s="1"/>
  <c r="AY69" i="6"/>
  <c r="BT69" i="6" s="1"/>
  <c r="AX69" i="6"/>
  <c r="BS69" i="6" s="1"/>
  <c r="AW69" i="6"/>
  <c r="BR69" i="6" s="1"/>
  <c r="AV69" i="6"/>
  <c r="BQ69" i="6" s="1"/>
  <c r="AU69" i="6"/>
  <c r="BP69" i="6" s="1"/>
  <c r="BL68" i="6"/>
  <c r="CG68" i="6" s="1"/>
  <c r="BK68" i="6"/>
  <c r="CF68" i="6" s="1"/>
  <c r="BJ68" i="6"/>
  <c r="CE68" i="6" s="1"/>
  <c r="BI68" i="6"/>
  <c r="CD68" i="6" s="1"/>
  <c r="BH68" i="6"/>
  <c r="CC68" i="6" s="1"/>
  <c r="BG68" i="6"/>
  <c r="CB68" i="6" s="1"/>
  <c r="BF68" i="6"/>
  <c r="CA68" i="6" s="1"/>
  <c r="BE68" i="6"/>
  <c r="BZ68" i="6" s="1"/>
  <c r="BB68" i="6"/>
  <c r="BW68" i="6" s="1"/>
  <c r="BA68" i="6"/>
  <c r="BV68" i="6" s="1"/>
  <c r="AZ68" i="6"/>
  <c r="BU68" i="6" s="1"/>
  <c r="AY68" i="6"/>
  <c r="BT68" i="6" s="1"/>
  <c r="AX68" i="6"/>
  <c r="BS68" i="6" s="1"/>
  <c r="AW68" i="6"/>
  <c r="BR68" i="6" s="1"/>
  <c r="AV68" i="6"/>
  <c r="BQ68" i="6" s="1"/>
  <c r="AU68" i="6"/>
  <c r="BP68" i="6" s="1"/>
  <c r="BL67" i="6"/>
  <c r="CG67" i="6" s="1"/>
  <c r="BK67" i="6"/>
  <c r="CF67" i="6" s="1"/>
  <c r="BJ67" i="6"/>
  <c r="CE67" i="6" s="1"/>
  <c r="BI67" i="6"/>
  <c r="CD67" i="6" s="1"/>
  <c r="BH67" i="6"/>
  <c r="CC67" i="6" s="1"/>
  <c r="BG67" i="6"/>
  <c r="CB67" i="6" s="1"/>
  <c r="BF67" i="6"/>
  <c r="CA67" i="6" s="1"/>
  <c r="BE67" i="6"/>
  <c r="BZ67" i="6" s="1"/>
  <c r="BB67" i="6"/>
  <c r="BW67" i="6" s="1"/>
  <c r="BA67" i="6"/>
  <c r="BV67" i="6" s="1"/>
  <c r="AZ67" i="6"/>
  <c r="BU67" i="6" s="1"/>
  <c r="AY67" i="6"/>
  <c r="BT67" i="6" s="1"/>
  <c r="AX67" i="6"/>
  <c r="BS67" i="6" s="1"/>
  <c r="AW67" i="6"/>
  <c r="BR67" i="6" s="1"/>
  <c r="AV67" i="6"/>
  <c r="BQ67" i="6" s="1"/>
  <c r="AU67" i="6"/>
  <c r="BP67" i="6" s="1"/>
  <c r="BL66" i="6"/>
  <c r="CG66" i="6" s="1"/>
  <c r="BK66" i="6"/>
  <c r="CF66" i="6" s="1"/>
  <c r="BJ66" i="6"/>
  <c r="CE66" i="6" s="1"/>
  <c r="BI66" i="6"/>
  <c r="CD66" i="6" s="1"/>
  <c r="BH66" i="6"/>
  <c r="CC66" i="6" s="1"/>
  <c r="BG66" i="6"/>
  <c r="CB66" i="6" s="1"/>
  <c r="BF66" i="6"/>
  <c r="CA66" i="6" s="1"/>
  <c r="BE66" i="6"/>
  <c r="BZ66" i="6" s="1"/>
  <c r="BB66" i="6"/>
  <c r="BW66" i="6" s="1"/>
  <c r="BA66" i="6"/>
  <c r="BV66" i="6" s="1"/>
  <c r="AZ66" i="6"/>
  <c r="BU66" i="6" s="1"/>
  <c r="AY66" i="6"/>
  <c r="BT66" i="6" s="1"/>
  <c r="AX66" i="6"/>
  <c r="BS66" i="6" s="1"/>
  <c r="AW66" i="6"/>
  <c r="BR66" i="6" s="1"/>
  <c r="AV66" i="6"/>
  <c r="BQ66" i="6" s="1"/>
  <c r="AU66" i="6"/>
  <c r="BP66" i="6" s="1"/>
  <c r="BL65" i="6"/>
  <c r="CG65" i="6" s="1"/>
  <c r="BK65" i="6"/>
  <c r="CF65" i="6" s="1"/>
  <c r="BJ65" i="6"/>
  <c r="CE65" i="6" s="1"/>
  <c r="BI65" i="6"/>
  <c r="CD65" i="6" s="1"/>
  <c r="BH65" i="6"/>
  <c r="CC65" i="6" s="1"/>
  <c r="BG65" i="6"/>
  <c r="CB65" i="6" s="1"/>
  <c r="BF65" i="6"/>
  <c r="CA65" i="6" s="1"/>
  <c r="BE65" i="6"/>
  <c r="BZ65" i="6" s="1"/>
  <c r="BB65" i="6"/>
  <c r="BW65" i="6" s="1"/>
  <c r="BA65" i="6"/>
  <c r="BV65" i="6" s="1"/>
  <c r="AZ65" i="6"/>
  <c r="BU65" i="6" s="1"/>
  <c r="AY65" i="6"/>
  <c r="BT65" i="6" s="1"/>
  <c r="AX65" i="6"/>
  <c r="BS65" i="6" s="1"/>
  <c r="AW65" i="6"/>
  <c r="BR65" i="6" s="1"/>
  <c r="AV65" i="6"/>
  <c r="BQ65" i="6" s="1"/>
  <c r="AU65" i="6"/>
  <c r="BP65" i="6" s="1"/>
  <c r="BL64" i="6"/>
  <c r="CG64" i="6" s="1"/>
  <c r="BK64" i="6"/>
  <c r="CF64" i="6" s="1"/>
  <c r="BJ64" i="6"/>
  <c r="CE64" i="6" s="1"/>
  <c r="BI64" i="6"/>
  <c r="CD64" i="6" s="1"/>
  <c r="BH64" i="6"/>
  <c r="CC64" i="6" s="1"/>
  <c r="BG64" i="6"/>
  <c r="CB64" i="6" s="1"/>
  <c r="BF64" i="6"/>
  <c r="CA64" i="6" s="1"/>
  <c r="BE64" i="6"/>
  <c r="BZ64" i="6" s="1"/>
  <c r="BB64" i="6"/>
  <c r="BW64" i="6" s="1"/>
  <c r="BA64" i="6"/>
  <c r="BV64" i="6" s="1"/>
  <c r="AZ64" i="6"/>
  <c r="BU64" i="6" s="1"/>
  <c r="AY64" i="6"/>
  <c r="BT64" i="6" s="1"/>
  <c r="AX64" i="6"/>
  <c r="BS64" i="6" s="1"/>
  <c r="AW64" i="6"/>
  <c r="BR64" i="6" s="1"/>
  <c r="AV64" i="6"/>
  <c r="BQ64" i="6" s="1"/>
  <c r="AU64" i="6"/>
  <c r="BP64" i="6" s="1"/>
  <c r="BL63" i="6"/>
  <c r="CG63" i="6" s="1"/>
  <c r="BK63" i="6"/>
  <c r="CF63" i="6" s="1"/>
  <c r="BJ63" i="6"/>
  <c r="CE63" i="6" s="1"/>
  <c r="BI63" i="6"/>
  <c r="CD63" i="6" s="1"/>
  <c r="BH63" i="6"/>
  <c r="CC63" i="6" s="1"/>
  <c r="BG63" i="6"/>
  <c r="CB63" i="6" s="1"/>
  <c r="BF63" i="6"/>
  <c r="CA63" i="6" s="1"/>
  <c r="BE63" i="6"/>
  <c r="BZ63" i="6" s="1"/>
  <c r="BB63" i="6"/>
  <c r="BW63" i="6" s="1"/>
  <c r="BA63" i="6"/>
  <c r="BV63" i="6" s="1"/>
  <c r="AZ63" i="6"/>
  <c r="BU63" i="6" s="1"/>
  <c r="AY63" i="6"/>
  <c r="BT63" i="6" s="1"/>
  <c r="AX63" i="6"/>
  <c r="BS63" i="6" s="1"/>
  <c r="AW63" i="6"/>
  <c r="BR63" i="6" s="1"/>
  <c r="AV63" i="6"/>
  <c r="BQ63" i="6" s="1"/>
  <c r="AU63" i="6"/>
  <c r="BP63" i="6" s="1"/>
  <c r="BL62" i="6"/>
  <c r="CG62" i="6" s="1"/>
  <c r="BK62" i="6"/>
  <c r="CF62" i="6" s="1"/>
  <c r="BJ62" i="6"/>
  <c r="CE62" i="6" s="1"/>
  <c r="BI62" i="6"/>
  <c r="CD62" i="6" s="1"/>
  <c r="BH62" i="6"/>
  <c r="CC62" i="6" s="1"/>
  <c r="BG62" i="6"/>
  <c r="CB62" i="6" s="1"/>
  <c r="BF62" i="6"/>
  <c r="CA62" i="6" s="1"/>
  <c r="BE62" i="6"/>
  <c r="BZ62" i="6" s="1"/>
  <c r="BB62" i="6"/>
  <c r="BW62" i="6" s="1"/>
  <c r="BA62" i="6"/>
  <c r="BV62" i="6" s="1"/>
  <c r="AZ62" i="6"/>
  <c r="BU62" i="6" s="1"/>
  <c r="AY62" i="6"/>
  <c r="BT62" i="6" s="1"/>
  <c r="AX62" i="6"/>
  <c r="BS62" i="6" s="1"/>
  <c r="AW62" i="6"/>
  <c r="BR62" i="6" s="1"/>
  <c r="AV62" i="6"/>
  <c r="BQ62" i="6" s="1"/>
  <c r="AU62" i="6"/>
  <c r="BP62" i="6" s="1"/>
  <c r="BL78" i="6"/>
  <c r="CG78" i="6" s="1"/>
  <c r="BK78" i="6"/>
  <c r="CF78" i="6" s="1"/>
  <c r="BJ78" i="6"/>
  <c r="CE78" i="6" s="1"/>
  <c r="BI78" i="6"/>
  <c r="CD78" i="6" s="1"/>
  <c r="BH78" i="6"/>
  <c r="CC78" i="6" s="1"/>
  <c r="BG78" i="6"/>
  <c r="CB78" i="6" s="1"/>
  <c r="BF78" i="6"/>
  <c r="CA78" i="6" s="1"/>
  <c r="BE78" i="6"/>
  <c r="BZ78" i="6" s="1"/>
  <c r="BB78" i="6"/>
  <c r="BW78" i="6" s="1"/>
  <c r="BA78" i="6"/>
  <c r="BV78" i="6" s="1"/>
  <c r="AZ78" i="6"/>
  <c r="BU78" i="6" s="1"/>
  <c r="AY78" i="6"/>
  <c r="BT78" i="6" s="1"/>
  <c r="AX78" i="6"/>
  <c r="BS78" i="6" s="1"/>
  <c r="AW78" i="6"/>
  <c r="BR78" i="6" s="1"/>
  <c r="AV78" i="6"/>
  <c r="BQ78" i="6" s="1"/>
  <c r="AU78" i="6"/>
  <c r="BP78" i="6" s="1"/>
  <c r="BL60" i="6"/>
  <c r="CG60" i="6" s="1"/>
  <c r="BK60" i="6"/>
  <c r="CF60" i="6" s="1"/>
  <c r="BJ60" i="6"/>
  <c r="CE60" i="6" s="1"/>
  <c r="BI60" i="6"/>
  <c r="CD60" i="6" s="1"/>
  <c r="BH60" i="6"/>
  <c r="CC60" i="6" s="1"/>
  <c r="BG60" i="6"/>
  <c r="CB60" i="6" s="1"/>
  <c r="BF60" i="6"/>
  <c r="CA60" i="6" s="1"/>
  <c r="BE60" i="6"/>
  <c r="BZ60" i="6" s="1"/>
  <c r="BB60" i="6"/>
  <c r="BW60" i="6" s="1"/>
  <c r="BA60" i="6"/>
  <c r="BV60" i="6" s="1"/>
  <c r="AZ60" i="6"/>
  <c r="BU60" i="6" s="1"/>
  <c r="AY60" i="6"/>
  <c r="BT60" i="6" s="1"/>
  <c r="AX60" i="6"/>
  <c r="BS60" i="6" s="1"/>
  <c r="AW60" i="6"/>
  <c r="BR60" i="6" s="1"/>
  <c r="AV60" i="6"/>
  <c r="BQ60" i="6" s="1"/>
  <c r="AU60" i="6"/>
  <c r="BP60" i="6" s="1"/>
  <c r="BL59" i="6"/>
  <c r="CG59" i="6" s="1"/>
  <c r="BK59" i="6"/>
  <c r="CF59" i="6" s="1"/>
  <c r="BJ59" i="6"/>
  <c r="CE59" i="6" s="1"/>
  <c r="BI59" i="6"/>
  <c r="CD59" i="6" s="1"/>
  <c r="BH59" i="6"/>
  <c r="CC59" i="6" s="1"/>
  <c r="BG59" i="6"/>
  <c r="CB59" i="6" s="1"/>
  <c r="BF59" i="6"/>
  <c r="CA59" i="6" s="1"/>
  <c r="BE59" i="6"/>
  <c r="BZ59" i="6" s="1"/>
  <c r="BB59" i="6"/>
  <c r="BW59" i="6" s="1"/>
  <c r="BA59" i="6"/>
  <c r="BV59" i="6" s="1"/>
  <c r="AZ59" i="6"/>
  <c r="BU59" i="6" s="1"/>
  <c r="AY59" i="6"/>
  <c r="BT59" i="6" s="1"/>
  <c r="AX59" i="6"/>
  <c r="BS59" i="6" s="1"/>
  <c r="AW59" i="6"/>
  <c r="BR59" i="6" s="1"/>
  <c r="AV59" i="6"/>
  <c r="BQ59" i="6" s="1"/>
  <c r="AU59" i="6"/>
  <c r="BP59" i="6" s="1"/>
  <c r="BL58" i="6"/>
  <c r="CG58" i="6" s="1"/>
  <c r="BK58" i="6"/>
  <c r="CF58" i="6" s="1"/>
  <c r="BJ58" i="6"/>
  <c r="CE58" i="6" s="1"/>
  <c r="BI58" i="6"/>
  <c r="CD58" i="6" s="1"/>
  <c r="BH58" i="6"/>
  <c r="CC58" i="6" s="1"/>
  <c r="BG58" i="6"/>
  <c r="CB58" i="6" s="1"/>
  <c r="BF58" i="6"/>
  <c r="CA58" i="6" s="1"/>
  <c r="BE58" i="6"/>
  <c r="BZ58" i="6" s="1"/>
  <c r="BB58" i="6"/>
  <c r="BW58" i="6" s="1"/>
  <c r="BA58" i="6"/>
  <c r="BV58" i="6" s="1"/>
  <c r="AZ58" i="6"/>
  <c r="BU58" i="6" s="1"/>
  <c r="AY58" i="6"/>
  <c r="BT58" i="6" s="1"/>
  <c r="AX58" i="6"/>
  <c r="BS58" i="6" s="1"/>
  <c r="AW58" i="6"/>
  <c r="BR58" i="6" s="1"/>
  <c r="AV58" i="6"/>
  <c r="BQ58" i="6" s="1"/>
  <c r="AU58" i="6"/>
  <c r="BP58" i="6" s="1"/>
  <c r="BL57" i="6"/>
  <c r="CG57" i="6" s="1"/>
  <c r="BK57" i="6"/>
  <c r="CF57" i="6" s="1"/>
  <c r="BJ57" i="6"/>
  <c r="CE57" i="6" s="1"/>
  <c r="BI57" i="6"/>
  <c r="CD57" i="6" s="1"/>
  <c r="BH57" i="6"/>
  <c r="CC57" i="6" s="1"/>
  <c r="BG57" i="6"/>
  <c r="CB57" i="6" s="1"/>
  <c r="BF57" i="6"/>
  <c r="CA57" i="6" s="1"/>
  <c r="BE57" i="6"/>
  <c r="BZ57" i="6" s="1"/>
  <c r="BB57" i="6"/>
  <c r="BW57" i="6" s="1"/>
  <c r="BA57" i="6"/>
  <c r="BV57" i="6" s="1"/>
  <c r="AZ57" i="6"/>
  <c r="BU57" i="6" s="1"/>
  <c r="AY57" i="6"/>
  <c r="BT57" i="6" s="1"/>
  <c r="AX57" i="6"/>
  <c r="BS57" i="6" s="1"/>
  <c r="AW57" i="6"/>
  <c r="BR57" i="6" s="1"/>
  <c r="AV57" i="6"/>
  <c r="BQ57" i="6" s="1"/>
  <c r="AU57" i="6"/>
  <c r="BP57" i="6" s="1"/>
  <c r="BL144" i="6"/>
  <c r="CG144" i="6" s="1"/>
  <c r="BK144" i="6"/>
  <c r="CF144" i="6" s="1"/>
  <c r="BJ144" i="6"/>
  <c r="CE144" i="6" s="1"/>
  <c r="BI144" i="6"/>
  <c r="CD144" i="6" s="1"/>
  <c r="BH144" i="6"/>
  <c r="CC144" i="6" s="1"/>
  <c r="BG144" i="6"/>
  <c r="CB144" i="6" s="1"/>
  <c r="BF144" i="6"/>
  <c r="CA144" i="6" s="1"/>
  <c r="BE144" i="6"/>
  <c r="BZ144" i="6" s="1"/>
  <c r="BB144" i="6"/>
  <c r="BW144" i="6" s="1"/>
  <c r="BA144" i="6"/>
  <c r="BV144" i="6" s="1"/>
  <c r="AZ144" i="6"/>
  <c r="BU144" i="6" s="1"/>
  <c r="AY144" i="6"/>
  <c r="BT144" i="6" s="1"/>
  <c r="AX144" i="6"/>
  <c r="BS144" i="6" s="1"/>
  <c r="AW144" i="6"/>
  <c r="BR144" i="6" s="1"/>
  <c r="AV144" i="6"/>
  <c r="BQ144" i="6" s="1"/>
  <c r="AU144" i="6"/>
  <c r="BP144" i="6" s="1"/>
  <c r="BL55" i="6"/>
  <c r="CG55" i="6" s="1"/>
  <c r="BK55" i="6"/>
  <c r="CF55" i="6" s="1"/>
  <c r="BJ55" i="6"/>
  <c r="CE55" i="6" s="1"/>
  <c r="BI55" i="6"/>
  <c r="CD55" i="6" s="1"/>
  <c r="BH55" i="6"/>
  <c r="CC55" i="6" s="1"/>
  <c r="BG55" i="6"/>
  <c r="CB55" i="6" s="1"/>
  <c r="BF55" i="6"/>
  <c r="CA55" i="6" s="1"/>
  <c r="BE55" i="6"/>
  <c r="BZ55" i="6" s="1"/>
  <c r="BB55" i="6"/>
  <c r="BW55" i="6" s="1"/>
  <c r="BA55" i="6"/>
  <c r="BV55" i="6" s="1"/>
  <c r="AZ55" i="6"/>
  <c r="BU55" i="6" s="1"/>
  <c r="AY55" i="6"/>
  <c r="BT55" i="6" s="1"/>
  <c r="AX55" i="6"/>
  <c r="BS55" i="6" s="1"/>
  <c r="AW55" i="6"/>
  <c r="BR55" i="6" s="1"/>
  <c r="AV55" i="6"/>
  <c r="BQ55" i="6" s="1"/>
  <c r="AU55" i="6"/>
  <c r="BP55" i="6" s="1"/>
  <c r="BL54" i="6"/>
  <c r="CG54" i="6" s="1"/>
  <c r="BK54" i="6"/>
  <c r="CF54" i="6" s="1"/>
  <c r="BJ54" i="6"/>
  <c r="CE54" i="6" s="1"/>
  <c r="BI54" i="6"/>
  <c r="CD54" i="6" s="1"/>
  <c r="BH54" i="6"/>
  <c r="CC54" i="6" s="1"/>
  <c r="BG54" i="6"/>
  <c r="CB54" i="6" s="1"/>
  <c r="BF54" i="6"/>
  <c r="CA54" i="6" s="1"/>
  <c r="BE54" i="6"/>
  <c r="BZ54" i="6" s="1"/>
  <c r="BB54" i="6"/>
  <c r="BW54" i="6" s="1"/>
  <c r="BA54" i="6"/>
  <c r="BV54" i="6" s="1"/>
  <c r="AZ54" i="6"/>
  <c r="BU54" i="6" s="1"/>
  <c r="AY54" i="6"/>
  <c r="BT54" i="6" s="1"/>
  <c r="AX54" i="6"/>
  <c r="BS54" i="6" s="1"/>
  <c r="AW54" i="6"/>
  <c r="BR54" i="6" s="1"/>
  <c r="AV54" i="6"/>
  <c r="BQ54" i="6" s="1"/>
  <c r="AU54" i="6"/>
  <c r="BL53" i="6"/>
  <c r="CG53" i="6" s="1"/>
  <c r="BK53" i="6"/>
  <c r="CF53" i="6" s="1"/>
  <c r="BJ53" i="6"/>
  <c r="CE53" i="6" s="1"/>
  <c r="BI53" i="6"/>
  <c r="CD53" i="6" s="1"/>
  <c r="BH53" i="6"/>
  <c r="CC53" i="6" s="1"/>
  <c r="BG53" i="6"/>
  <c r="CB53" i="6" s="1"/>
  <c r="BF53" i="6"/>
  <c r="CA53" i="6" s="1"/>
  <c r="BE53" i="6"/>
  <c r="BZ53" i="6" s="1"/>
  <c r="BB53" i="6"/>
  <c r="BW53" i="6" s="1"/>
  <c r="BA53" i="6"/>
  <c r="BV53" i="6" s="1"/>
  <c r="AZ53" i="6"/>
  <c r="BU53" i="6" s="1"/>
  <c r="AY53" i="6"/>
  <c r="BT53" i="6" s="1"/>
  <c r="AX53" i="6"/>
  <c r="BS53" i="6" s="1"/>
  <c r="AW53" i="6"/>
  <c r="BR53" i="6" s="1"/>
  <c r="AV53" i="6"/>
  <c r="BQ53" i="6" s="1"/>
  <c r="AU53" i="6"/>
  <c r="BL52" i="6"/>
  <c r="CG52" i="6" s="1"/>
  <c r="BK52" i="6"/>
  <c r="CF52" i="6" s="1"/>
  <c r="BJ52" i="6"/>
  <c r="CE52" i="6" s="1"/>
  <c r="BI52" i="6"/>
  <c r="CD52" i="6" s="1"/>
  <c r="BH52" i="6"/>
  <c r="CC52" i="6" s="1"/>
  <c r="BG52" i="6"/>
  <c r="CB52" i="6" s="1"/>
  <c r="BF52" i="6"/>
  <c r="CA52" i="6" s="1"/>
  <c r="BE52" i="6"/>
  <c r="BZ52" i="6" s="1"/>
  <c r="BB52" i="6"/>
  <c r="BW52" i="6" s="1"/>
  <c r="BA52" i="6"/>
  <c r="BV52" i="6" s="1"/>
  <c r="AZ52" i="6"/>
  <c r="BU52" i="6" s="1"/>
  <c r="AY52" i="6"/>
  <c r="BT52" i="6" s="1"/>
  <c r="AX52" i="6"/>
  <c r="BS52" i="6" s="1"/>
  <c r="AW52" i="6"/>
  <c r="BR52" i="6" s="1"/>
  <c r="AV52" i="6"/>
  <c r="BQ52" i="6" s="1"/>
  <c r="AU52" i="6"/>
  <c r="BP52" i="6" s="1"/>
  <c r="BL51" i="6"/>
  <c r="CG51" i="6" s="1"/>
  <c r="BK51" i="6"/>
  <c r="CF51" i="6" s="1"/>
  <c r="BJ51" i="6"/>
  <c r="CE51" i="6" s="1"/>
  <c r="BI51" i="6"/>
  <c r="CD51" i="6" s="1"/>
  <c r="BH51" i="6"/>
  <c r="CC51" i="6" s="1"/>
  <c r="BG51" i="6"/>
  <c r="CB51" i="6" s="1"/>
  <c r="BF51" i="6"/>
  <c r="CA51" i="6" s="1"/>
  <c r="BE51" i="6"/>
  <c r="BZ51" i="6" s="1"/>
  <c r="BB51" i="6"/>
  <c r="BW51" i="6" s="1"/>
  <c r="BA51" i="6"/>
  <c r="BV51" i="6" s="1"/>
  <c r="AZ51" i="6"/>
  <c r="BU51" i="6" s="1"/>
  <c r="AY51" i="6"/>
  <c r="BT51" i="6" s="1"/>
  <c r="AX51" i="6"/>
  <c r="BS51" i="6" s="1"/>
  <c r="AW51" i="6"/>
  <c r="BR51" i="6" s="1"/>
  <c r="AV51" i="6"/>
  <c r="AU51" i="6"/>
  <c r="BP51" i="6" s="1"/>
  <c r="BL50" i="6"/>
  <c r="CG50" i="6" s="1"/>
  <c r="BK50" i="6"/>
  <c r="CF50" i="6" s="1"/>
  <c r="BJ50" i="6"/>
  <c r="CE50" i="6" s="1"/>
  <c r="BI50" i="6"/>
  <c r="CD50" i="6" s="1"/>
  <c r="BH50" i="6"/>
  <c r="CC50" i="6" s="1"/>
  <c r="BG50" i="6"/>
  <c r="CB50" i="6" s="1"/>
  <c r="BF50" i="6"/>
  <c r="CA50" i="6" s="1"/>
  <c r="BE50" i="6"/>
  <c r="BZ50" i="6" s="1"/>
  <c r="BB50" i="6"/>
  <c r="BW50" i="6" s="1"/>
  <c r="BA50" i="6"/>
  <c r="BV50" i="6" s="1"/>
  <c r="AZ50" i="6"/>
  <c r="BU50" i="6" s="1"/>
  <c r="AY50" i="6"/>
  <c r="BT50" i="6" s="1"/>
  <c r="AX50" i="6"/>
  <c r="BS50" i="6" s="1"/>
  <c r="AW50" i="6"/>
  <c r="BR50" i="6" s="1"/>
  <c r="AV50" i="6"/>
  <c r="BQ50" i="6" s="1"/>
  <c r="AU50" i="6"/>
  <c r="BP50" i="6" s="1"/>
  <c r="BL49" i="6"/>
  <c r="CG49" i="6" s="1"/>
  <c r="BK49" i="6"/>
  <c r="CF49" i="6" s="1"/>
  <c r="BJ49" i="6"/>
  <c r="CE49" i="6" s="1"/>
  <c r="BI49" i="6"/>
  <c r="CD49" i="6" s="1"/>
  <c r="BH49" i="6"/>
  <c r="CC49" i="6" s="1"/>
  <c r="BG49" i="6"/>
  <c r="CB49" i="6" s="1"/>
  <c r="BF49" i="6"/>
  <c r="CA49" i="6" s="1"/>
  <c r="BE49" i="6"/>
  <c r="BZ49" i="6" s="1"/>
  <c r="BB49" i="6"/>
  <c r="BW49" i="6" s="1"/>
  <c r="BA49" i="6"/>
  <c r="BV49" i="6" s="1"/>
  <c r="AZ49" i="6"/>
  <c r="BU49" i="6" s="1"/>
  <c r="AY49" i="6"/>
  <c r="BT49" i="6" s="1"/>
  <c r="AX49" i="6"/>
  <c r="BS49" i="6" s="1"/>
  <c r="AW49" i="6"/>
  <c r="BR49" i="6" s="1"/>
  <c r="AV49" i="6"/>
  <c r="BQ49" i="6" s="1"/>
  <c r="AU49" i="6"/>
  <c r="BP49" i="6" s="1"/>
  <c r="BL48" i="6"/>
  <c r="CG48" i="6" s="1"/>
  <c r="BK48" i="6"/>
  <c r="CF48" i="6" s="1"/>
  <c r="BJ48" i="6"/>
  <c r="CE48" i="6" s="1"/>
  <c r="BI48" i="6"/>
  <c r="CD48" i="6" s="1"/>
  <c r="BH48" i="6"/>
  <c r="CC48" i="6" s="1"/>
  <c r="BG48" i="6"/>
  <c r="CB48" i="6" s="1"/>
  <c r="BF48" i="6"/>
  <c r="CA48" i="6" s="1"/>
  <c r="BE48" i="6"/>
  <c r="BZ48" i="6" s="1"/>
  <c r="BB48" i="6"/>
  <c r="BW48" i="6" s="1"/>
  <c r="BA48" i="6"/>
  <c r="BV48" i="6" s="1"/>
  <c r="AZ48" i="6"/>
  <c r="BU48" i="6" s="1"/>
  <c r="AY48" i="6"/>
  <c r="AX48" i="6"/>
  <c r="BS48" i="6" s="1"/>
  <c r="AW48" i="6"/>
  <c r="BR48" i="6" s="1"/>
  <c r="AV48" i="6"/>
  <c r="BQ48" i="6" s="1"/>
  <c r="AU48" i="6"/>
  <c r="BP48" i="6" s="1"/>
  <c r="BL47" i="6"/>
  <c r="CG47" i="6" s="1"/>
  <c r="BK47" i="6"/>
  <c r="CF47" i="6" s="1"/>
  <c r="BJ47" i="6"/>
  <c r="CE47" i="6" s="1"/>
  <c r="BI47" i="6"/>
  <c r="CD47" i="6" s="1"/>
  <c r="BH47" i="6"/>
  <c r="CC47" i="6" s="1"/>
  <c r="BG47" i="6"/>
  <c r="CB47" i="6" s="1"/>
  <c r="BF47" i="6"/>
  <c r="CA47" i="6" s="1"/>
  <c r="BE47" i="6"/>
  <c r="BZ47" i="6" s="1"/>
  <c r="BB47" i="6"/>
  <c r="BW47" i="6" s="1"/>
  <c r="BA47" i="6"/>
  <c r="BV47" i="6" s="1"/>
  <c r="AZ47" i="6"/>
  <c r="BU47" i="6" s="1"/>
  <c r="AY47" i="6"/>
  <c r="BT47" i="6" s="1"/>
  <c r="AX47" i="6"/>
  <c r="BS47" i="6" s="1"/>
  <c r="AW47" i="6"/>
  <c r="BR47" i="6" s="1"/>
  <c r="AV47" i="6"/>
  <c r="BQ47" i="6" s="1"/>
  <c r="AU47" i="6"/>
  <c r="BP47" i="6" s="1"/>
  <c r="BL46" i="6"/>
  <c r="CG46" i="6" s="1"/>
  <c r="BK46" i="6"/>
  <c r="CF46" i="6" s="1"/>
  <c r="BJ46" i="6"/>
  <c r="CE46" i="6" s="1"/>
  <c r="BI46" i="6"/>
  <c r="CD46" i="6" s="1"/>
  <c r="BH46" i="6"/>
  <c r="CC46" i="6" s="1"/>
  <c r="BG46" i="6"/>
  <c r="CB46" i="6" s="1"/>
  <c r="BF46" i="6"/>
  <c r="CA46" i="6" s="1"/>
  <c r="BE46" i="6"/>
  <c r="BZ46" i="6" s="1"/>
  <c r="BB46" i="6"/>
  <c r="BW46" i="6" s="1"/>
  <c r="BA46" i="6"/>
  <c r="BV46" i="6" s="1"/>
  <c r="AZ46" i="6"/>
  <c r="BU46" i="6" s="1"/>
  <c r="AY46" i="6"/>
  <c r="BT46" i="6" s="1"/>
  <c r="AX46" i="6"/>
  <c r="BS46" i="6" s="1"/>
  <c r="AW46" i="6"/>
  <c r="BR46" i="6" s="1"/>
  <c r="AV46" i="6"/>
  <c r="BQ46" i="6" s="1"/>
  <c r="AU46" i="6"/>
  <c r="BP46" i="6" s="1"/>
  <c r="BL45" i="6"/>
  <c r="CG45" i="6" s="1"/>
  <c r="BK45" i="6"/>
  <c r="CF45" i="6" s="1"/>
  <c r="BJ45" i="6"/>
  <c r="CE45" i="6" s="1"/>
  <c r="BI45" i="6"/>
  <c r="CD45" i="6" s="1"/>
  <c r="BH45" i="6"/>
  <c r="CC45" i="6" s="1"/>
  <c r="BG45" i="6"/>
  <c r="CB45" i="6" s="1"/>
  <c r="BF45" i="6"/>
  <c r="CA45" i="6" s="1"/>
  <c r="BE45" i="6"/>
  <c r="BZ45" i="6" s="1"/>
  <c r="BB45" i="6"/>
  <c r="BW45" i="6" s="1"/>
  <c r="BA45" i="6"/>
  <c r="BV45" i="6" s="1"/>
  <c r="AZ45" i="6"/>
  <c r="BU45" i="6" s="1"/>
  <c r="AY45" i="6"/>
  <c r="AX45" i="6"/>
  <c r="BS45" i="6" s="1"/>
  <c r="AW45" i="6"/>
  <c r="BR45" i="6" s="1"/>
  <c r="AV45" i="6"/>
  <c r="BQ45" i="6" s="1"/>
  <c r="AU45" i="6"/>
  <c r="BP45" i="6" s="1"/>
  <c r="BL44" i="6"/>
  <c r="CG44" i="6" s="1"/>
  <c r="BK44" i="6"/>
  <c r="CF44" i="6" s="1"/>
  <c r="BJ44" i="6"/>
  <c r="CE44" i="6" s="1"/>
  <c r="BI44" i="6"/>
  <c r="CD44" i="6" s="1"/>
  <c r="BH44" i="6"/>
  <c r="CC44" i="6" s="1"/>
  <c r="BG44" i="6"/>
  <c r="CB44" i="6" s="1"/>
  <c r="BF44" i="6"/>
  <c r="CA44" i="6" s="1"/>
  <c r="BE44" i="6"/>
  <c r="BZ44" i="6" s="1"/>
  <c r="BB44" i="6"/>
  <c r="BW44" i="6" s="1"/>
  <c r="BA44" i="6"/>
  <c r="BV44" i="6" s="1"/>
  <c r="AZ44" i="6"/>
  <c r="BU44" i="6" s="1"/>
  <c r="AY44" i="6"/>
  <c r="BT44" i="6" s="1"/>
  <c r="AX44" i="6"/>
  <c r="BS44" i="6" s="1"/>
  <c r="AW44" i="6"/>
  <c r="BR44" i="6" s="1"/>
  <c r="AV44" i="6"/>
  <c r="BQ44" i="6" s="1"/>
  <c r="AU44" i="6"/>
  <c r="BP44" i="6" s="1"/>
  <c r="BL43" i="6"/>
  <c r="CG43" i="6" s="1"/>
  <c r="BK43" i="6"/>
  <c r="CF43" i="6" s="1"/>
  <c r="BJ43" i="6"/>
  <c r="CE43" i="6" s="1"/>
  <c r="BI43" i="6"/>
  <c r="CD43" i="6" s="1"/>
  <c r="BH43" i="6"/>
  <c r="CC43" i="6" s="1"/>
  <c r="BG43" i="6"/>
  <c r="CB43" i="6" s="1"/>
  <c r="BF43" i="6"/>
  <c r="CA43" i="6" s="1"/>
  <c r="BE43" i="6"/>
  <c r="BZ43" i="6" s="1"/>
  <c r="BB43" i="6"/>
  <c r="BW43" i="6" s="1"/>
  <c r="BA43" i="6"/>
  <c r="BV43" i="6" s="1"/>
  <c r="AZ43" i="6"/>
  <c r="BU43" i="6" s="1"/>
  <c r="AY43" i="6"/>
  <c r="BT43" i="6" s="1"/>
  <c r="AX43" i="6"/>
  <c r="BS43" i="6" s="1"/>
  <c r="AW43" i="6"/>
  <c r="BR43" i="6" s="1"/>
  <c r="AV43" i="6"/>
  <c r="BQ43" i="6" s="1"/>
  <c r="AU43" i="6"/>
  <c r="BP43" i="6" s="1"/>
  <c r="BL42" i="6"/>
  <c r="CG42" i="6" s="1"/>
  <c r="BK42" i="6"/>
  <c r="CF42" i="6" s="1"/>
  <c r="BJ42" i="6"/>
  <c r="CE42" i="6" s="1"/>
  <c r="BI42" i="6"/>
  <c r="CD42" i="6" s="1"/>
  <c r="BH42" i="6"/>
  <c r="CC42" i="6" s="1"/>
  <c r="BG42" i="6"/>
  <c r="CB42" i="6" s="1"/>
  <c r="BF42" i="6"/>
  <c r="CA42" i="6" s="1"/>
  <c r="BE42" i="6"/>
  <c r="BZ42" i="6" s="1"/>
  <c r="BB42" i="6"/>
  <c r="BW42" i="6" s="1"/>
  <c r="BA42" i="6"/>
  <c r="BV42" i="6" s="1"/>
  <c r="AZ42" i="6"/>
  <c r="BU42" i="6" s="1"/>
  <c r="AY42" i="6"/>
  <c r="BT42" i="6" s="1"/>
  <c r="AX42" i="6"/>
  <c r="BS42" i="6" s="1"/>
  <c r="AW42" i="6"/>
  <c r="BR42" i="6" s="1"/>
  <c r="AV42" i="6"/>
  <c r="BQ42" i="6" s="1"/>
  <c r="AU42" i="6"/>
  <c r="BP42" i="6" s="1"/>
  <c r="BL41" i="6"/>
  <c r="CG41" i="6" s="1"/>
  <c r="BK41" i="6"/>
  <c r="CF41" i="6" s="1"/>
  <c r="BJ41" i="6"/>
  <c r="CE41" i="6" s="1"/>
  <c r="BI41" i="6"/>
  <c r="CD41" i="6" s="1"/>
  <c r="BH41" i="6"/>
  <c r="CC41" i="6" s="1"/>
  <c r="BG41" i="6"/>
  <c r="CB41" i="6" s="1"/>
  <c r="BF41" i="6"/>
  <c r="CA41" i="6" s="1"/>
  <c r="BE41" i="6"/>
  <c r="BZ41" i="6" s="1"/>
  <c r="BB41" i="6"/>
  <c r="BW41" i="6" s="1"/>
  <c r="BA41" i="6"/>
  <c r="BV41" i="6" s="1"/>
  <c r="AZ41" i="6"/>
  <c r="BU41" i="6" s="1"/>
  <c r="AY41" i="6"/>
  <c r="BT41" i="6" s="1"/>
  <c r="AX41" i="6"/>
  <c r="BS41" i="6" s="1"/>
  <c r="AW41" i="6"/>
  <c r="BR41" i="6" s="1"/>
  <c r="AV41" i="6"/>
  <c r="BQ41" i="6" s="1"/>
  <c r="AU41" i="6"/>
  <c r="BP41" i="6" s="1"/>
  <c r="BL40" i="6"/>
  <c r="CG40" i="6" s="1"/>
  <c r="BK40" i="6"/>
  <c r="CF40" i="6" s="1"/>
  <c r="BJ40" i="6"/>
  <c r="CE40" i="6" s="1"/>
  <c r="BI40" i="6"/>
  <c r="CD40" i="6" s="1"/>
  <c r="BH40" i="6"/>
  <c r="CC40" i="6" s="1"/>
  <c r="BG40" i="6"/>
  <c r="CB40" i="6" s="1"/>
  <c r="BF40" i="6"/>
  <c r="CA40" i="6" s="1"/>
  <c r="BE40" i="6"/>
  <c r="BZ40" i="6" s="1"/>
  <c r="BB40" i="6"/>
  <c r="BW40" i="6" s="1"/>
  <c r="BA40" i="6"/>
  <c r="BV40" i="6" s="1"/>
  <c r="AZ40" i="6"/>
  <c r="BU40" i="6" s="1"/>
  <c r="AY40" i="6"/>
  <c r="BT40" i="6" s="1"/>
  <c r="AX40" i="6"/>
  <c r="BS40" i="6" s="1"/>
  <c r="AW40" i="6"/>
  <c r="BR40" i="6" s="1"/>
  <c r="AV40" i="6"/>
  <c r="BQ40" i="6" s="1"/>
  <c r="AU40" i="6"/>
  <c r="BP40" i="6" s="1"/>
  <c r="BL39" i="6"/>
  <c r="CG39" i="6" s="1"/>
  <c r="BK39" i="6"/>
  <c r="CF39" i="6" s="1"/>
  <c r="BJ39" i="6"/>
  <c r="CE39" i="6" s="1"/>
  <c r="BI39" i="6"/>
  <c r="CD39" i="6" s="1"/>
  <c r="BH39" i="6"/>
  <c r="CC39" i="6" s="1"/>
  <c r="BG39" i="6"/>
  <c r="CB39" i="6" s="1"/>
  <c r="BF39" i="6"/>
  <c r="CA39" i="6" s="1"/>
  <c r="BE39" i="6"/>
  <c r="BZ39" i="6" s="1"/>
  <c r="BB39" i="6"/>
  <c r="BW39" i="6" s="1"/>
  <c r="BA39" i="6"/>
  <c r="BV39" i="6" s="1"/>
  <c r="AZ39" i="6"/>
  <c r="BU39" i="6" s="1"/>
  <c r="AY39" i="6"/>
  <c r="BT39" i="6" s="1"/>
  <c r="AX39" i="6"/>
  <c r="BS39" i="6" s="1"/>
  <c r="AW39" i="6"/>
  <c r="BR39" i="6" s="1"/>
  <c r="AV39" i="6"/>
  <c r="BQ39" i="6" s="1"/>
  <c r="AU39" i="6"/>
  <c r="BP39" i="6" s="1"/>
  <c r="BL38" i="6"/>
  <c r="CG38" i="6" s="1"/>
  <c r="BK38" i="6"/>
  <c r="CF38" i="6" s="1"/>
  <c r="BJ38" i="6"/>
  <c r="CE38" i="6" s="1"/>
  <c r="BI38" i="6"/>
  <c r="CD38" i="6" s="1"/>
  <c r="BH38" i="6"/>
  <c r="CC38" i="6" s="1"/>
  <c r="BG38" i="6"/>
  <c r="CB38" i="6" s="1"/>
  <c r="BF38" i="6"/>
  <c r="CA38" i="6" s="1"/>
  <c r="BE38" i="6"/>
  <c r="BZ38" i="6" s="1"/>
  <c r="BB38" i="6"/>
  <c r="BW38" i="6" s="1"/>
  <c r="BA38" i="6"/>
  <c r="BV38" i="6" s="1"/>
  <c r="AZ38" i="6"/>
  <c r="BU38" i="6" s="1"/>
  <c r="AY38" i="6"/>
  <c r="BT38" i="6" s="1"/>
  <c r="AX38" i="6"/>
  <c r="BS38" i="6" s="1"/>
  <c r="AW38" i="6"/>
  <c r="BR38" i="6" s="1"/>
  <c r="AV38" i="6"/>
  <c r="BQ38" i="6" s="1"/>
  <c r="AU38" i="6"/>
  <c r="BP38" i="6" s="1"/>
  <c r="BL37" i="6"/>
  <c r="CG37" i="6" s="1"/>
  <c r="BK37" i="6"/>
  <c r="CF37" i="6" s="1"/>
  <c r="BJ37" i="6"/>
  <c r="CE37" i="6" s="1"/>
  <c r="BI37" i="6"/>
  <c r="CD37" i="6" s="1"/>
  <c r="BH37" i="6"/>
  <c r="CC37" i="6" s="1"/>
  <c r="BG37" i="6"/>
  <c r="CB37" i="6" s="1"/>
  <c r="BF37" i="6"/>
  <c r="CA37" i="6" s="1"/>
  <c r="BE37" i="6"/>
  <c r="BZ37" i="6" s="1"/>
  <c r="BB37" i="6"/>
  <c r="BW37" i="6" s="1"/>
  <c r="BA37" i="6"/>
  <c r="BV37" i="6" s="1"/>
  <c r="AZ37" i="6"/>
  <c r="BU37" i="6" s="1"/>
  <c r="AY37" i="6"/>
  <c r="BT37" i="6" s="1"/>
  <c r="AX37" i="6"/>
  <c r="BS37" i="6" s="1"/>
  <c r="AW37" i="6"/>
  <c r="BR37" i="6" s="1"/>
  <c r="AV37" i="6"/>
  <c r="BQ37" i="6" s="1"/>
  <c r="AU37" i="6"/>
  <c r="BL36" i="6"/>
  <c r="CG36" i="6" s="1"/>
  <c r="BK36" i="6"/>
  <c r="CF36" i="6" s="1"/>
  <c r="BJ36" i="6"/>
  <c r="CE36" i="6" s="1"/>
  <c r="BI36" i="6"/>
  <c r="CD36" i="6" s="1"/>
  <c r="BH36" i="6"/>
  <c r="CC36" i="6" s="1"/>
  <c r="BG36" i="6"/>
  <c r="CB36" i="6" s="1"/>
  <c r="BF36" i="6"/>
  <c r="CA36" i="6" s="1"/>
  <c r="BE36" i="6"/>
  <c r="BZ36" i="6" s="1"/>
  <c r="BB36" i="6"/>
  <c r="BW36" i="6" s="1"/>
  <c r="BA36" i="6"/>
  <c r="BV36" i="6" s="1"/>
  <c r="AZ36" i="6"/>
  <c r="BU36" i="6" s="1"/>
  <c r="AY36" i="6"/>
  <c r="BT36" i="6" s="1"/>
  <c r="AX36" i="6"/>
  <c r="BS36" i="6" s="1"/>
  <c r="AW36" i="6"/>
  <c r="BR36" i="6" s="1"/>
  <c r="AV36" i="6"/>
  <c r="BQ36" i="6" s="1"/>
  <c r="AU36" i="6"/>
  <c r="BP36" i="6" s="1"/>
  <c r="BL81" i="6"/>
  <c r="CG81" i="6" s="1"/>
  <c r="BK81" i="6"/>
  <c r="CF81" i="6" s="1"/>
  <c r="BJ81" i="6"/>
  <c r="CE81" i="6" s="1"/>
  <c r="BI81" i="6"/>
  <c r="CD81" i="6" s="1"/>
  <c r="BH81" i="6"/>
  <c r="CC81" i="6" s="1"/>
  <c r="BG81" i="6"/>
  <c r="CB81" i="6" s="1"/>
  <c r="BF81" i="6"/>
  <c r="CA81" i="6" s="1"/>
  <c r="BE81" i="6"/>
  <c r="BZ81" i="6" s="1"/>
  <c r="BB81" i="6"/>
  <c r="BW81" i="6" s="1"/>
  <c r="BA81" i="6"/>
  <c r="BV81" i="6" s="1"/>
  <c r="AZ81" i="6"/>
  <c r="BU81" i="6" s="1"/>
  <c r="AY81" i="6"/>
  <c r="BT81" i="6" s="1"/>
  <c r="AX81" i="6"/>
  <c r="BS81" i="6" s="1"/>
  <c r="AW81" i="6"/>
  <c r="BR81" i="6" s="1"/>
  <c r="AV81" i="6"/>
  <c r="BQ81" i="6" s="1"/>
  <c r="AU81" i="6"/>
  <c r="BP81" i="6" s="1"/>
  <c r="BL35" i="6"/>
  <c r="CG35" i="6" s="1"/>
  <c r="BK35" i="6"/>
  <c r="CF35" i="6" s="1"/>
  <c r="BJ35" i="6"/>
  <c r="CE35" i="6" s="1"/>
  <c r="BI35" i="6"/>
  <c r="CD35" i="6" s="1"/>
  <c r="BH35" i="6"/>
  <c r="CC35" i="6" s="1"/>
  <c r="BG35" i="6"/>
  <c r="CB35" i="6" s="1"/>
  <c r="BF35" i="6"/>
  <c r="CA35" i="6" s="1"/>
  <c r="BE35" i="6"/>
  <c r="BZ35" i="6" s="1"/>
  <c r="BB35" i="6"/>
  <c r="BW35" i="6" s="1"/>
  <c r="BA35" i="6"/>
  <c r="BV35" i="6" s="1"/>
  <c r="AZ35" i="6"/>
  <c r="BU35" i="6" s="1"/>
  <c r="AY35" i="6"/>
  <c r="BT35" i="6" s="1"/>
  <c r="AX35" i="6"/>
  <c r="BS35" i="6" s="1"/>
  <c r="AW35" i="6"/>
  <c r="BR35" i="6" s="1"/>
  <c r="AV35" i="6"/>
  <c r="BQ35" i="6" s="1"/>
  <c r="AU35" i="6"/>
  <c r="BP35" i="6" s="1"/>
  <c r="BL34" i="6"/>
  <c r="CG34" i="6" s="1"/>
  <c r="BK34" i="6"/>
  <c r="CF34" i="6" s="1"/>
  <c r="BJ34" i="6"/>
  <c r="CE34" i="6" s="1"/>
  <c r="BI34" i="6"/>
  <c r="CD34" i="6" s="1"/>
  <c r="BH34" i="6"/>
  <c r="CC34" i="6" s="1"/>
  <c r="BG34" i="6"/>
  <c r="CB34" i="6" s="1"/>
  <c r="BF34" i="6"/>
  <c r="CA34" i="6" s="1"/>
  <c r="BE34" i="6"/>
  <c r="BZ34" i="6" s="1"/>
  <c r="BB34" i="6"/>
  <c r="BW34" i="6" s="1"/>
  <c r="BA34" i="6"/>
  <c r="BV34" i="6" s="1"/>
  <c r="AZ34" i="6"/>
  <c r="BU34" i="6" s="1"/>
  <c r="AY34" i="6"/>
  <c r="BT34" i="6" s="1"/>
  <c r="AX34" i="6"/>
  <c r="BS34" i="6" s="1"/>
  <c r="AW34" i="6"/>
  <c r="BR34" i="6" s="1"/>
  <c r="AV34" i="6"/>
  <c r="BQ34" i="6" s="1"/>
  <c r="AU34" i="6"/>
  <c r="BP34" i="6" s="1"/>
  <c r="BL31" i="6"/>
  <c r="CG31" i="6" s="1"/>
  <c r="BK31" i="6"/>
  <c r="CF31" i="6" s="1"/>
  <c r="BJ31" i="6"/>
  <c r="CE31" i="6" s="1"/>
  <c r="BI31" i="6"/>
  <c r="CD31" i="6" s="1"/>
  <c r="BH31" i="6"/>
  <c r="CC31" i="6" s="1"/>
  <c r="BG31" i="6"/>
  <c r="CB31" i="6" s="1"/>
  <c r="BF31" i="6"/>
  <c r="CA31" i="6" s="1"/>
  <c r="BE31" i="6"/>
  <c r="BZ31" i="6" s="1"/>
  <c r="BB31" i="6"/>
  <c r="BW31" i="6" s="1"/>
  <c r="BA31" i="6"/>
  <c r="BV31" i="6" s="1"/>
  <c r="AZ31" i="6"/>
  <c r="BU31" i="6" s="1"/>
  <c r="AY31" i="6"/>
  <c r="BT31" i="6" s="1"/>
  <c r="AX31" i="6"/>
  <c r="BS31" i="6" s="1"/>
  <c r="AW31" i="6"/>
  <c r="BR31" i="6" s="1"/>
  <c r="AV31" i="6"/>
  <c r="BQ31" i="6" s="1"/>
  <c r="AU31" i="6"/>
  <c r="BP31" i="6" s="1"/>
  <c r="BL30" i="6"/>
  <c r="CG30" i="6" s="1"/>
  <c r="BK30" i="6"/>
  <c r="CF30" i="6" s="1"/>
  <c r="BJ30" i="6"/>
  <c r="CE30" i="6" s="1"/>
  <c r="BI30" i="6"/>
  <c r="CD30" i="6" s="1"/>
  <c r="BH30" i="6"/>
  <c r="CC30" i="6" s="1"/>
  <c r="BG30" i="6"/>
  <c r="CB30" i="6" s="1"/>
  <c r="BF30" i="6"/>
  <c r="CA30" i="6" s="1"/>
  <c r="BE30" i="6"/>
  <c r="BZ30" i="6" s="1"/>
  <c r="BB30" i="6"/>
  <c r="BW30" i="6" s="1"/>
  <c r="BA30" i="6"/>
  <c r="BV30" i="6" s="1"/>
  <c r="AZ30" i="6"/>
  <c r="BU30" i="6" s="1"/>
  <c r="AY30" i="6"/>
  <c r="BT30" i="6" s="1"/>
  <c r="AX30" i="6"/>
  <c r="BS30" i="6" s="1"/>
  <c r="AW30" i="6"/>
  <c r="BR30" i="6" s="1"/>
  <c r="AV30" i="6"/>
  <c r="BQ30" i="6" s="1"/>
  <c r="AU30" i="6"/>
  <c r="BP30" i="6" s="1"/>
  <c r="BL29" i="6"/>
  <c r="CG29" i="6" s="1"/>
  <c r="BK29" i="6"/>
  <c r="CF29" i="6" s="1"/>
  <c r="BJ29" i="6"/>
  <c r="CE29" i="6" s="1"/>
  <c r="BI29" i="6"/>
  <c r="CD29" i="6" s="1"/>
  <c r="BH29" i="6"/>
  <c r="CC29" i="6" s="1"/>
  <c r="BG29" i="6"/>
  <c r="CB29" i="6" s="1"/>
  <c r="BF29" i="6"/>
  <c r="CA29" i="6" s="1"/>
  <c r="BE29" i="6"/>
  <c r="BZ29" i="6" s="1"/>
  <c r="BB29" i="6"/>
  <c r="BW29" i="6" s="1"/>
  <c r="BA29" i="6"/>
  <c r="BV29" i="6" s="1"/>
  <c r="AZ29" i="6"/>
  <c r="BU29" i="6" s="1"/>
  <c r="AY29" i="6"/>
  <c r="BT29" i="6" s="1"/>
  <c r="AX29" i="6"/>
  <c r="BS29" i="6" s="1"/>
  <c r="AW29" i="6"/>
  <c r="BR29" i="6" s="1"/>
  <c r="AV29" i="6"/>
  <c r="BQ29" i="6" s="1"/>
  <c r="AU29" i="6"/>
  <c r="BP29" i="6" s="1"/>
  <c r="BL28" i="6"/>
  <c r="CG28" i="6" s="1"/>
  <c r="BK28" i="6"/>
  <c r="CF28" i="6" s="1"/>
  <c r="BJ28" i="6"/>
  <c r="CE28" i="6" s="1"/>
  <c r="BI28" i="6"/>
  <c r="CD28" i="6" s="1"/>
  <c r="BH28" i="6"/>
  <c r="CC28" i="6" s="1"/>
  <c r="BG28" i="6"/>
  <c r="CB28" i="6" s="1"/>
  <c r="BF28" i="6"/>
  <c r="CA28" i="6" s="1"/>
  <c r="BE28" i="6"/>
  <c r="BZ28" i="6" s="1"/>
  <c r="BB28" i="6"/>
  <c r="BW28" i="6" s="1"/>
  <c r="BA28" i="6"/>
  <c r="BV28" i="6" s="1"/>
  <c r="AZ28" i="6"/>
  <c r="BU28" i="6" s="1"/>
  <c r="AY28" i="6"/>
  <c r="BT28" i="6" s="1"/>
  <c r="AX28" i="6"/>
  <c r="BS28" i="6" s="1"/>
  <c r="AW28" i="6"/>
  <c r="BR28" i="6" s="1"/>
  <c r="AV28" i="6"/>
  <c r="BQ28" i="6" s="1"/>
  <c r="AU28" i="6"/>
  <c r="BP28" i="6" s="1"/>
  <c r="P33" i="1" l="1"/>
  <c r="Q33" i="1"/>
  <c r="Q32" i="1"/>
  <c r="P32" i="1"/>
  <c r="I33" i="1"/>
  <c r="H33" i="1"/>
  <c r="H32" i="1"/>
  <c r="I32" i="1"/>
  <c r="R33" i="1"/>
  <c r="S33" i="1"/>
  <c r="S32" i="1"/>
  <c r="R32" i="1"/>
  <c r="K33" i="1"/>
  <c r="J33" i="1"/>
  <c r="K32" i="1"/>
  <c r="J32" i="1"/>
  <c r="U33" i="1"/>
  <c r="T33" i="1"/>
  <c r="U32" i="1"/>
  <c r="T32" i="1"/>
  <c r="F33" i="1"/>
  <c r="G33" i="1"/>
  <c r="F32" i="1"/>
  <c r="G32" i="1"/>
  <c r="L33" i="1"/>
  <c r="M33" i="1"/>
  <c r="L32" i="1"/>
  <c r="M32" i="1"/>
  <c r="W33" i="1"/>
  <c r="V33" i="1"/>
  <c r="W32" i="1"/>
  <c r="V32" i="1"/>
  <c r="BP219" i="6"/>
  <c r="D178" i="6"/>
  <c r="D181" i="6"/>
  <c r="D182" i="6"/>
  <c r="D184" i="6"/>
  <c r="D183" i="6"/>
  <c r="D179" i="6"/>
  <c r="D176" i="6"/>
  <c r="BP177" i="6"/>
  <c r="D173" i="6"/>
  <c r="D174" i="6"/>
  <c r="D172" i="6"/>
  <c r="D171" i="6"/>
  <c r="D167" i="6"/>
  <c r="D165" i="6"/>
  <c r="D170" i="6"/>
  <c r="D168" i="6"/>
  <c r="D169" i="6"/>
  <c r="D164" i="6"/>
  <c r="D166" i="6"/>
  <c r="D161" i="6"/>
  <c r="D163" i="6"/>
  <c r="D162" i="6"/>
  <c r="D160" i="6"/>
  <c r="D158" i="6"/>
  <c r="D154" i="6"/>
  <c r="D157" i="6"/>
  <c r="D156" i="6"/>
  <c r="D159" i="6"/>
  <c r="BP155" i="6"/>
  <c r="D153" i="6"/>
  <c r="D152" i="6"/>
  <c r="D151" i="6"/>
  <c r="BP147" i="6"/>
  <c r="D146" i="6"/>
  <c r="BP148" i="6"/>
  <c r="D144" i="6"/>
  <c r="D149" i="6"/>
  <c r="D145" i="6"/>
  <c r="D141" i="6"/>
  <c r="D143" i="6"/>
  <c r="D140" i="6"/>
  <c r="D137" i="6"/>
  <c r="D142" i="6"/>
  <c r="D134" i="6"/>
  <c r="D138" i="6"/>
  <c r="D136" i="6"/>
  <c r="D129" i="6"/>
  <c r="D132" i="6"/>
  <c r="D133" i="6"/>
  <c r="D128" i="6"/>
  <c r="D131" i="6"/>
  <c r="D125" i="6"/>
  <c r="D130" i="6"/>
  <c r="D124" i="6"/>
  <c r="D126" i="6"/>
  <c r="D127" i="6"/>
  <c r="D120" i="6"/>
  <c r="D123" i="6"/>
  <c r="D121" i="6"/>
  <c r="D122" i="6"/>
  <c r="D119" i="6"/>
  <c r="D115" i="6"/>
  <c r="D118" i="6"/>
  <c r="D117" i="6"/>
  <c r="D116" i="6"/>
  <c r="D114" i="6"/>
  <c r="D111" i="6"/>
  <c r="D113" i="6"/>
  <c r="D109" i="6"/>
  <c r="D107" i="6"/>
  <c r="D110" i="6"/>
  <c r="D108" i="6"/>
  <c r="D104" i="6"/>
  <c r="D99" i="6"/>
  <c r="D106" i="6"/>
  <c r="D105" i="6"/>
  <c r="D103" i="6"/>
  <c r="D94" i="6"/>
  <c r="D102" i="6"/>
  <c r="D101" i="6"/>
  <c r="D100" i="6"/>
  <c r="D91" i="6"/>
  <c r="D98" i="6"/>
  <c r="D97" i="6"/>
  <c r="D96" i="6"/>
  <c r="D93" i="6"/>
  <c r="D95" i="6"/>
  <c r="D92" i="6"/>
  <c r="D90" i="6"/>
  <c r="D88" i="6"/>
  <c r="D86" i="6"/>
  <c r="D89" i="6"/>
  <c r="D87" i="6"/>
  <c r="D82" i="6"/>
  <c r="D83" i="6"/>
  <c r="BP84" i="6"/>
  <c r="D80" i="6"/>
  <c r="D81" i="6"/>
  <c r="D79" i="6"/>
  <c r="D75" i="6"/>
  <c r="D74" i="6"/>
  <c r="D78" i="6"/>
  <c r="D77" i="6"/>
  <c r="D76" i="6"/>
  <c r="D72" i="6"/>
  <c r="D73" i="6"/>
  <c r="D66" i="6"/>
  <c r="D71" i="6"/>
  <c r="D70" i="6"/>
  <c r="D69" i="6"/>
  <c r="D63" i="6"/>
  <c r="D68" i="6"/>
  <c r="D61" i="6"/>
  <c r="D67" i="6"/>
  <c r="D64" i="6"/>
  <c r="D65" i="6"/>
  <c r="D60" i="6"/>
  <c r="D62" i="6"/>
  <c r="D59" i="6"/>
  <c r="D58" i="6"/>
  <c r="D56" i="6"/>
  <c r="D52" i="6"/>
  <c r="D57" i="6"/>
  <c r="D50" i="6"/>
  <c r="D55" i="6"/>
  <c r="BP53" i="6"/>
  <c r="D47" i="6"/>
  <c r="D49" i="6"/>
  <c r="D48" i="6"/>
  <c r="D41" i="6"/>
  <c r="D45" i="6"/>
  <c r="D46" i="6"/>
  <c r="D39" i="6"/>
  <c r="D43" i="6"/>
  <c r="D44" i="6"/>
  <c r="D42" i="6"/>
  <c r="D40" i="6"/>
  <c r="D38" i="6"/>
  <c r="BP37" i="6"/>
  <c r="D37" i="6" s="1"/>
  <c r="D35" i="6"/>
  <c r="D36" i="6"/>
  <c r="D31" i="6"/>
  <c r="D34" i="6"/>
  <c r="D30" i="6"/>
  <c r="D29" i="6"/>
  <c r="D28" i="6"/>
  <c r="BP139" i="6"/>
  <c r="D139" i="6" s="1"/>
  <c r="BP135" i="6"/>
  <c r="D135" i="6" s="1"/>
  <c r="BP85" i="6"/>
  <c r="D85" i="6" s="1"/>
  <c r="BP54" i="6"/>
  <c r="D54" i="6" s="1"/>
  <c r="BQ51" i="6"/>
  <c r="D51" i="6" s="1"/>
  <c r="S43" i="1"/>
  <c r="S42" i="1"/>
  <c r="R43" i="1"/>
  <c r="R42" i="1"/>
  <c r="W43" i="1"/>
  <c r="W42" i="1"/>
  <c r="V43" i="1"/>
  <c r="V42" i="1"/>
  <c r="Q43" i="1"/>
  <c r="Q42" i="1"/>
  <c r="P43" i="1"/>
  <c r="P42" i="1"/>
  <c r="U43" i="1"/>
  <c r="U42" i="1"/>
  <c r="T43" i="1"/>
  <c r="T42" i="1"/>
  <c r="G43" i="1"/>
  <c r="G42" i="1"/>
  <c r="F43" i="1"/>
  <c r="I43" i="1"/>
  <c r="I42" i="1"/>
  <c r="H43" i="1"/>
  <c r="H42" i="1"/>
  <c r="M43" i="1"/>
  <c r="M42" i="1"/>
  <c r="L43" i="1"/>
  <c r="L42" i="1"/>
  <c r="K43" i="1"/>
  <c r="K42" i="1"/>
  <c r="J43" i="1"/>
  <c r="J42" i="1"/>
  <c r="C27" i="8"/>
  <c r="L23" i="1"/>
  <c r="L25" i="1"/>
  <c r="L27" i="1"/>
  <c r="L29" i="1"/>
  <c r="L37" i="1"/>
  <c r="L41" i="1"/>
  <c r="M23" i="1"/>
  <c r="M25" i="1"/>
  <c r="M27" i="1"/>
  <c r="M29" i="1"/>
  <c r="M37" i="1"/>
  <c r="M41" i="1"/>
  <c r="J23" i="1"/>
  <c r="J25" i="1"/>
  <c r="J27" i="1"/>
  <c r="J31" i="1"/>
  <c r="J35" i="1"/>
  <c r="J39" i="1"/>
  <c r="J41" i="1"/>
  <c r="K23" i="1"/>
  <c r="K25" i="1"/>
  <c r="K27" i="1"/>
  <c r="K31" i="1"/>
  <c r="K35" i="1"/>
  <c r="K39" i="1"/>
  <c r="K41" i="1"/>
  <c r="BL226" i="6"/>
  <c r="CG226" i="6" s="1"/>
  <c r="BK226" i="6"/>
  <c r="CF226" i="6" s="1"/>
  <c r="BJ226" i="6"/>
  <c r="CE226" i="6" s="1"/>
  <c r="BI226" i="6"/>
  <c r="CD226" i="6" s="1"/>
  <c r="BH226" i="6"/>
  <c r="CC226" i="6" s="1"/>
  <c r="BG226" i="6"/>
  <c r="CB226" i="6" s="1"/>
  <c r="BF226" i="6"/>
  <c r="CA226" i="6" s="1"/>
  <c r="BE226" i="6"/>
  <c r="BZ226" i="6" s="1"/>
  <c r="BB226" i="6"/>
  <c r="BW226" i="6" s="1"/>
  <c r="BA226" i="6"/>
  <c r="BV226" i="6" s="1"/>
  <c r="AZ226" i="6"/>
  <c r="BU226" i="6" s="1"/>
  <c r="AY226" i="6"/>
  <c r="BT226" i="6" s="1"/>
  <c r="AX226" i="6"/>
  <c r="BS226" i="6" s="1"/>
  <c r="AW226" i="6"/>
  <c r="BR226" i="6" s="1"/>
  <c r="AV226" i="6"/>
  <c r="BQ226" i="6" s="1"/>
  <c r="AU226" i="6"/>
  <c r="BP226" i="6" s="1"/>
  <c r="BL27" i="6"/>
  <c r="CG27" i="6" s="1"/>
  <c r="BK27" i="6"/>
  <c r="CF27" i="6" s="1"/>
  <c r="BJ27" i="6"/>
  <c r="CE27" i="6" s="1"/>
  <c r="BI27" i="6"/>
  <c r="CD27" i="6" s="1"/>
  <c r="BH27" i="6"/>
  <c r="CC27" i="6" s="1"/>
  <c r="BG27" i="6"/>
  <c r="CB27" i="6" s="1"/>
  <c r="BF27" i="6"/>
  <c r="CA27" i="6" s="1"/>
  <c r="BE27" i="6"/>
  <c r="BB27" i="6"/>
  <c r="BW27" i="6" s="1"/>
  <c r="BA27" i="6"/>
  <c r="BV27" i="6" s="1"/>
  <c r="AZ27" i="6"/>
  <c r="BU27" i="6" s="1"/>
  <c r="AY27" i="6"/>
  <c r="BT27" i="6" s="1"/>
  <c r="AX27" i="6"/>
  <c r="BS27" i="6" s="1"/>
  <c r="AW27" i="6"/>
  <c r="BR27" i="6" s="1"/>
  <c r="AV27" i="6"/>
  <c r="BQ27" i="6" s="1"/>
  <c r="AU27" i="6"/>
  <c r="BL26" i="6"/>
  <c r="CG26" i="6" s="1"/>
  <c r="BK26" i="6"/>
  <c r="CF26" i="6" s="1"/>
  <c r="BJ26" i="6"/>
  <c r="CE26" i="6" s="1"/>
  <c r="BI26" i="6"/>
  <c r="CD26" i="6" s="1"/>
  <c r="BH26" i="6"/>
  <c r="CC26" i="6" s="1"/>
  <c r="BG26" i="6"/>
  <c r="CB26" i="6" s="1"/>
  <c r="BF26" i="6"/>
  <c r="CA26" i="6" s="1"/>
  <c r="BE26" i="6"/>
  <c r="BZ26" i="6" s="1"/>
  <c r="BB26" i="6"/>
  <c r="BW26" i="6" s="1"/>
  <c r="BA26" i="6"/>
  <c r="BV26" i="6" s="1"/>
  <c r="AZ26" i="6"/>
  <c r="BU26" i="6" s="1"/>
  <c r="AY26" i="6"/>
  <c r="BT26" i="6" s="1"/>
  <c r="AX26" i="6"/>
  <c r="BS26" i="6" s="1"/>
  <c r="AW26" i="6"/>
  <c r="BR26" i="6" s="1"/>
  <c r="AV26" i="6"/>
  <c r="BQ26" i="6" s="1"/>
  <c r="AU26" i="6"/>
  <c r="BL25" i="6"/>
  <c r="CG25" i="6" s="1"/>
  <c r="BK25" i="6"/>
  <c r="CF25" i="6" s="1"/>
  <c r="BJ25" i="6"/>
  <c r="CE25" i="6" s="1"/>
  <c r="BI25" i="6"/>
  <c r="CD25" i="6" s="1"/>
  <c r="BH25" i="6"/>
  <c r="CC25" i="6" s="1"/>
  <c r="BG25" i="6"/>
  <c r="CB25" i="6" s="1"/>
  <c r="BF25" i="6"/>
  <c r="CA25" i="6" s="1"/>
  <c r="BE25" i="6"/>
  <c r="BZ25" i="6" s="1"/>
  <c r="BB25" i="6"/>
  <c r="BW25" i="6" s="1"/>
  <c r="BA25" i="6"/>
  <c r="BV25" i="6" s="1"/>
  <c r="AZ25" i="6"/>
  <c r="BU25" i="6" s="1"/>
  <c r="AY25" i="6"/>
  <c r="BT25" i="6" s="1"/>
  <c r="AX25" i="6"/>
  <c r="BS25" i="6" s="1"/>
  <c r="AW25" i="6"/>
  <c r="BR25" i="6" s="1"/>
  <c r="AV25" i="6"/>
  <c r="BQ25" i="6" s="1"/>
  <c r="AU25" i="6"/>
  <c r="BL24" i="6"/>
  <c r="CG24" i="6" s="1"/>
  <c r="BK24" i="6"/>
  <c r="CF24" i="6" s="1"/>
  <c r="BJ24" i="6"/>
  <c r="CE24" i="6" s="1"/>
  <c r="BI24" i="6"/>
  <c r="CD24" i="6" s="1"/>
  <c r="BH24" i="6"/>
  <c r="CC24" i="6" s="1"/>
  <c r="BG24" i="6"/>
  <c r="CB24" i="6" s="1"/>
  <c r="BF24" i="6"/>
  <c r="CA24" i="6" s="1"/>
  <c r="BE24" i="6"/>
  <c r="BZ24" i="6" s="1"/>
  <c r="BB24" i="6"/>
  <c r="BW24" i="6" s="1"/>
  <c r="BA24" i="6"/>
  <c r="BV24" i="6" s="1"/>
  <c r="AZ24" i="6"/>
  <c r="BU24" i="6" s="1"/>
  <c r="AY24" i="6"/>
  <c r="BT24" i="6" s="1"/>
  <c r="AX24" i="6"/>
  <c r="BS24" i="6" s="1"/>
  <c r="AW24" i="6"/>
  <c r="BR24" i="6" s="1"/>
  <c r="AV24" i="6"/>
  <c r="BQ24" i="6" s="1"/>
  <c r="AU24" i="6"/>
  <c r="BL23" i="6"/>
  <c r="CG23" i="6" s="1"/>
  <c r="BK23" i="6"/>
  <c r="CF23" i="6" s="1"/>
  <c r="BJ23" i="6"/>
  <c r="CE23" i="6" s="1"/>
  <c r="BI23" i="6"/>
  <c r="CD23" i="6" s="1"/>
  <c r="BH23" i="6"/>
  <c r="CC23" i="6" s="1"/>
  <c r="BG23" i="6"/>
  <c r="CB23" i="6" s="1"/>
  <c r="BF23" i="6"/>
  <c r="CA23" i="6" s="1"/>
  <c r="BE23" i="6"/>
  <c r="BZ23" i="6" s="1"/>
  <c r="BB23" i="6"/>
  <c r="BW23" i="6" s="1"/>
  <c r="BA23" i="6"/>
  <c r="BV23" i="6" s="1"/>
  <c r="AZ23" i="6"/>
  <c r="BU23" i="6" s="1"/>
  <c r="AY23" i="6"/>
  <c r="BT23" i="6" s="1"/>
  <c r="AX23" i="6"/>
  <c r="BS23" i="6" s="1"/>
  <c r="AW23" i="6"/>
  <c r="BR23" i="6" s="1"/>
  <c r="AV23" i="6"/>
  <c r="BQ23" i="6" s="1"/>
  <c r="AU23" i="6"/>
  <c r="BL22" i="6"/>
  <c r="CG22" i="6" s="1"/>
  <c r="BK22" i="6"/>
  <c r="CF22" i="6" s="1"/>
  <c r="BJ22" i="6"/>
  <c r="CE22" i="6" s="1"/>
  <c r="BI22" i="6"/>
  <c r="CD22" i="6" s="1"/>
  <c r="BH22" i="6"/>
  <c r="CC22" i="6" s="1"/>
  <c r="BG22" i="6"/>
  <c r="CB22" i="6" s="1"/>
  <c r="BF22" i="6"/>
  <c r="CA22" i="6" s="1"/>
  <c r="BE22" i="6"/>
  <c r="BZ22" i="6" s="1"/>
  <c r="BB22" i="6"/>
  <c r="BW22" i="6" s="1"/>
  <c r="BA22" i="6"/>
  <c r="BV22" i="6" s="1"/>
  <c r="AZ22" i="6"/>
  <c r="BU22" i="6" s="1"/>
  <c r="AY22" i="6"/>
  <c r="BT22" i="6" s="1"/>
  <c r="AX22" i="6"/>
  <c r="BS22" i="6" s="1"/>
  <c r="AW22" i="6"/>
  <c r="BR22" i="6" s="1"/>
  <c r="AV22" i="6"/>
  <c r="BQ22" i="6" s="1"/>
  <c r="AU22" i="6"/>
  <c r="BL21" i="6"/>
  <c r="CG21" i="6" s="1"/>
  <c r="BK21" i="6"/>
  <c r="CF21" i="6" s="1"/>
  <c r="BJ21" i="6"/>
  <c r="CE21" i="6" s="1"/>
  <c r="BI21" i="6"/>
  <c r="CD21" i="6" s="1"/>
  <c r="BH21" i="6"/>
  <c r="CC21" i="6" s="1"/>
  <c r="BG21" i="6"/>
  <c r="CB21" i="6" s="1"/>
  <c r="BF21" i="6"/>
  <c r="CA21" i="6" s="1"/>
  <c r="BE21" i="6"/>
  <c r="BZ21" i="6" s="1"/>
  <c r="BB21" i="6"/>
  <c r="BW21" i="6" s="1"/>
  <c r="BA21" i="6"/>
  <c r="BV21" i="6" s="1"/>
  <c r="AZ21" i="6"/>
  <c r="BU21" i="6" s="1"/>
  <c r="AY21" i="6"/>
  <c r="BT21" i="6" s="1"/>
  <c r="AX21" i="6"/>
  <c r="BS21" i="6" s="1"/>
  <c r="AW21" i="6"/>
  <c r="BR21" i="6" s="1"/>
  <c r="AV21" i="6"/>
  <c r="BQ21" i="6" s="1"/>
  <c r="AU21" i="6"/>
  <c r="BL20" i="6"/>
  <c r="CG20" i="6" s="1"/>
  <c r="BK20" i="6"/>
  <c r="CF20" i="6" s="1"/>
  <c r="BJ20" i="6"/>
  <c r="CE20" i="6" s="1"/>
  <c r="BI20" i="6"/>
  <c r="CD20" i="6" s="1"/>
  <c r="BH20" i="6"/>
  <c r="CC20" i="6" s="1"/>
  <c r="BG20" i="6"/>
  <c r="CB20" i="6" s="1"/>
  <c r="BF20" i="6"/>
  <c r="CA20" i="6" s="1"/>
  <c r="BE20" i="6"/>
  <c r="BZ20" i="6" s="1"/>
  <c r="BB20" i="6"/>
  <c r="BW20" i="6" s="1"/>
  <c r="BA20" i="6"/>
  <c r="BV20" i="6" s="1"/>
  <c r="AZ20" i="6"/>
  <c r="BU20" i="6" s="1"/>
  <c r="AY20" i="6"/>
  <c r="BT20" i="6" s="1"/>
  <c r="AX20" i="6"/>
  <c r="BS20" i="6" s="1"/>
  <c r="AW20" i="6"/>
  <c r="BR20" i="6" s="1"/>
  <c r="AV20" i="6"/>
  <c r="BQ20" i="6" s="1"/>
  <c r="AU20" i="6"/>
  <c r="BL32" i="6"/>
  <c r="CG32" i="6" s="1"/>
  <c r="BK32" i="6"/>
  <c r="CF32" i="6" s="1"/>
  <c r="BJ32" i="6"/>
  <c r="CE32" i="6" s="1"/>
  <c r="BI32" i="6"/>
  <c r="CD32" i="6" s="1"/>
  <c r="BH32" i="6"/>
  <c r="CC32" i="6" s="1"/>
  <c r="BG32" i="6"/>
  <c r="CB32" i="6" s="1"/>
  <c r="BF32" i="6"/>
  <c r="CA32" i="6" s="1"/>
  <c r="BE32" i="6"/>
  <c r="BZ32" i="6" s="1"/>
  <c r="BB32" i="6"/>
  <c r="BW32" i="6" s="1"/>
  <c r="BA32" i="6"/>
  <c r="BV32" i="6" s="1"/>
  <c r="AZ32" i="6"/>
  <c r="BU32" i="6" s="1"/>
  <c r="AY32" i="6"/>
  <c r="BT32" i="6" s="1"/>
  <c r="AX32" i="6"/>
  <c r="BS32" i="6" s="1"/>
  <c r="AW32" i="6"/>
  <c r="BR32" i="6" s="1"/>
  <c r="AV32" i="6"/>
  <c r="BQ32" i="6" s="1"/>
  <c r="AU32" i="6"/>
  <c r="BL19" i="6"/>
  <c r="CG19" i="6" s="1"/>
  <c r="BK19" i="6"/>
  <c r="CF19" i="6" s="1"/>
  <c r="BJ19" i="6"/>
  <c r="CE19" i="6" s="1"/>
  <c r="BI19" i="6"/>
  <c r="CD19" i="6" s="1"/>
  <c r="BH19" i="6"/>
  <c r="CC19" i="6" s="1"/>
  <c r="BG19" i="6"/>
  <c r="CB19" i="6" s="1"/>
  <c r="BF19" i="6"/>
  <c r="CA19" i="6" s="1"/>
  <c r="BE19" i="6"/>
  <c r="BZ19" i="6" s="1"/>
  <c r="BB19" i="6"/>
  <c r="BW19" i="6" s="1"/>
  <c r="BA19" i="6"/>
  <c r="BV19" i="6" s="1"/>
  <c r="AZ19" i="6"/>
  <c r="BU19" i="6" s="1"/>
  <c r="AY19" i="6"/>
  <c r="BT19" i="6" s="1"/>
  <c r="AX19" i="6"/>
  <c r="BS19" i="6" s="1"/>
  <c r="AW19" i="6"/>
  <c r="BR19" i="6" s="1"/>
  <c r="AV19" i="6"/>
  <c r="BQ19" i="6" s="1"/>
  <c r="AU19" i="6"/>
  <c r="BL18" i="6"/>
  <c r="CG18" i="6" s="1"/>
  <c r="BK18" i="6"/>
  <c r="CF18" i="6" s="1"/>
  <c r="BJ18" i="6"/>
  <c r="CE18" i="6" s="1"/>
  <c r="BI18" i="6"/>
  <c r="CD18" i="6" s="1"/>
  <c r="BH18" i="6"/>
  <c r="CC18" i="6" s="1"/>
  <c r="BG18" i="6"/>
  <c r="CB18" i="6" s="1"/>
  <c r="BF18" i="6"/>
  <c r="CA18" i="6" s="1"/>
  <c r="BE18" i="6"/>
  <c r="BZ18" i="6" s="1"/>
  <c r="BB18" i="6"/>
  <c r="BW18" i="6" s="1"/>
  <c r="BA18" i="6"/>
  <c r="BV18" i="6" s="1"/>
  <c r="AZ18" i="6"/>
  <c r="BU18" i="6" s="1"/>
  <c r="AY18" i="6"/>
  <c r="BT18" i="6" s="1"/>
  <c r="AX18" i="6"/>
  <c r="BS18" i="6" s="1"/>
  <c r="AW18" i="6"/>
  <c r="BR18" i="6" s="1"/>
  <c r="AV18" i="6"/>
  <c r="BQ18" i="6" s="1"/>
  <c r="AU18" i="6"/>
  <c r="BL17" i="6"/>
  <c r="CG17" i="6" s="1"/>
  <c r="BK17" i="6"/>
  <c r="CF17" i="6" s="1"/>
  <c r="BJ17" i="6"/>
  <c r="CE17" i="6" s="1"/>
  <c r="BI17" i="6"/>
  <c r="CD17" i="6" s="1"/>
  <c r="BH17" i="6"/>
  <c r="CC17" i="6" s="1"/>
  <c r="BG17" i="6"/>
  <c r="CB17" i="6" s="1"/>
  <c r="BF17" i="6"/>
  <c r="CA17" i="6" s="1"/>
  <c r="BE17" i="6"/>
  <c r="BZ17" i="6" s="1"/>
  <c r="BB17" i="6"/>
  <c r="BW17" i="6" s="1"/>
  <c r="BA17" i="6"/>
  <c r="BV17" i="6" s="1"/>
  <c r="AZ17" i="6"/>
  <c r="BU17" i="6" s="1"/>
  <c r="AY17" i="6"/>
  <c r="BT17" i="6" s="1"/>
  <c r="AX17" i="6"/>
  <c r="BS17" i="6" s="1"/>
  <c r="AW17" i="6"/>
  <c r="BR17" i="6" s="1"/>
  <c r="AV17" i="6"/>
  <c r="BQ17" i="6" s="1"/>
  <c r="AU17" i="6"/>
  <c r="BL16" i="6"/>
  <c r="CG16" i="6" s="1"/>
  <c r="BK16" i="6"/>
  <c r="CF16" i="6" s="1"/>
  <c r="BJ16" i="6"/>
  <c r="CE16" i="6" s="1"/>
  <c r="BI16" i="6"/>
  <c r="CD16" i="6" s="1"/>
  <c r="BH16" i="6"/>
  <c r="CC16" i="6" s="1"/>
  <c r="BG16" i="6"/>
  <c r="CB16" i="6" s="1"/>
  <c r="BF16" i="6"/>
  <c r="CA16" i="6" s="1"/>
  <c r="BE16" i="6"/>
  <c r="BZ16" i="6" s="1"/>
  <c r="BB16" i="6"/>
  <c r="BW16" i="6" s="1"/>
  <c r="BA16" i="6"/>
  <c r="BV16" i="6" s="1"/>
  <c r="AZ16" i="6"/>
  <c r="BU16" i="6" s="1"/>
  <c r="AY16" i="6"/>
  <c r="BT16" i="6" s="1"/>
  <c r="AX16" i="6"/>
  <c r="BS16" i="6" s="1"/>
  <c r="AW16" i="6"/>
  <c r="BR16" i="6" s="1"/>
  <c r="AV16" i="6"/>
  <c r="BQ16" i="6" s="1"/>
  <c r="AU16" i="6"/>
  <c r="BL15" i="6"/>
  <c r="CG15" i="6" s="1"/>
  <c r="BK15" i="6"/>
  <c r="CF15" i="6" s="1"/>
  <c r="BJ15" i="6"/>
  <c r="CE15" i="6" s="1"/>
  <c r="BI15" i="6"/>
  <c r="CD15" i="6" s="1"/>
  <c r="BH15" i="6"/>
  <c r="CC15" i="6" s="1"/>
  <c r="BG15" i="6"/>
  <c r="CB15" i="6" s="1"/>
  <c r="BF15" i="6"/>
  <c r="CA15" i="6" s="1"/>
  <c r="BE15" i="6"/>
  <c r="BB15" i="6"/>
  <c r="BW15" i="6" s="1"/>
  <c r="BA15" i="6"/>
  <c r="BV15" i="6" s="1"/>
  <c r="AZ15" i="6"/>
  <c r="BU15" i="6" s="1"/>
  <c r="AY15" i="6"/>
  <c r="BT15" i="6" s="1"/>
  <c r="AX15" i="6"/>
  <c r="BS15" i="6" s="1"/>
  <c r="AW15" i="6"/>
  <c r="BR15" i="6" s="1"/>
  <c r="AV15" i="6"/>
  <c r="BQ15" i="6" s="1"/>
  <c r="AU15" i="6"/>
  <c r="BL14" i="6"/>
  <c r="CG14" i="6" s="1"/>
  <c r="BK14" i="6"/>
  <c r="CF14" i="6" s="1"/>
  <c r="BJ14" i="6"/>
  <c r="CE14" i="6" s="1"/>
  <c r="BI14" i="6"/>
  <c r="CD14" i="6" s="1"/>
  <c r="BH14" i="6"/>
  <c r="CC14" i="6" s="1"/>
  <c r="BG14" i="6"/>
  <c r="CB14" i="6" s="1"/>
  <c r="BF14" i="6"/>
  <c r="CA14" i="6" s="1"/>
  <c r="BE14" i="6"/>
  <c r="BZ14" i="6" s="1"/>
  <c r="BB14" i="6"/>
  <c r="BW14" i="6" s="1"/>
  <c r="BA14" i="6"/>
  <c r="BV14" i="6" s="1"/>
  <c r="AZ14" i="6"/>
  <c r="BU14" i="6" s="1"/>
  <c r="AY14" i="6"/>
  <c r="BT14" i="6" s="1"/>
  <c r="AX14" i="6"/>
  <c r="BS14" i="6" s="1"/>
  <c r="AW14" i="6"/>
  <c r="BR14" i="6" s="1"/>
  <c r="AV14" i="6"/>
  <c r="BQ14" i="6" s="1"/>
  <c r="AU14" i="6"/>
  <c r="BL13" i="6"/>
  <c r="CG13" i="6" s="1"/>
  <c r="BK13" i="6"/>
  <c r="CF13" i="6" s="1"/>
  <c r="BJ13" i="6"/>
  <c r="CE13" i="6" s="1"/>
  <c r="BI13" i="6"/>
  <c r="CD13" i="6" s="1"/>
  <c r="BH13" i="6"/>
  <c r="CC13" i="6" s="1"/>
  <c r="BG13" i="6"/>
  <c r="CB13" i="6" s="1"/>
  <c r="BF13" i="6"/>
  <c r="CA13" i="6" s="1"/>
  <c r="BE13" i="6"/>
  <c r="BZ13" i="6" s="1"/>
  <c r="BB13" i="6"/>
  <c r="BW13" i="6" s="1"/>
  <c r="BA13" i="6"/>
  <c r="BV13" i="6" s="1"/>
  <c r="AZ13" i="6"/>
  <c r="BU13" i="6" s="1"/>
  <c r="AY13" i="6"/>
  <c r="BT13" i="6" s="1"/>
  <c r="AX13" i="6"/>
  <c r="BS13" i="6" s="1"/>
  <c r="AW13" i="6"/>
  <c r="BR13" i="6" s="1"/>
  <c r="AV13" i="6"/>
  <c r="AU13" i="6"/>
  <c r="BL12" i="6"/>
  <c r="CG12" i="6" s="1"/>
  <c r="BK12" i="6"/>
  <c r="CF12" i="6" s="1"/>
  <c r="BJ12" i="6"/>
  <c r="CE12" i="6" s="1"/>
  <c r="BI12" i="6"/>
  <c r="CD12" i="6" s="1"/>
  <c r="BH12" i="6"/>
  <c r="CC12" i="6" s="1"/>
  <c r="BG12" i="6"/>
  <c r="CB12" i="6" s="1"/>
  <c r="BF12" i="6"/>
  <c r="CA12" i="6" s="1"/>
  <c r="BE12" i="6"/>
  <c r="BZ12" i="6" s="1"/>
  <c r="BB12" i="6"/>
  <c r="BW12" i="6" s="1"/>
  <c r="BA12" i="6"/>
  <c r="BV12" i="6" s="1"/>
  <c r="AZ12" i="6"/>
  <c r="BU12" i="6" s="1"/>
  <c r="AY12" i="6"/>
  <c r="AX12" i="6"/>
  <c r="BS12" i="6" s="1"/>
  <c r="AW12" i="6"/>
  <c r="BR12" i="6" s="1"/>
  <c r="AV12" i="6"/>
  <c r="BQ12" i="6" s="1"/>
  <c r="AU12" i="6"/>
  <c r="BL11" i="6"/>
  <c r="CG11" i="6" s="1"/>
  <c r="BK11" i="6"/>
  <c r="CF11" i="6" s="1"/>
  <c r="BJ11" i="6"/>
  <c r="CE11" i="6" s="1"/>
  <c r="BI11" i="6"/>
  <c r="CD11" i="6" s="1"/>
  <c r="BH11" i="6"/>
  <c r="CC11" i="6" s="1"/>
  <c r="BG11" i="6"/>
  <c r="CB11" i="6" s="1"/>
  <c r="BF11" i="6"/>
  <c r="CA11" i="6" s="1"/>
  <c r="BE11" i="6"/>
  <c r="BZ11" i="6" s="1"/>
  <c r="BB11" i="6"/>
  <c r="BW11" i="6" s="1"/>
  <c r="BA11" i="6"/>
  <c r="BV11" i="6" s="1"/>
  <c r="AZ11" i="6"/>
  <c r="BU11" i="6" s="1"/>
  <c r="AY11" i="6"/>
  <c r="BT11" i="6" s="1"/>
  <c r="AX11" i="6"/>
  <c r="BS11" i="6" s="1"/>
  <c r="AW11" i="6"/>
  <c r="BR11" i="6" s="1"/>
  <c r="AV11" i="6"/>
  <c r="BQ11" i="6" s="1"/>
  <c r="AU11" i="6"/>
  <c r="BL10" i="6"/>
  <c r="CG10" i="6" s="1"/>
  <c r="BK10" i="6"/>
  <c r="CF10" i="6" s="1"/>
  <c r="BJ10" i="6"/>
  <c r="CE10" i="6" s="1"/>
  <c r="BI10" i="6"/>
  <c r="CD10" i="6" s="1"/>
  <c r="BH10" i="6"/>
  <c r="CC10" i="6" s="1"/>
  <c r="BG10" i="6"/>
  <c r="CB10" i="6" s="1"/>
  <c r="BF10" i="6"/>
  <c r="CA10" i="6" s="1"/>
  <c r="BE10" i="6"/>
  <c r="BZ10" i="6" s="1"/>
  <c r="BB10" i="6"/>
  <c r="BW10" i="6" s="1"/>
  <c r="BA10" i="6"/>
  <c r="BV10" i="6" s="1"/>
  <c r="AZ10" i="6"/>
  <c r="BU10" i="6" s="1"/>
  <c r="AY10" i="6"/>
  <c r="BT10" i="6" s="1"/>
  <c r="AX10" i="6"/>
  <c r="BS10" i="6" s="1"/>
  <c r="AW10" i="6"/>
  <c r="BR10" i="6" s="1"/>
  <c r="AV10" i="6"/>
  <c r="BQ10" i="6" s="1"/>
  <c r="AU10" i="6"/>
  <c r="BP10" i="6" s="1"/>
  <c r="BL9" i="6"/>
  <c r="CG9" i="6" s="1"/>
  <c r="BK9" i="6"/>
  <c r="CF9" i="6" s="1"/>
  <c r="BJ9" i="6"/>
  <c r="CE9" i="6" s="1"/>
  <c r="BI9" i="6"/>
  <c r="CD9" i="6" s="1"/>
  <c r="BH9" i="6"/>
  <c r="CC9" i="6" s="1"/>
  <c r="BG9" i="6"/>
  <c r="CB9" i="6" s="1"/>
  <c r="BF9" i="6"/>
  <c r="CA9" i="6" s="1"/>
  <c r="BE9" i="6"/>
  <c r="BZ9" i="6" s="1"/>
  <c r="BB9" i="6"/>
  <c r="BW9" i="6" s="1"/>
  <c r="BA9" i="6"/>
  <c r="BV9" i="6" s="1"/>
  <c r="AZ9" i="6"/>
  <c r="BU9" i="6" s="1"/>
  <c r="AY9" i="6"/>
  <c r="BT9" i="6" s="1"/>
  <c r="AX9" i="6"/>
  <c r="BS9" i="6" s="1"/>
  <c r="AW9" i="6"/>
  <c r="BR9" i="6" s="1"/>
  <c r="AV9" i="6"/>
  <c r="BQ9" i="6" s="1"/>
  <c r="AU9" i="6"/>
  <c r="BL8" i="6"/>
  <c r="CG8" i="6" s="1"/>
  <c r="BK8" i="6"/>
  <c r="CF8" i="6" s="1"/>
  <c r="BJ8" i="6"/>
  <c r="CE8" i="6" s="1"/>
  <c r="BI8" i="6"/>
  <c r="CD8" i="6" s="1"/>
  <c r="BH8" i="6"/>
  <c r="CC8" i="6" s="1"/>
  <c r="BG8" i="6"/>
  <c r="CB8" i="6" s="1"/>
  <c r="BF8" i="6"/>
  <c r="CA8" i="6" s="1"/>
  <c r="BE8" i="6"/>
  <c r="BZ8" i="6" s="1"/>
  <c r="BB8" i="6"/>
  <c r="BW8" i="6" s="1"/>
  <c r="BA8" i="6"/>
  <c r="BV8" i="6" s="1"/>
  <c r="AZ8" i="6"/>
  <c r="BU8" i="6" s="1"/>
  <c r="AY8" i="6"/>
  <c r="BT8" i="6" s="1"/>
  <c r="AX8" i="6"/>
  <c r="BS8" i="6" s="1"/>
  <c r="AW8" i="6"/>
  <c r="BR8" i="6" s="1"/>
  <c r="AV8" i="6"/>
  <c r="BQ8" i="6" s="1"/>
  <c r="AU8" i="6"/>
  <c r="BL7" i="6"/>
  <c r="CG7" i="6" s="1"/>
  <c r="BK7" i="6"/>
  <c r="CF7" i="6" s="1"/>
  <c r="BJ7" i="6"/>
  <c r="CE7" i="6" s="1"/>
  <c r="BI7" i="6"/>
  <c r="CD7" i="6" s="1"/>
  <c r="BH7" i="6"/>
  <c r="CC7" i="6" s="1"/>
  <c r="BG7" i="6"/>
  <c r="CB7" i="6" s="1"/>
  <c r="BF7" i="6"/>
  <c r="CA7" i="6" s="1"/>
  <c r="BE7" i="6"/>
  <c r="BZ7" i="6" s="1"/>
  <c r="BB7" i="6"/>
  <c r="BW7" i="6" s="1"/>
  <c r="BA7" i="6"/>
  <c r="BV7" i="6" s="1"/>
  <c r="AZ7" i="6"/>
  <c r="BU7" i="6" s="1"/>
  <c r="AY7" i="6"/>
  <c r="AX7" i="6"/>
  <c r="BS7" i="6" s="1"/>
  <c r="AW7" i="6"/>
  <c r="AV7" i="6"/>
  <c r="BQ7" i="6" s="1"/>
  <c r="AU7" i="6"/>
  <c r="H271" i="7" l="1"/>
  <c r="H273" i="7"/>
  <c r="H272" i="7"/>
  <c r="H194" i="7"/>
  <c r="D226" i="6"/>
  <c r="D219" i="6"/>
  <c r="H268" i="7"/>
  <c r="H269" i="7"/>
  <c r="H270" i="7"/>
  <c r="H39" i="7"/>
  <c r="D177" i="6"/>
  <c r="D155" i="6"/>
  <c r="D147" i="6"/>
  <c r="D148" i="6"/>
  <c r="H120" i="7"/>
  <c r="H266" i="7"/>
  <c r="H267" i="7"/>
  <c r="H265" i="7"/>
  <c r="H264" i="7"/>
  <c r="H263" i="7"/>
  <c r="D84" i="6"/>
  <c r="D53" i="6"/>
  <c r="H258" i="7"/>
  <c r="H262" i="7"/>
  <c r="H15" i="7"/>
  <c r="H261" i="7"/>
  <c r="H260" i="7"/>
  <c r="H259" i="7"/>
  <c r="H224" i="7"/>
  <c r="BZ15" i="6"/>
  <c r="H218" i="7"/>
  <c r="H227" i="7"/>
  <c r="D10" i="6"/>
  <c r="H202" i="7"/>
  <c r="H178" i="7"/>
  <c r="H34" i="7"/>
  <c r="H213" i="7"/>
  <c r="BP8" i="6"/>
  <c r="H4" i="7"/>
  <c r="H6" i="7"/>
  <c r="H8" i="7"/>
  <c r="H10" i="7"/>
  <c r="H12" i="7"/>
  <c r="H14" i="7"/>
  <c r="H17" i="7"/>
  <c r="H19" i="7"/>
  <c r="H21" i="7"/>
  <c r="H23" i="7"/>
  <c r="H25" i="7"/>
  <c r="H27" i="7"/>
  <c r="H29" i="7"/>
  <c r="H31" i="7"/>
  <c r="H33" i="7"/>
  <c r="H36" i="7"/>
  <c r="H38" i="7"/>
  <c r="H41" i="7"/>
  <c r="H43" i="7"/>
  <c r="H45" i="7"/>
  <c r="H47" i="7"/>
  <c r="H49" i="7"/>
  <c r="H51" i="7"/>
  <c r="H53" i="7"/>
  <c r="H55" i="7"/>
  <c r="H57" i="7"/>
  <c r="H59" i="7"/>
  <c r="H61" i="7"/>
  <c r="H63" i="7"/>
  <c r="H65" i="7"/>
  <c r="H67" i="7"/>
  <c r="H69" i="7"/>
  <c r="H71" i="7"/>
  <c r="H73" i="7"/>
  <c r="H75" i="7"/>
  <c r="H77" i="7"/>
  <c r="H79" i="7"/>
  <c r="H81" i="7"/>
  <c r="H83" i="7"/>
  <c r="H85" i="7"/>
  <c r="H87" i="7"/>
  <c r="H89" i="7"/>
  <c r="H91" i="7"/>
  <c r="H93" i="7"/>
  <c r="H95" i="7"/>
  <c r="H97" i="7"/>
  <c r="H99" i="7"/>
  <c r="H101" i="7"/>
  <c r="H103" i="7"/>
  <c r="H105" i="7"/>
  <c r="H107" i="7"/>
  <c r="H109" i="7"/>
  <c r="H111" i="7"/>
  <c r="H113" i="7"/>
  <c r="H115" i="7"/>
  <c r="H117" i="7"/>
  <c r="H119" i="7"/>
  <c r="H122" i="7"/>
  <c r="H124" i="7"/>
  <c r="H126" i="7"/>
  <c r="H128" i="7"/>
  <c r="H130" i="7"/>
  <c r="H132" i="7"/>
  <c r="H134" i="7"/>
  <c r="H5" i="7"/>
  <c r="H7" i="7"/>
  <c r="H9" i="7"/>
  <c r="H11" i="7"/>
  <c r="H13" i="7"/>
  <c r="H16" i="7"/>
  <c r="H18" i="7"/>
  <c r="H20" i="7"/>
  <c r="H22" i="7"/>
  <c r="H24" i="7"/>
  <c r="H26" i="7"/>
  <c r="H28" i="7"/>
  <c r="H30" i="7"/>
  <c r="H32" i="7"/>
  <c r="H35" i="7"/>
  <c r="H37" i="7"/>
  <c r="H40" i="7"/>
  <c r="H42" i="7"/>
  <c r="H44" i="7"/>
  <c r="H46" i="7"/>
  <c r="H48" i="7"/>
  <c r="H50" i="7"/>
  <c r="H52" i="7"/>
  <c r="H54" i="7"/>
  <c r="H56" i="7"/>
  <c r="H58" i="7"/>
  <c r="H60" i="7"/>
  <c r="H62" i="7"/>
  <c r="H64" i="7"/>
  <c r="H66" i="7"/>
  <c r="H68" i="7"/>
  <c r="H70" i="7"/>
  <c r="H72" i="7"/>
  <c r="H74" i="7"/>
  <c r="H76" i="7"/>
  <c r="H78" i="7"/>
  <c r="H80" i="7"/>
  <c r="H82" i="7"/>
  <c r="H84" i="7"/>
  <c r="H86" i="7"/>
  <c r="H88" i="7"/>
  <c r="H90" i="7"/>
  <c r="H92" i="7"/>
  <c r="H94" i="7"/>
  <c r="H96" i="7"/>
  <c r="H98" i="7"/>
  <c r="H100" i="7"/>
  <c r="H102" i="7"/>
  <c r="H104" i="7"/>
  <c r="H106" i="7"/>
  <c r="H108" i="7"/>
  <c r="H110" i="7"/>
  <c r="H112" i="7"/>
  <c r="H114" i="7"/>
  <c r="H116" i="7"/>
  <c r="H118" i="7"/>
  <c r="H121" i="7"/>
  <c r="H123" i="7"/>
  <c r="H125" i="7"/>
  <c r="H127" i="7"/>
  <c r="H129" i="7"/>
  <c r="H131" i="7"/>
  <c r="H133" i="7"/>
  <c r="H135" i="7"/>
  <c r="H137" i="7"/>
  <c r="H136" i="7"/>
  <c r="H141" i="7"/>
  <c r="H145" i="7"/>
  <c r="H149" i="7"/>
  <c r="H153" i="7"/>
  <c r="H157" i="7"/>
  <c r="H161" i="7"/>
  <c r="H165" i="7"/>
  <c r="H169" i="7"/>
  <c r="H173" i="7"/>
  <c r="H177" i="7"/>
  <c r="H138" i="7"/>
  <c r="H142" i="7"/>
  <c r="H146" i="7"/>
  <c r="H150" i="7"/>
  <c r="H154" i="7"/>
  <c r="H158" i="7"/>
  <c r="H162" i="7"/>
  <c r="H166" i="7"/>
  <c r="H170" i="7"/>
  <c r="H174" i="7"/>
  <c r="H179" i="7"/>
  <c r="H181" i="7"/>
  <c r="H183" i="7"/>
  <c r="H185" i="7"/>
  <c r="H187" i="7"/>
  <c r="H189" i="7"/>
  <c r="H191" i="7"/>
  <c r="H193" i="7"/>
  <c r="H196" i="7"/>
  <c r="H198" i="7"/>
  <c r="H200" i="7"/>
  <c r="H203" i="7"/>
  <c r="H205" i="7"/>
  <c r="H207" i="7"/>
  <c r="H209" i="7"/>
  <c r="H211" i="7"/>
  <c r="H214" i="7"/>
  <c r="H216" i="7"/>
  <c r="H219" i="7"/>
  <c r="H221" i="7"/>
  <c r="H223" i="7"/>
  <c r="H226" i="7"/>
  <c r="H229" i="7"/>
  <c r="H231" i="7"/>
  <c r="H233" i="7"/>
  <c r="H235" i="7"/>
  <c r="H237" i="7"/>
  <c r="H239" i="7"/>
  <c r="H241" i="7"/>
  <c r="H243" i="7"/>
  <c r="H245" i="7"/>
  <c r="H247" i="7"/>
  <c r="H249" i="7"/>
  <c r="H251" i="7"/>
  <c r="H253" i="7"/>
  <c r="H255" i="7"/>
  <c r="H139" i="7"/>
  <c r="H143" i="7"/>
  <c r="H147" i="7"/>
  <c r="H151" i="7"/>
  <c r="H155" i="7"/>
  <c r="H159" i="7"/>
  <c r="H163" i="7"/>
  <c r="H167" i="7"/>
  <c r="H171" i="7"/>
  <c r="H175" i="7"/>
  <c r="H140" i="7"/>
  <c r="H144" i="7"/>
  <c r="H148" i="7"/>
  <c r="H152" i="7"/>
  <c r="H156" i="7"/>
  <c r="H160" i="7"/>
  <c r="H164" i="7"/>
  <c r="H168" i="7"/>
  <c r="H172" i="7"/>
  <c r="H176" i="7"/>
  <c r="H180" i="7"/>
  <c r="H182" i="7"/>
  <c r="H184" i="7"/>
  <c r="H186" i="7"/>
  <c r="H188" i="7"/>
  <c r="H190" i="7"/>
  <c r="H192" i="7"/>
  <c r="H195" i="7"/>
  <c r="H197" i="7"/>
  <c r="H199" i="7"/>
  <c r="H201" i="7"/>
  <c r="H204" i="7"/>
  <c r="H206" i="7"/>
  <c r="H208" i="7"/>
  <c r="H210" i="7"/>
  <c r="H212" i="7"/>
  <c r="H215" i="7"/>
  <c r="H217" i="7"/>
  <c r="H220" i="7"/>
  <c r="H222" i="7"/>
  <c r="H225" i="7"/>
  <c r="H228" i="7"/>
  <c r="H230" i="7"/>
  <c r="H232" i="7"/>
  <c r="H234" i="7"/>
  <c r="H236" i="7"/>
  <c r="H238" i="7"/>
  <c r="H240" i="7"/>
  <c r="H242" i="7"/>
  <c r="H244" i="7"/>
  <c r="H246" i="7"/>
  <c r="H248" i="7"/>
  <c r="H250" i="7"/>
  <c r="H252" i="7"/>
  <c r="H254" i="7"/>
  <c r="H256" i="7"/>
  <c r="H257" i="7"/>
  <c r="BP32" i="6"/>
  <c r="D32" i="6" s="1"/>
  <c r="BP11" i="6"/>
  <c r="D11" i="6" s="1"/>
  <c r="F28" i="8"/>
  <c r="BP9" i="6"/>
  <c r="BP12" i="6"/>
  <c r="D12" i="6" s="1"/>
  <c r="BP13" i="6"/>
  <c r="D13" i="6" s="1"/>
  <c r="BP14" i="6"/>
  <c r="D14" i="6" s="1"/>
  <c r="BP15" i="6"/>
  <c r="BP16" i="6"/>
  <c r="BP17" i="6"/>
  <c r="D17" i="6" s="1"/>
  <c r="BP18" i="6"/>
  <c r="D18" i="6" s="1"/>
  <c r="BP19" i="6"/>
  <c r="D19" i="6" s="1"/>
  <c r="BP20" i="6"/>
  <c r="D20" i="6" s="1"/>
  <c r="BP21" i="6"/>
  <c r="BP22" i="6"/>
  <c r="D22" i="6" s="1"/>
  <c r="BP23" i="6"/>
  <c r="D23" i="6" s="1"/>
  <c r="BP24" i="6"/>
  <c r="BP25" i="6"/>
  <c r="D25" i="6" s="1"/>
  <c r="BP26" i="6"/>
  <c r="D26" i="6" s="1"/>
  <c r="BP27" i="6"/>
  <c r="D27" i="6" s="1"/>
  <c r="BR7" i="6"/>
  <c r="BP7" i="6"/>
  <c r="H3" i="7"/>
  <c r="V24" i="1"/>
  <c r="V22" i="1"/>
  <c r="L24" i="1"/>
  <c r="T28" i="1"/>
  <c r="L28" i="1"/>
  <c r="K38" i="1"/>
  <c r="J22" i="1"/>
  <c r="L40" i="1"/>
  <c r="J38" i="1"/>
  <c r="M26" i="1"/>
  <c r="V30" i="1"/>
  <c r="V26" i="1"/>
  <c r="W39" i="1"/>
  <c r="W37" i="1"/>
  <c r="W35" i="1"/>
  <c r="W31" i="1"/>
  <c r="W29" i="1"/>
  <c r="W27" i="1"/>
  <c r="W25" i="1"/>
  <c r="W23" i="1"/>
  <c r="V39" i="1"/>
  <c r="V37" i="1"/>
  <c r="V35" i="1"/>
  <c r="V31" i="1"/>
  <c r="V29" i="1"/>
  <c r="V27" i="1"/>
  <c r="V25" i="1"/>
  <c r="V23" i="1"/>
  <c r="U30" i="1"/>
  <c r="U26" i="1"/>
  <c r="U22" i="1"/>
  <c r="T34" i="1"/>
  <c r="U41" i="1"/>
  <c r="U37" i="1"/>
  <c r="U35" i="1"/>
  <c r="U31" i="1"/>
  <c r="U29" i="1"/>
  <c r="U27" i="1"/>
  <c r="U25" i="1"/>
  <c r="U23" i="1"/>
  <c r="T41" i="1"/>
  <c r="T37" i="1"/>
  <c r="T35" i="1"/>
  <c r="T31" i="1"/>
  <c r="T29" i="1"/>
  <c r="T27" i="1"/>
  <c r="T25" i="1"/>
  <c r="T23" i="1"/>
  <c r="I273" i="7" l="1"/>
  <c r="I272" i="7"/>
  <c r="I271" i="7"/>
  <c r="I194" i="7"/>
  <c r="I39" i="7"/>
  <c r="I270" i="7"/>
  <c r="I4" i="7"/>
  <c r="I269" i="7"/>
  <c r="I268" i="7"/>
  <c r="I120" i="7"/>
  <c r="I267" i="7"/>
  <c r="I6" i="7"/>
  <c r="I22" i="7"/>
  <c r="I15" i="7"/>
  <c r="I8" i="7"/>
  <c r="I5" i="7"/>
  <c r="I21" i="7"/>
  <c r="I10" i="7"/>
  <c r="I3" i="7"/>
  <c r="I19" i="7"/>
  <c r="I12" i="7"/>
  <c r="I9" i="7"/>
  <c r="I14" i="7"/>
  <c r="I7" i="7"/>
  <c r="I23" i="7"/>
  <c r="I16" i="7"/>
  <c r="I13" i="7"/>
  <c r="I18" i="7"/>
  <c r="I11" i="7"/>
  <c r="I20" i="7"/>
  <c r="I17" i="7"/>
  <c r="I263" i="7"/>
  <c r="I265" i="7"/>
  <c r="I264" i="7"/>
  <c r="I266" i="7"/>
  <c r="F22" i="8"/>
  <c r="D24" i="6"/>
  <c r="F17" i="8"/>
  <c r="D21" i="6"/>
  <c r="F23" i="8"/>
  <c r="D16" i="6"/>
  <c r="I260" i="7"/>
  <c r="I262" i="7"/>
  <c r="I261" i="7"/>
  <c r="I259" i="7"/>
  <c r="I258" i="7"/>
  <c r="I224" i="7"/>
  <c r="I218" i="7"/>
  <c r="I227" i="7"/>
  <c r="F15" i="8"/>
  <c r="D15" i="6"/>
  <c r="I202" i="7"/>
  <c r="D9" i="6"/>
  <c r="I213" i="7"/>
  <c r="I178" i="7"/>
  <c r="I34" i="7"/>
  <c r="I25" i="7"/>
  <c r="I27" i="7"/>
  <c r="I29" i="7"/>
  <c r="I31" i="7"/>
  <c r="I33" i="7"/>
  <c r="I36" i="7"/>
  <c r="I38" i="7"/>
  <c r="I41" i="7"/>
  <c r="I43" i="7"/>
  <c r="I45" i="7"/>
  <c r="I47" i="7"/>
  <c r="I49" i="7"/>
  <c r="I51" i="7"/>
  <c r="I53" i="7"/>
  <c r="I55" i="7"/>
  <c r="I57" i="7"/>
  <c r="I59" i="7"/>
  <c r="I61" i="7"/>
  <c r="I63" i="7"/>
  <c r="I65" i="7"/>
  <c r="I67" i="7"/>
  <c r="I69" i="7"/>
  <c r="I71" i="7"/>
  <c r="I73" i="7"/>
  <c r="I75" i="7"/>
  <c r="I77" i="7"/>
  <c r="I79" i="7"/>
  <c r="I81" i="7"/>
  <c r="I83" i="7"/>
  <c r="I85" i="7"/>
  <c r="I87" i="7"/>
  <c r="I89" i="7"/>
  <c r="I91" i="7"/>
  <c r="I93" i="7"/>
  <c r="I95" i="7"/>
  <c r="I97" i="7"/>
  <c r="I99" i="7"/>
  <c r="I101" i="7"/>
  <c r="I103" i="7"/>
  <c r="I105" i="7"/>
  <c r="I107" i="7"/>
  <c r="I109" i="7"/>
  <c r="I111" i="7"/>
  <c r="I113" i="7"/>
  <c r="I115" i="7"/>
  <c r="I117" i="7"/>
  <c r="I119" i="7"/>
  <c r="I122" i="7"/>
  <c r="I124" i="7"/>
  <c r="I126" i="7"/>
  <c r="I128" i="7"/>
  <c r="I130" i="7"/>
  <c r="I132" i="7"/>
  <c r="I134" i="7"/>
  <c r="I136" i="7"/>
  <c r="I138" i="7"/>
  <c r="I140" i="7"/>
  <c r="I142" i="7"/>
  <c r="I144" i="7"/>
  <c r="I146" i="7"/>
  <c r="I148" i="7"/>
  <c r="I150" i="7"/>
  <c r="I152" i="7"/>
  <c r="I154" i="7"/>
  <c r="I156" i="7"/>
  <c r="I158" i="7"/>
  <c r="I160" i="7"/>
  <c r="I162" i="7"/>
  <c r="I164" i="7"/>
  <c r="I166" i="7"/>
  <c r="I168" i="7"/>
  <c r="I170" i="7"/>
  <c r="I172" i="7"/>
  <c r="I174" i="7"/>
  <c r="I176" i="7"/>
  <c r="I24" i="7"/>
  <c r="I26" i="7"/>
  <c r="I28" i="7"/>
  <c r="I30" i="7"/>
  <c r="I32" i="7"/>
  <c r="I35" i="7"/>
  <c r="I37" i="7"/>
  <c r="I40" i="7"/>
  <c r="I42" i="7"/>
  <c r="I44" i="7"/>
  <c r="I46" i="7"/>
  <c r="I48" i="7"/>
  <c r="I50" i="7"/>
  <c r="I52" i="7"/>
  <c r="I54" i="7"/>
  <c r="I56" i="7"/>
  <c r="I58" i="7"/>
  <c r="I60" i="7"/>
  <c r="I62" i="7"/>
  <c r="I64" i="7"/>
  <c r="I66" i="7"/>
  <c r="I68" i="7"/>
  <c r="I70" i="7"/>
  <c r="I72" i="7"/>
  <c r="I74" i="7"/>
  <c r="I76" i="7"/>
  <c r="I78" i="7"/>
  <c r="I80" i="7"/>
  <c r="I82" i="7"/>
  <c r="I84" i="7"/>
  <c r="I86" i="7"/>
  <c r="I88" i="7"/>
  <c r="I90" i="7"/>
  <c r="I92" i="7"/>
  <c r="I94" i="7"/>
  <c r="I96" i="7"/>
  <c r="I98" i="7"/>
  <c r="I100" i="7"/>
  <c r="I102" i="7"/>
  <c r="I104" i="7"/>
  <c r="I106" i="7"/>
  <c r="I108" i="7"/>
  <c r="I110" i="7"/>
  <c r="I112" i="7"/>
  <c r="I114" i="7"/>
  <c r="I116" i="7"/>
  <c r="I118" i="7"/>
  <c r="I121" i="7"/>
  <c r="I123" i="7"/>
  <c r="I125" i="7"/>
  <c r="I127" i="7"/>
  <c r="I129" i="7"/>
  <c r="I131" i="7"/>
  <c r="I133" i="7"/>
  <c r="I135" i="7"/>
  <c r="I137" i="7"/>
  <c r="I139" i="7"/>
  <c r="I141" i="7"/>
  <c r="I143" i="7"/>
  <c r="I145" i="7"/>
  <c r="I147" i="7"/>
  <c r="I149" i="7"/>
  <c r="I151" i="7"/>
  <c r="I153" i="7"/>
  <c r="I155" i="7"/>
  <c r="I157" i="7"/>
  <c r="I159" i="7"/>
  <c r="I161" i="7"/>
  <c r="I163" i="7"/>
  <c r="I165" i="7"/>
  <c r="I167" i="7"/>
  <c r="I169" i="7"/>
  <c r="I171" i="7"/>
  <c r="I173" i="7"/>
  <c r="I175" i="7"/>
  <c r="I177" i="7"/>
  <c r="I180" i="7"/>
  <c r="I182" i="7"/>
  <c r="I184" i="7"/>
  <c r="I186" i="7"/>
  <c r="I188" i="7"/>
  <c r="I190" i="7"/>
  <c r="I192" i="7"/>
  <c r="I195" i="7"/>
  <c r="I197" i="7"/>
  <c r="I199" i="7"/>
  <c r="I201" i="7"/>
  <c r="I204" i="7"/>
  <c r="I206" i="7"/>
  <c r="I208" i="7"/>
  <c r="I210" i="7"/>
  <c r="I212" i="7"/>
  <c r="I215" i="7"/>
  <c r="I217" i="7"/>
  <c r="I220" i="7"/>
  <c r="I222" i="7"/>
  <c r="I225" i="7"/>
  <c r="I228" i="7"/>
  <c r="I230" i="7"/>
  <c r="I232" i="7"/>
  <c r="I234" i="7"/>
  <c r="I236" i="7"/>
  <c r="I238" i="7"/>
  <c r="I240" i="7"/>
  <c r="I242" i="7"/>
  <c r="I244" i="7"/>
  <c r="I246" i="7"/>
  <c r="I248" i="7"/>
  <c r="I250" i="7"/>
  <c r="I252" i="7"/>
  <c r="I254" i="7"/>
  <c r="I256" i="7"/>
  <c r="I179" i="7"/>
  <c r="I181" i="7"/>
  <c r="I183" i="7"/>
  <c r="I185" i="7"/>
  <c r="I187" i="7"/>
  <c r="I189" i="7"/>
  <c r="I191" i="7"/>
  <c r="I193" i="7"/>
  <c r="I196" i="7"/>
  <c r="I198" i="7"/>
  <c r="I200" i="7"/>
  <c r="I203" i="7"/>
  <c r="I205" i="7"/>
  <c r="I207" i="7"/>
  <c r="I209" i="7"/>
  <c r="I211" i="7"/>
  <c r="I214" i="7"/>
  <c r="I216" i="7"/>
  <c r="I219" i="7"/>
  <c r="I221" i="7"/>
  <c r="I223" i="7"/>
  <c r="I226" i="7"/>
  <c r="I229" i="7"/>
  <c r="I231" i="7"/>
  <c r="I233" i="7"/>
  <c r="I235" i="7"/>
  <c r="I237" i="7"/>
  <c r="I239" i="7"/>
  <c r="I241" i="7"/>
  <c r="I243" i="7"/>
  <c r="I245" i="7"/>
  <c r="I247" i="7"/>
  <c r="I249" i="7"/>
  <c r="I251" i="7"/>
  <c r="I253" i="7"/>
  <c r="I255" i="7"/>
  <c r="I257" i="7"/>
  <c r="D8" i="6"/>
  <c r="F7" i="8"/>
  <c r="D22" i="8"/>
  <c r="D23" i="8"/>
  <c r="F21" i="8"/>
  <c r="F19" i="8"/>
  <c r="F16" i="8"/>
  <c r="F20" i="8"/>
  <c r="F27" i="8"/>
  <c r="F18" i="8"/>
  <c r="F12" i="8"/>
  <c r="F10" i="8"/>
  <c r="F14" i="8"/>
  <c r="F24" i="8"/>
  <c r="F11" i="8"/>
  <c r="F26" i="8"/>
  <c r="F25" i="8"/>
  <c r="F13" i="8"/>
  <c r="F8" i="8"/>
  <c r="F9" i="8"/>
  <c r="D7" i="6"/>
  <c r="D13" i="8"/>
  <c r="D15" i="8"/>
  <c r="L26" i="1"/>
  <c r="W30" i="1"/>
  <c r="M40" i="1"/>
  <c r="J40" i="1"/>
  <c r="L22" i="1"/>
  <c r="T40" i="1"/>
  <c r="U36" i="1"/>
  <c r="W24" i="1"/>
  <c r="J34" i="1"/>
  <c r="K24" i="1"/>
  <c r="W28" i="1"/>
  <c r="W34" i="1"/>
  <c r="M24" i="1"/>
  <c r="M22" i="1"/>
  <c r="K26" i="1"/>
  <c r="W38" i="1"/>
  <c r="J30" i="1"/>
  <c r="K22" i="1"/>
  <c r="K34" i="1"/>
  <c r="M28" i="1"/>
  <c r="M36" i="1"/>
  <c r="K40" i="1"/>
  <c r="T36" i="1"/>
  <c r="U24" i="1"/>
  <c r="U28" i="1"/>
  <c r="U34" i="1"/>
  <c r="U40" i="1"/>
  <c r="V38" i="1"/>
  <c r="W22" i="1"/>
  <c r="W26" i="1"/>
  <c r="W36" i="1"/>
  <c r="K30" i="1"/>
  <c r="D2" i="7" l="1"/>
  <c r="F1" i="6" s="1"/>
  <c r="D27" i="8"/>
  <c r="D14" i="8"/>
  <c r="D7" i="8"/>
  <c r="D28" i="8"/>
  <c r="D26" i="8"/>
  <c r="D24" i="8"/>
  <c r="D20" i="8"/>
  <c r="D18" i="8"/>
  <c r="D12" i="8"/>
  <c r="D10" i="8"/>
  <c r="D8" i="8"/>
  <c r="D25" i="8"/>
  <c r="D21" i="8"/>
  <c r="D19" i="8"/>
  <c r="D17" i="8"/>
  <c r="D16" i="8"/>
  <c r="D11" i="8"/>
  <c r="D9" i="8"/>
  <c r="D4" i="8"/>
  <c r="T89" i="6"/>
  <c r="H23" i="6"/>
  <c r="AO104" i="6"/>
  <c r="AM44" i="6"/>
  <c r="R91" i="6"/>
  <c r="L47" i="6"/>
  <c r="T69" i="6"/>
  <c r="H42" i="6"/>
  <c r="P16" i="6"/>
  <c r="AC61" i="6"/>
  <c r="AK70" i="6"/>
  <c r="AI16" i="6" l="1"/>
  <c r="AA25" i="6"/>
  <c r="AA36" i="6"/>
  <c r="F45" i="6"/>
  <c r="AA40" i="6"/>
  <c r="AI47" i="6"/>
  <c r="AA65" i="6"/>
  <c r="AI92" i="6"/>
  <c r="F81" i="6"/>
  <c r="F61" i="6"/>
  <c r="J13" i="6"/>
  <c r="AM20" i="6"/>
  <c r="R29" i="6"/>
  <c r="AM57" i="6"/>
  <c r="R46" i="6"/>
  <c r="R62" i="6"/>
  <c r="R85" i="6"/>
  <c r="AM69" i="6"/>
  <c r="AM78" i="6"/>
  <c r="AO16" i="6"/>
  <c r="AG25" i="6"/>
  <c r="AG36" i="6"/>
  <c r="AG40" i="6"/>
  <c r="L45" i="6"/>
  <c r="L81" i="6"/>
  <c r="AO92" i="6"/>
  <c r="AG65" i="6"/>
  <c r="L61" i="6"/>
  <c r="AA16" i="6"/>
  <c r="AI25" i="6"/>
  <c r="AI36" i="6"/>
  <c r="AI40" i="6"/>
  <c r="AI65" i="6"/>
  <c r="AA92" i="6"/>
  <c r="N81" i="6"/>
  <c r="N61" i="6"/>
  <c r="J38" i="6"/>
  <c r="AK32" i="6"/>
  <c r="N45" i="6"/>
  <c r="AE47" i="6"/>
  <c r="AM49" i="6"/>
  <c r="R58" i="6"/>
  <c r="J78" i="6"/>
  <c r="AE70" i="6"/>
  <c r="H13" i="6"/>
  <c r="AA78" i="6"/>
  <c r="F62" i="6"/>
  <c r="F85" i="6"/>
  <c r="AE16" i="6"/>
  <c r="AO25" i="6"/>
  <c r="AO36" i="6"/>
  <c r="AO40" i="6"/>
  <c r="R81" i="6"/>
  <c r="T45" i="6"/>
  <c r="AG92" i="6"/>
  <c r="AO32" i="6"/>
  <c r="L38" i="6"/>
  <c r="AG47" i="6"/>
  <c r="AO49" i="6"/>
  <c r="T58" i="6"/>
  <c r="L78" i="6"/>
  <c r="AG70" i="6"/>
  <c r="AK92" i="6"/>
  <c r="N13" i="6"/>
  <c r="H29" i="6"/>
  <c r="AK57" i="6"/>
  <c r="AA69" i="6"/>
  <c r="AC20" i="6"/>
  <c r="J85" i="6"/>
  <c r="AC69" i="6"/>
  <c r="AE78" i="6"/>
  <c r="AC57" i="6"/>
  <c r="H62" i="6"/>
  <c r="AM16" i="6"/>
  <c r="AE36" i="6"/>
  <c r="AE40" i="6"/>
  <c r="J81" i="6"/>
  <c r="AE65" i="6"/>
  <c r="AM92" i="6"/>
  <c r="H78" i="6"/>
  <c r="J61" i="6"/>
  <c r="N38" i="6"/>
  <c r="AA32" i="6"/>
  <c r="F58" i="6"/>
  <c r="AA49" i="6"/>
  <c r="AI70" i="6"/>
  <c r="AC65" i="6"/>
  <c r="F78" i="6"/>
  <c r="AK47" i="6"/>
  <c r="AK10" i="6"/>
  <c r="AC47" i="6"/>
  <c r="L13" i="6"/>
  <c r="AE20" i="6"/>
  <c r="J29" i="6"/>
  <c r="AE57" i="6"/>
  <c r="J62" i="6"/>
  <c r="AE69" i="6"/>
  <c r="P29" i="6"/>
  <c r="AK20" i="6"/>
  <c r="P46" i="6"/>
  <c r="AK69" i="6"/>
  <c r="AK78" i="6"/>
  <c r="P85" i="6"/>
  <c r="P62" i="6"/>
  <c r="AO20" i="6"/>
  <c r="AO57" i="6"/>
  <c r="T62" i="6"/>
  <c r="T85" i="6"/>
  <c r="T29" i="6"/>
  <c r="T46" i="6"/>
  <c r="AO69" i="6"/>
  <c r="AO78" i="6"/>
  <c r="J15" i="6"/>
  <c r="AE23" i="6"/>
  <c r="H31" i="6"/>
  <c r="AC34" i="6"/>
  <c r="H48" i="6"/>
  <c r="AC85" i="6"/>
  <c r="AC55" i="6"/>
  <c r="H64" i="6"/>
  <c r="AC95" i="6"/>
  <c r="F20" i="6"/>
  <c r="F24" i="6"/>
  <c r="F44" i="6"/>
  <c r="F55" i="6"/>
  <c r="AG58" i="6"/>
  <c r="AI79" i="6"/>
  <c r="AA82" i="6"/>
  <c r="F73" i="6"/>
  <c r="F89" i="6"/>
  <c r="AE26" i="6"/>
  <c r="AE39" i="6"/>
  <c r="AG18" i="6"/>
  <c r="F51" i="6"/>
  <c r="J68" i="6"/>
  <c r="AE145" i="6"/>
  <c r="AE61" i="6"/>
  <c r="AA18" i="6"/>
  <c r="AC26" i="6"/>
  <c r="J51" i="6"/>
  <c r="AK39" i="6"/>
  <c r="R24" i="6"/>
  <c r="J55" i="6"/>
  <c r="R73" i="6"/>
  <c r="R89" i="6"/>
  <c r="AK82" i="6"/>
  <c r="AI8" i="6"/>
  <c r="H32" i="6"/>
  <c r="AM41" i="6"/>
  <c r="AM46" i="6"/>
  <c r="AE64" i="6"/>
  <c r="AM73" i="6"/>
  <c r="AE86" i="6"/>
  <c r="AE21" i="6"/>
  <c r="J30" i="6"/>
  <c r="AE45" i="6"/>
  <c r="AK59" i="6"/>
  <c r="AC54" i="6"/>
  <c r="AG12" i="6"/>
  <c r="AG19" i="6"/>
  <c r="AG24" i="6"/>
  <c r="AG38" i="6"/>
  <c r="R83" i="6"/>
  <c r="R95" i="6"/>
  <c r="L52" i="6"/>
  <c r="AG62" i="6"/>
  <c r="AG66" i="6"/>
  <c r="AI21" i="6"/>
  <c r="R30" i="6"/>
  <c r="AI54" i="6"/>
  <c r="R94" i="6"/>
  <c r="AK45" i="6"/>
  <c r="AE59" i="6"/>
  <c r="N72" i="6"/>
  <c r="AE77" i="6"/>
  <c r="F16" i="6"/>
  <c r="AA30" i="6"/>
  <c r="F53" i="6"/>
  <c r="AA67" i="6"/>
  <c r="AA68" i="6"/>
  <c r="AA84" i="6"/>
  <c r="F87" i="6"/>
  <c r="H11" i="6"/>
  <c r="R59" i="6"/>
  <c r="J90" i="6"/>
  <c r="AC51" i="6"/>
  <c r="H84" i="6"/>
  <c r="H25" i="6"/>
  <c r="AK33" i="6"/>
  <c r="V42" i="6"/>
  <c r="H59" i="6"/>
  <c r="AK51" i="6"/>
  <c r="AK75" i="6"/>
  <c r="P90" i="6"/>
  <c r="P47" i="6"/>
  <c r="R63" i="6"/>
  <c r="H69" i="6"/>
  <c r="H79" i="6"/>
  <c r="AG29" i="6"/>
  <c r="L35" i="6"/>
  <c r="AG44" i="6"/>
  <c r="AG48" i="6"/>
  <c r="L19" i="6"/>
  <c r="L70" i="6"/>
  <c r="L86" i="6"/>
  <c r="L91" i="6"/>
  <c r="AG76" i="6"/>
  <c r="P19" i="6"/>
  <c r="P35" i="6"/>
  <c r="AK29" i="6"/>
  <c r="AK76" i="6"/>
  <c r="AK44" i="6"/>
  <c r="P86" i="6"/>
  <c r="AK48" i="6"/>
  <c r="P70" i="6"/>
  <c r="P91" i="6"/>
  <c r="F35" i="6"/>
  <c r="AA29" i="6"/>
  <c r="AA48" i="6"/>
  <c r="R70" i="6"/>
  <c r="R86" i="6"/>
  <c r="T91" i="6"/>
  <c r="T19" i="6"/>
  <c r="AM76" i="6"/>
  <c r="R26" i="6"/>
  <c r="R36" i="6"/>
  <c r="AE53" i="6"/>
  <c r="J43" i="6"/>
  <c r="R71" i="6"/>
  <c r="AE72" i="6"/>
  <c r="AM90" i="6"/>
  <c r="AM93" i="6"/>
  <c r="AM96" i="6"/>
  <c r="L10" i="6"/>
  <c r="AG37" i="6"/>
  <c r="T23" i="6"/>
  <c r="AO52" i="6"/>
  <c r="L41" i="6"/>
  <c r="L76" i="6"/>
  <c r="AO63" i="6"/>
  <c r="AG89" i="6"/>
  <c r="H10" i="6"/>
  <c r="AC37" i="6"/>
  <c r="P41" i="6"/>
  <c r="H57" i="6"/>
  <c r="AA63" i="6"/>
  <c r="AK89" i="6"/>
  <c r="N76" i="6"/>
  <c r="AA13" i="6"/>
  <c r="F34" i="6"/>
  <c r="F37" i="6"/>
  <c r="F17" i="6"/>
  <c r="AA80" i="6"/>
  <c r="F66" i="6"/>
  <c r="F82" i="6"/>
  <c r="P34" i="6"/>
  <c r="P17" i="6"/>
  <c r="P66" i="6"/>
  <c r="P82" i="6"/>
  <c r="AM13" i="6"/>
  <c r="R37" i="6"/>
  <c r="R17" i="6"/>
  <c r="R49" i="6"/>
  <c r="R66" i="6"/>
  <c r="R82" i="6"/>
  <c r="AM80" i="6"/>
  <c r="AM91" i="6"/>
  <c r="N9" i="6"/>
  <c r="P33" i="6"/>
  <c r="P39" i="6"/>
  <c r="AI43" i="6"/>
  <c r="N65" i="6"/>
  <c r="N74" i="6"/>
  <c r="N88" i="6"/>
  <c r="AC94" i="6"/>
  <c r="P9" i="6"/>
  <c r="N33" i="6"/>
  <c r="N39" i="6"/>
  <c r="AO27" i="6"/>
  <c r="AA94" i="6"/>
  <c r="AK43" i="6"/>
  <c r="P74" i="6"/>
  <c r="P65" i="6"/>
  <c r="P88" i="6"/>
  <c r="F27" i="6"/>
  <c r="F18" i="6"/>
  <c r="F50" i="6"/>
  <c r="AA42" i="6"/>
  <c r="AA60" i="6"/>
  <c r="F67" i="6"/>
  <c r="F77" i="6"/>
  <c r="F92" i="6"/>
  <c r="F96" i="6"/>
  <c r="N27" i="6"/>
  <c r="P18" i="6"/>
  <c r="P50" i="6"/>
  <c r="AK60" i="6"/>
  <c r="P92" i="6"/>
  <c r="P67" i="6"/>
  <c r="P96" i="6"/>
  <c r="P27" i="6"/>
  <c r="AI58" i="6"/>
  <c r="AK42" i="6"/>
  <c r="P77" i="6"/>
  <c r="H92" i="6"/>
  <c r="R20" i="6"/>
  <c r="N44" i="6"/>
  <c r="P55" i="6"/>
  <c r="AM82" i="6"/>
  <c r="L8" i="6"/>
  <c r="L21" i="6"/>
  <c r="L28" i="6"/>
  <c r="L60" i="6"/>
  <c r="L75" i="6"/>
  <c r="L145" i="6"/>
  <c r="AG71" i="6"/>
  <c r="AG81" i="6"/>
  <c r="AO88" i="6"/>
  <c r="AG56" i="6"/>
  <c r="V26" i="6"/>
  <c r="P36" i="6"/>
  <c r="AQ72" i="6"/>
  <c r="AK90" i="6"/>
  <c r="AC53" i="6"/>
  <c r="P71" i="6"/>
  <c r="AO28" i="6"/>
  <c r="AG50" i="6"/>
  <c r="T56" i="6"/>
  <c r="T40" i="6"/>
  <c r="L93" i="6"/>
  <c r="AO74" i="6"/>
  <c r="AG87" i="6"/>
  <c r="T54" i="6"/>
  <c r="F13" i="6"/>
  <c r="N29" i="6"/>
  <c r="AI20" i="6"/>
  <c r="N46" i="6"/>
  <c r="AI57" i="6"/>
  <c r="AI69" i="6"/>
  <c r="AI78" i="6"/>
  <c r="N62" i="6"/>
  <c r="N85" i="6"/>
  <c r="L7" i="6"/>
  <c r="AG26" i="6"/>
  <c r="AG39" i="6"/>
  <c r="L68" i="6"/>
  <c r="AG61" i="6"/>
  <c r="AG145" i="6"/>
  <c r="H20" i="6"/>
  <c r="H24" i="6"/>
  <c r="H44" i="6"/>
  <c r="AK79" i="6"/>
  <c r="AE58" i="6"/>
  <c r="AE82" i="6"/>
  <c r="H89" i="6"/>
  <c r="H73" i="6"/>
  <c r="V16" i="6"/>
  <c r="AE30" i="6"/>
  <c r="J53" i="6"/>
  <c r="J87" i="6"/>
  <c r="AE67" i="6"/>
  <c r="AE68" i="6"/>
  <c r="AE84" i="6"/>
  <c r="AG30" i="6"/>
  <c r="L87" i="6"/>
  <c r="L53" i="6"/>
  <c r="AG67" i="6"/>
  <c r="AG68" i="6"/>
  <c r="AG84" i="6"/>
  <c r="H55" i="6"/>
  <c r="J73" i="6"/>
  <c r="AC82" i="6"/>
  <c r="R14" i="6"/>
  <c r="R72" i="6"/>
  <c r="F14" i="6"/>
  <c r="F30" i="6"/>
  <c r="AA21" i="6"/>
  <c r="AA45" i="6"/>
  <c r="AA54" i="6"/>
  <c r="AI59" i="6"/>
  <c r="AI77" i="6"/>
  <c r="F72" i="6"/>
  <c r="N94" i="6"/>
  <c r="L14" i="6"/>
  <c r="AM21" i="6"/>
  <c r="T30" i="6"/>
  <c r="AM45" i="6"/>
  <c r="AM54" i="6"/>
  <c r="T94" i="6"/>
  <c r="AG59" i="6"/>
  <c r="P72" i="6"/>
  <c r="AG77" i="6"/>
  <c r="AC12" i="6"/>
  <c r="AI19" i="6"/>
  <c r="AC24" i="6"/>
  <c r="J95" i="6"/>
  <c r="AE62" i="6"/>
  <c r="R12" i="6"/>
  <c r="AM17" i="6"/>
  <c r="R22" i="6"/>
  <c r="R32" i="6"/>
  <c r="AE41" i="6"/>
  <c r="AE46" i="6"/>
  <c r="AM64" i="6"/>
  <c r="AE73" i="6"/>
  <c r="AM86" i="6"/>
  <c r="R11" i="6"/>
  <c r="AE33" i="6"/>
  <c r="R25" i="6"/>
  <c r="AE51" i="6"/>
  <c r="J59" i="6"/>
  <c r="R42" i="6"/>
  <c r="R84" i="6"/>
  <c r="R90" i="6"/>
  <c r="AE75" i="6"/>
  <c r="F11" i="6"/>
  <c r="F25" i="6"/>
  <c r="AI33" i="6"/>
  <c r="F42" i="6"/>
  <c r="AI75" i="6"/>
  <c r="F84" i="6"/>
  <c r="F90" i="6"/>
  <c r="N59" i="6"/>
  <c r="AM33" i="6"/>
  <c r="P25" i="6"/>
  <c r="P42" i="6"/>
  <c r="AC75" i="6"/>
  <c r="P84" i="6"/>
  <c r="AM22" i="6"/>
  <c r="AM31" i="6"/>
  <c r="AI35" i="6"/>
  <c r="R47" i="6"/>
  <c r="R69" i="6"/>
  <c r="R79" i="6"/>
  <c r="R80" i="6"/>
  <c r="F63" i="6"/>
  <c r="AI22" i="6"/>
  <c r="AI31" i="6"/>
  <c r="N47" i="6"/>
  <c r="AI83" i="6"/>
  <c r="N69" i="6"/>
  <c r="N79" i="6"/>
  <c r="N80" i="6"/>
  <c r="H47" i="6"/>
  <c r="N63" i="6"/>
  <c r="P69" i="6"/>
  <c r="N19" i="6"/>
  <c r="N35" i="6"/>
  <c r="AI29" i="6"/>
  <c r="AI44" i="6"/>
  <c r="AI48" i="6"/>
  <c r="AI76" i="6"/>
  <c r="N70" i="6"/>
  <c r="N86" i="6"/>
  <c r="N91" i="6"/>
  <c r="H19" i="6"/>
  <c r="H35" i="6"/>
  <c r="AC29" i="6"/>
  <c r="AA44" i="6"/>
  <c r="AA76" i="6"/>
  <c r="AC48" i="6"/>
  <c r="F70" i="6"/>
  <c r="F86" i="6"/>
  <c r="F91" i="6"/>
  <c r="F26" i="6"/>
  <c r="F36" i="6"/>
  <c r="P43" i="6"/>
  <c r="AI53" i="6"/>
  <c r="AK72" i="6"/>
  <c r="AC90" i="6"/>
  <c r="N71" i="6"/>
  <c r="AK93" i="6"/>
  <c r="AC96" i="6"/>
  <c r="H26" i="6"/>
  <c r="H36" i="6"/>
  <c r="AM53" i="6"/>
  <c r="R43" i="6"/>
  <c r="AM72" i="6"/>
  <c r="AE90" i="6"/>
  <c r="AE96" i="6"/>
  <c r="H71" i="6"/>
  <c r="AC93" i="6"/>
  <c r="T10" i="6"/>
  <c r="AO37" i="6"/>
  <c r="AG52" i="6"/>
  <c r="AA91" i="6"/>
  <c r="L23" i="6"/>
  <c r="T41" i="6"/>
  <c r="AM89" i="6"/>
  <c r="L57" i="6"/>
  <c r="AG63" i="6"/>
  <c r="P10" i="6"/>
  <c r="F41" i="6"/>
  <c r="AK37" i="6"/>
  <c r="P57" i="6"/>
  <c r="AC89" i="6"/>
  <c r="H76" i="6"/>
  <c r="L17" i="6"/>
  <c r="L34" i="6"/>
  <c r="L66" i="6"/>
  <c r="L82" i="6"/>
  <c r="L49" i="6"/>
  <c r="AG80" i="6"/>
  <c r="AO13" i="6"/>
  <c r="T17" i="6"/>
  <c r="T34" i="6"/>
  <c r="T37" i="6"/>
  <c r="T66" i="6"/>
  <c r="T82" i="6"/>
  <c r="N82" i="6"/>
  <c r="T49" i="6"/>
  <c r="AO91" i="6"/>
  <c r="AO80" i="6"/>
  <c r="J9" i="6"/>
  <c r="AE27" i="6"/>
  <c r="J33" i="6"/>
  <c r="AE43" i="6"/>
  <c r="J39" i="6"/>
  <c r="J65" i="6"/>
  <c r="J74" i="6"/>
  <c r="J88" i="6"/>
  <c r="AO94" i="6"/>
  <c r="R9" i="6"/>
  <c r="AM27" i="6"/>
  <c r="R33" i="6"/>
  <c r="R39" i="6"/>
  <c r="AM43" i="6"/>
  <c r="R65" i="6"/>
  <c r="R74" i="6"/>
  <c r="R88" i="6"/>
  <c r="AE94" i="6"/>
  <c r="L18" i="6"/>
  <c r="AG42" i="6"/>
  <c r="L27" i="6"/>
  <c r="L67" i="6"/>
  <c r="L77" i="6"/>
  <c r="L50" i="6"/>
  <c r="L92" i="6"/>
  <c r="AG60" i="6"/>
  <c r="L96" i="6"/>
  <c r="R27" i="6"/>
  <c r="AM42" i="6"/>
  <c r="R50" i="6"/>
  <c r="R18" i="6"/>
  <c r="R67" i="6"/>
  <c r="R77" i="6"/>
  <c r="R92" i="6"/>
  <c r="R96" i="6"/>
  <c r="AM60" i="6"/>
  <c r="T8" i="6"/>
  <c r="T28" i="6"/>
  <c r="T21" i="6"/>
  <c r="T60" i="6"/>
  <c r="T75" i="6"/>
  <c r="T145" i="6"/>
  <c r="AO56" i="6"/>
  <c r="AO71" i="6"/>
  <c r="AG88" i="6"/>
  <c r="AO81" i="6"/>
  <c r="T26" i="6"/>
  <c r="T36" i="6"/>
  <c r="AG53" i="6"/>
  <c r="L43" i="6"/>
  <c r="T71" i="6"/>
  <c r="AG72" i="6"/>
  <c r="AO93" i="6"/>
  <c r="AO90" i="6"/>
  <c r="AG28" i="6"/>
  <c r="AO50" i="6"/>
  <c r="L40" i="6"/>
  <c r="L56" i="6"/>
  <c r="L54" i="6"/>
  <c r="AG74" i="6"/>
  <c r="AO87" i="6"/>
  <c r="T93" i="6"/>
  <c r="J8" i="6"/>
  <c r="J21" i="6"/>
  <c r="R28" i="6"/>
  <c r="R60" i="6"/>
  <c r="R75" i="6"/>
  <c r="R145" i="6"/>
  <c r="AM71" i="6"/>
  <c r="AM81" i="6"/>
  <c r="AM56" i="6"/>
  <c r="AE88" i="6"/>
  <c r="AC16" i="6"/>
  <c r="AM36" i="6"/>
  <c r="AK25" i="6"/>
  <c r="P45" i="6"/>
  <c r="AK65" i="6"/>
  <c r="AK40" i="6"/>
  <c r="P61" i="6"/>
  <c r="AC92" i="6"/>
  <c r="P81" i="6"/>
  <c r="AM32" i="6"/>
  <c r="P38" i="6"/>
  <c r="J58" i="6"/>
  <c r="AC49" i="6"/>
  <c r="P78" i="6"/>
  <c r="L15" i="6"/>
  <c r="AG23" i="6"/>
  <c r="AG34" i="6"/>
  <c r="AG55" i="6"/>
  <c r="L64" i="6"/>
  <c r="L48" i="6"/>
  <c r="L31" i="6"/>
  <c r="AG95" i="6"/>
  <c r="AG85" i="6"/>
  <c r="AK16" i="6"/>
  <c r="AE25" i="6"/>
  <c r="J45" i="6"/>
  <c r="AC36" i="6"/>
  <c r="AM65" i="6"/>
  <c r="H81" i="6"/>
  <c r="R61" i="6"/>
  <c r="F15" i="6"/>
  <c r="AA23" i="6"/>
  <c r="AA34" i="6"/>
  <c r="F48" i="6"/>
  <c r="AA55" i="6"/>
  <c r="AA85" i="6"/>
  <c r="AA95" i="6"/>
  <c r="F64" i="6"/>
  <c r="T7" i="6"/>
  <c r="AO26" i="6"/>
  <c r="AO39" i="6"/>
  <c r="T68" i="6"/>
  <c r="AO145" i="6"/>
  <c r="AO61" i="6"/>
  <c r="J20" i="6"/>
  <c r="J24" i="6"/>
  <c r="J44" i="6"/>
  <c r="AC58" i="6"/>
  <c r="J89" i="6"/>
  <c r="L73" i="6"/>
  <c r="AM79" i="6"/>
  <c r="AG82" i="6"/>
  <c r="AE18" i="6"/>
  <c r="AC39" i="6"/>
  <c r="AC145" i="6"/>
  <c r="H68" i="6"/>
  <c r="N22" i="6"/>
  <c r="N32" i="6"/>
  <c r="AI17" i="6"/>
  <c r="AA41" i="6"/>
  <c r="AA46" i="6"/>
  <c r="AI64" i="6"/>
  <c r="AA73" i="6"/>
  <c r="AI86" i="6"/>
  <c r="AM30" i="6"/>
  <c r="R87" i="6"/>
  <c r="AM67" i="6"/>
  <c r="AM84" i="6"/>
  <c r="T16" i="6"/>
  <c r="AK30" i="6"/>
  <c r="R53" i="6"/>
  <c r="AK67" i="6"/>
  <c r="AK84" i="6"/>
  <c r="AM68" i="6"/>
  <c r="P87" i="6"/>
  <c r="J14" i="6"/>
  <c r="AC21" i="6"/>
  <c r="AE54" i="6"/>
  <c r="J94" i="6"/>
  <c r="AM59" i="6"/>
  <c r="AM77" i="6"/>
  <c r="H72" i="6"/>
  <c r="H14" i="6"/>
  <c r="P30" i="6"/>
  <c r="AK21" i="6"/>
  <c r="J72" i="6"/>
  <c r="AC59" i="6"/>
  <c r="AK77" i="6"/>
  <c r="AK54" i="6"/>
  <c r="P94" i="6"/>
  <c r="AO12" i="6"/>
  <c r="AO19" i="6"/>
  <c r="AO24" i="6"/>
  <c r="AO38" i="6"/>
  <c r="T83" i="6"/>
  <c r="T95" i="6"/>
  <c r="T52" i="6"/>
  <c r="AO66" i="6"/>
  <c r="AO62" i="6"/>
  <c r="N11" i="6"/>
  <c r="N25" i="6"/>
  <c r="AA33" i="6"/>
  <c r="N42" i="6"/>
  <c r="AA51" i="6"/>
  <c r="AA75" i="6"/>
  <c r="F59" i="6"/>
  <c r="N90" i="6"/>
  <c r="J11" i="6"/>
  <c r="J25" i="6"/>
  <c r="AM51" i="6"/>
  <c r="J42" i="6"/>
  <c r="J84" i="6"/>
  <c r="L36" i="6"/>
  <c r="AO53" i="6"/>
  <c r="L71" i="6"/>
  <c r="L26" i="6"/>
  <c r="T43" i="6"/>
  <c r="AO96" i="6"/>
  <c r="AG93" i="6"/>
  <c r="J63" i="6"/>
  <c r="J80" i="6"/>
  <c r="AK31" i="6"/>
  <c r="AK35" i="6"/>
  <c r="AK22" i="6"/>
  <c r="AK83" i="6"/>
  <c r="P80" i="6"/>
  <c r="P79" i="6"/>
  <c r="P63" i="6"/>
  <c r="J47" i="6"/>
  <c r="L69" i="6"/>
  <c r="L80" i="6"/>
  <c r="AM83" i="6"/>
  <c r="AE29" i="6"/>
  <c r="J19" i="6"/>
  <c r="J35" i="6"/>
  <c r="AE44" i="6"/>
  <c r="AE48" i="6"/>
  <c r="J70" i="6"/>
  <c r="J86" i="6"/>
  <c r="J91" i="6"/>
  <c r="AE76" i="6"/>
  <c r="AO29" i="6"/>
  <c r="T35" i="6"/>
  <c r="AO44" i="6"/>
  <c r="AO48" i="6"/>
  <c r="T70" i="6"/>
  <c r="T86" i="6"/>
  <c r="AO76" i="6"/>
  <c r="P26" i="6"/>
  <c r="H43" i="6"/>
  <c r="AI90" i="6"/>
  <c r="AC72" i="6"/>
  <c r="AK96" i="6"/>
  <c r="J26" i="6"/>
  <c r="J36" i="6"/>
  <c r="V43" i="6"/>
  <c r="J71" i="6"/>
  <c r="AE93" i="6"/>
  <c r="AO72" i="6"/>
  <c r="AG90" i="6"/>
  <c r="AG96" i="6"/>
  <c r="AK53" i="6"/>
  <c r="R10" i="6"/>
  <c r="AM37" i="6"/>
  <c r="J23" i="6"/>
  <c r="AE52" i="6"/>
  <c r="R41" i="6"/>
  <c r="J57" i="6"/>
  <c r="J76" i="6"/>
  <c r="AE63" i="6"/>
  <c r="J10" i="6"/>
  <c r="AE37" i="6"/>
  <c r="P23" i="6"/>
  <c r="AM52" i="6"/>
  <c r="H41" i="6"/>
  <c r="R57" i="6"/>
  <c r="R76" i="6"/>
  <c r="AM63" i="6"/>
  <c r="AE89" i="6"/>
  <c r="AG13" i="6"/>
  <c r="J34" i="6"/>
  <c r="L37" i="6"/>
  <c r="J49" i="6"/>
  <c r="J66" i="6"/>
  <c r="J82" i="6"/>
  <c r="AE80" i="6"/>
  <c r="AG91" i="6"/>
  <c r="AC13" i="6"/>
  <c r="H34" i="6"/>
  <c r="H37" i="6"/>
  <c r="H49" i="6"/>
  <c r="L9" i="6"/>
  <c r="AG27" i="6"/>
  <c r="AG43" i="6"/>
  <c r="L65" i="6"/>
  <c r="L74" i="6"/>
  <c r="L88" i="6"/>
  <c r="L33" i="6"/>
  <c r="L39" i="6"/>
  <c r="P54" i="6"/>
  <c r="AK74" i="6"/>
  <c r="AC87" i="6"/>
  <c r="AC50" i="6"/>
  <c r="N56" i="6"/>
  <c r="F93" i="6"/>
  <c r="T9" i="6"/>
  <c r="AK27" i="6"/>
  <c r="T33" i="6"/>
  <c r="T39" i="6"/>
  <c r="AO43" i="6"/>
  <c r="T65" i="6"/>
  <c r="T74" i="6"/>
  <c r="T88" i="6"/>
  <c r="AG94" i="6"/>
  <c r="T18" i="6"/>
  <c r="AO42" i="6"/>
  <c r="T67" i="6"/>
  <c r="T77" i="6"/>
  <c r="T96" i="6"/>
  <c r="T27" i="6"/>
  <c r="T50" i="6"/>
  <c r="AO60" i="6"/>
  <c r="T92" i="6"/>
  <c r="J27" i="6"/>
  <c r="AE42" i="6"/>
  <c r="J18" i="6"/>
  <c r="J50" i="6"/>
  <c r="J67" i="6"/>
  <c r="J77" i="6"/>
  <c r="J92" i="6"/>
  <c r="J96" i="6"/>
  <c r="AE60" i="6"/>
  <c r="T55" i="6"/>
  <c r="AA79" i="6"/>
  <c r="H8" i="6"/>
  <c r="H21" i="6"/>
  <c r="H28" i="6"/>
  <c r="AC71" i="6"/>
  <c r="AC81" i="6"/>
  <c r="AC56" i="6"/>
  <c r="AK88" i="6"/>
  <c r="H60" i="6"/>
  <c r="H145" i="6"/>
  <c r="AM28" i="6"/>
  <c r="AE50" i="6"/>
  <c r="R40" i="6"/>
  <c r="R54" i="6"/>
  <c r="R56" i="6"/>
  <c r="J93" i="6"/>
  <c r="AM74" i="6"/>
  <c r="AE87" i="6"/>
  <c r="AA28" i="6"/>
  <c r="F40" i="6"/>
  <c r="F54" i="6"/>
  <c r="AI50" i="6"/>
  <c r="AA74" i="6"/>
  <c r="F56" i="6"/>
  <c r="N93" i="6"/>
  <c r="AI28" i="6"/>
  <c r="N40" i="6"/>
  <c r="N54" i="6"/>
  <c r="AA50" i="6"/>
  <c r="AI74" i="6"/>
  <c r="AA87" i="6"/>
  <c r="P56" i="6"/>
  <c r="H93" i="6"/>
  <c r="AE32" i="6"/>
  <c r="H58" i="6"/>
  <c r="AM70" i="6"/>
  <c r="T15" i="6"/>
  <c r="AO23" i="6"/>
  <c r="AO34" i="6"/>
  <c r="T31" i="6"/>
  <c r="AO55" i="6"/>
  <c r="T64" i="6"/>
  <c r="AO85" i="6"/>
  <c r="AO95" i="6"/>
  <c r="T48" i="6"/>
  <c r="AG16" i="6"/>
  <c r="AM25" i="6"/>
  <c r="AM40" i="6"/>
  <c r="R45" i="6"/>
  <c r="T81" i="6"/>
  <c r="AE92" i="6"/>
  <c r="AO65" i="6"/>
  <c r="T61" i="6"/>
  <c r="AM15" i="6"/>
  <c r="AG32" i="6"/>
  <c r="T38" i="6"/>
  <c r="AO47" i="6"/>
  <c r="AG49" i="6"/>
  <c r="T78" i="6"/>
  <c r="L58" i="6"/>
  <c r="AO70" i="6"/>
  <c r="H38" i="6"/>
  <c r="AI32" i="6"/>
  <c r="N58" i="6"/>
  <c r="AA70" i="6"/>
  <c r="AK49" i="6"/>
  <c r="T13" i="6"/>
  <c r="AG20" i="6"/>
  <c r="AG57" i="6"/>
  <c r="L29" i="6"/>
  <c r="L46" i="6"/>
  <c r="L62" i="6"/>
  <c r="L85" i="6"/>
  <c r="AG69" i="6"/>
  <c r="AG78" i="6"/>
  <c r="N15" i="6"/>
  <c r="N31" i="6"/>
  <c r="AI23" i="6"/>
  <c r="N48" i="6"/>
  <c r="AK34" i="6"/>
  <c r="AI55" i="6"/>
  <c r="AI85" i="6"/>
  <c r="AI95" i="6"/>
  <c r="N64" i="6"/>
  <c r="R15" i="6"/>
  <c r="AM34" i="6"/>
  <c r="AM55" i="6"/>
  <c r="R48" i="6"/>
  <c r="R64" i="6"/>
  <c r="AM85" i="6"/>
  <c r="AM95" i="6"/>
  <c r="AM26" i="6"/>
  <c r="AO18" i="6"/>
  <c r="N51" i="6"/>
  <c r="AK145" i="6"/>
  <c r="P68" i="6"/>
  <c r="AK61" i="6"/>
  <c r="AM18" i="6"/>
  <c r="AM39" i="6"/>
  <c r="P51" i="6"/>
  <c r="R68" i="6"/>
  <c r="AM145" i="6"/>
  <c r="AM61" i="6"/>
  <c r="AK9" i="6"/>
  <c r="P53" i="6"/>
  <c r="AK68" i="6"/>
  <c r="T12" i="6"/>
  <c r="AO17" i="6"/>
  <c r="T32" i="6"/>
  <c r="AG41" i="6"/>
  <c r="AG46" i="6"/>
  <c r="T22" i="6"/>
  <c r="AG73" i="6"/>
  <c r="AO64" i="6"/>
  <c r="AO86" i="6"/>
  <c r="L12" i="6"/>
  <c r="AG17" i="6"/>
  <c r="J32" i="6"/>
  <c r="L22" i="6"/>
  <c r="AO41" i="6"/>
  <c r="AO46" i="6"/>
  <c r="AG64" i="6"/>
  <c r="AG86" i="6"/>
  <c r="AO73" i="6"/>
  <c r="AG21" i="6"/>
  <c r="AG45" i="6"/>
  <c r="AG54" i="6"/>
  <c r="L30" i="6"/>
  <c r="L72" i="6"/>
  <c r="L94" i="6"/>
  <c r="AO59" i="6"/>
  <c r="AO77" i="6"/>
  <c r="AA12" i="6"/>
  <c r="AA19" i="6"/>
  <c r="AA38" i="6"/>
  <c r="F52" i="6"/>
  <c r="AA62" i="6"/>
  <c r="AA66" i="6"/>
  <c r="F83" i="6"/>
  <c r="T14" i="6"/>
  <c r="AO21" i="6"/>
  <c r="AO45" i="6"/>
  <c r="AO54" i="6"/>
  <c r="T72" i="6"/>
  <c r="N14" i="6"/>
  <c r="N30" i="6"/>
  <c r="AI45" i="6"/>
  <c r="AA59" i="6"/>
  <c r="AA77" i="6"/>
  <c r="F94" i="6"/>
  <c r="L11" i="6"/>
  <c r="AO33" i="6"/>
  <c r="AO51" i="6"/>
  <c r="L25" i="6"/>
  <c r="T59" i="6"/>
  <c r="L84" i="6"/>
  <c r="L90" i="6"/>
  <c r="L42" i="6"/>
  <c r="AO75" i="6"/>
  <c r="P11" i="6"/>
  <c r="AI51" i="6"/>
  <c r="P59" i="6"/>
  <c r="AC33" i="6"/>
  <c r="AM75" i="6"/>
  <c r="N84" i="6"/>
  <c r="H90" i="6"/>
  <c r="T11" i="6"/>
  <c r="AG33" i="6"/>
  <c r="T25" i="6"/>
  <c r="AG51" i="6"/>
  <c r="L59" i="6"/>
  <c r="T84" i="6"/>
  <c r="T90" i="6"/>
  <c r="AG75" i="6"/>
  <c r="T42" i="6"/>
  <c r="R23" i="6"/>
  <c r="J41" i="6"/>
  <c r="T57" i="6"/>
  <c r="T76" i="6"/>
  <c r="AK52" i="6"/>
  <c r="AO89" i="6"/>
  <c r="AE22" i="6"/>
  <c r="AE31" i="6"/>
  <c r="AM35" i="6"/>
  <c r="J69" i="6"/>
  <c r="J79" i="6"/>
  <c r="AE83" i="6"/>
  <c r="H63" i="6"/>
  <c r="H80" i="6"/>
  <c r="AM29" i="6"/>
  <c r="R19" i="6"/>
  <c r="R35" i="6"/>
  <c r="AM48" i="6"/>
  <c r="AC44" i="6"/>
  <c r="AC76" i="6"/>
  <c r="H70" i="6"/>
  <c r="H91" i="6"/>
  <c r="H86" i="6"/>
  <c r="N36" i="6"/>
  <c r="N43" i="6"/>
  <c r="AA72" i="6"/>
  <c r="AI93" i="6"/>
  <c r="AI96" i="6"/>
  <c r="F71" i="6"/>
  <c r="N26" i="6"/>
  <c r="V36" i="6"/>
  <c r="AA53" i="6"/>
  <c r="AI72" i="6"/>
  <c r="AA90" i="6"/>
  <c r="AA93" i="6"/>
  <c r="AA96" i="6"/>
  <c r="V71" i="6"/>
  <c r="N23" i="6"/>
  <c r="AC63" i="6"/>
  <c r="AC52" i="6"/>
  <c r="N10" i="6"/>
  <c r="F23" i="6"/>
  <c r="AI37" i="6"/>
  <c r="N41" i="6"/>
  <c r="F57" i="6"/>
  <c r="AA52" i="6"/>
  <c r="AI63" i="6"/>
  <c r="AA89" i="6"/>
  <c r="F76" i="6"/>
  <c r="AK13" i="6"/>
  <c r="P37" i="6"/>
  <c r="H17" i="6"/>
  <c r="P49" i="6"/>
  <c r="AK80" i="6"/>
  <c r="AC91" i="6"/>
  <c r="H66" i="6"/>
  <c r="H82" i="6"/>
  <c r="AI13" i="6"/>
  <c r="N34" i="6"/>
  <c r="N37" i="6"/>
  <c r="N17" i="6"/>
  <c r="N49" i="6"/>
  <c r="AI80" i="6"/>
  <c r="AI91" i="6"/>
  <c r="N66" i="6"/>
  <c r="H9" i="6"/>
  <c r="H33" i="6"/>
  <c r="H39" i="6"/>
  <c r="AC27" i="6"/>
  <c r="AC43" i="6"/>
  <c r="H74" i="6"/>
  <c r="H65" i="6"/>
  <c r="H88" i="6"/>
  <c r="AM94" i="6"/>
  <c r="N18" i="6"/>
  <c r="N50" i="6"/>
  <c r="AI42" i="6"/>
  <c r="AI60" i="6"/>
  <c r="N67" i="6"/>
  <c r="N77" i="6"/>
  <c r="N92" i="6"/>
  <c r="N96" i="6"/>
  <c r="L20" i="6"/>
  <c r="L24" i="6"/>
  <c r="AA58" i="6"/>
  <c r="L44" i="6"/>
  <c r="AI82" i="6"/>
  <c r="T73" i="6"/>
  <c r="L89" i="6"/>
  <c r="L55" i="6"/>
  <c r="AO79" i="6"/>
  <c r="N20" i="6"/>
  <c r="N24" i="6"/>
  <c r="N55" i="6"/>
  <c r="AO58" i="6"/>
  <c r="N73" i="6"/>
  <c r="N89" i="6"/>
  <c r="AG79" i="6"/>
  <c r="H27" i="6"/>
  <c r="H18" i="6"/>
  <c r="H50" i="6"/>
  <c r="AC42" i="6"/>
  <c r="AC60" i="6"/>
  <c r="H77" i="6"/>
  <c r="H96" i="6"/>
  <c r="H67" i="6"/>
  <c r="F21" i="6"/>
  <c r="P28" i="6"/>
  <c r="AI71" i="6"/>
  <c r="AA81" i="6"/>
  <c r="AI87" i="6"/>
  <c r="H75" i="6"/>
  <c r="P145" i="6"/>
  <c r="F8" i="6"/>
  <c r="F28" i="6"/>
  <c r="AA71" i="6"/>
  <c r="AA56" i="6"/>
  <c r="AI88" i="6"/>
  <c r="F60" i="6"/>
  <c r="F75" i="6"/>
  <c r="F145" i="6"/>
  <c r="AO10" i="6"/>
  <c r="AO15" i="6"/>
  <c r="AA10" i="6"/>
  <c r="AA15" i="6"/>
  <c r="AK15" i="6"/>
  <c r="AM10" i="6"/>
  <c r="J7" i="6"/>
  <c r="AG14" i="6"/>
  <c r="H7" i="6"/>
  <c r="AM14" i="6"/>
  <c r="AM9" i="6"/>
  <c r="R16" i="6"/>
  <c r="AG10" i="6"/>
  <c r="AG15" i="6"/>
  <c r="AE10" i="6"/>
  <c r="AE15" i="6"/>
  <c r="V7" i="6"/>
  <c r="AO14" i="6"/>
  <c r="P7" i="6"/>
  <c r="AE14" i="6"/>
  <c r="R7" i="6"/>
  <c r="AK14" i="6"/>
  <c r="L16" i="6"/>
  <c r="N12" i="6"/>
  <c r="AO8" i="6"/>
  <c r="AO9" i="6"/>
  <c r="AA8" i="6"/>
  <c r="AA9" i="6"/>
  <c r="AE8" i="6"/>
  <c r="AE9" i="6"/>
  <c r="AG8" i="6"/>
  <c r="AG9" i="6"/>
  <c r="AG7" i="6"/>
  <c r="AG11" i="6"/>
  <c r="AK7" i="6"/>
  <c r="AK11" i="6"/>
  <c r="AM7" i="6"/>
  <c r="AM11" i="6"/>
  <c r="AO7" i="6"/>
  <c r="AO11" i="6"/>
  <c r="AE7" i="6"/>
  <c r="AA11" i="6"/>
  <c r="AI7" i="6"/>
  <c r="AI11" i="6"/>
  <c r="F30" i="8"/>
  <c r="D30" i="8"/>
  <c r="D20" i="1" l="1"/>
  <c r="AB7" i="2"/>
  <c r="AH221" i="2" s="1"/>
  <c r="AA7" i="2"/>
  <c r="G8" i="1" s="1"/>
  <c r="C9" i="8"/>
  <c r="C19" i="8"/>
  <c r="C16" i="8"/>
  <c r="AG103" i="2"/>
  <c r="AH103" i="2" s="1"/>
  <c r="J13" i="1" s="1"/>
  <c r="K13" i="1" s="1"/>
  <c r="E33" i="1" l="1"/>
  <c r="D33" i="1"/>
  <c r="E32" i="1"/>
  <c r="D32" i="1"/>
  <c r="AH179" i="2"/>
  <c r="F82" i="1" s="1"/>
  <c r="H8" i="1"/>
  <c r="I8" i="1" s="1"/>
  <c r="J16" i="1"/>
  <c r="F42" i="1"/>
  <c r="D43" i="1"/>
  <c r="E43" i="1"/>
  <c r="E42" i="1"/>
  <c r="D42" i="1"/>
  <c r="H7" i="1"/>
  <c r="G16" i="1"/>
  <c r="H16" i="1"/>
  <c r="G7" i="1"/>
  <c r="J52" i="1"/>
  <c r="K52" i="1" s="1"/>
  <c r="Y25" i="1"/>
  <c r="X25" i="1"/>
  <c r="T26" i="1"/>
  <c r="R7" i="2"/>
  <c r="C10" i="8"/>
  <c r="C24" i="8"/>
  <c r="C12" i="8"/>
  <c r="C14" i="8"/>
  <c r="C26" i="8"/>
  <c r="C21" i="8"/>
  <c r="C17" i="8"/>
  <c r="C18" i="8"/>
  <c r="C8" i="8"/>
  <c r="C11" i="8"/>
  <c r="C20" i="8"/>
  <c r="C28" i="8"/>
  <c r="C7" i="8"/>
  <c r="C25" i="8"/>
  <c r="T24" i="1"/>
  <c r="J37" i="1"/>
  <c r="K37" i="1"/>
  <c r="M35" i="1"/>
  <c r="L35" i="1"/>
  <c r="M39" i="1"/>
  <c r="T30" i="1"/>
  <c r="L39" i="1"/>
  <c r="W7" i="2"/>
  <c r="H7" i="2"/>
  <c r="E37" i="1"/>
  <c r="E35" i="1"/>
  <c r="E34" i="1"/>
  <c r="E31" i="1"/>
  <c r="E30" i="1"/>
  <c r="E29" i="1"/>
  <c r="E28" i="1"/>
  <c r="E27" i="1"/>
  <c r="D37" i="1"/>
  <c r="D35" i="1"/>
  <c r="D34" i="1"/>
  <c r="D31" i="1"/>
  <c r="D29" i="1"/>
  <c r="D28" i="1"/>
  <c r="D27" i="1"/>
  <c r="I41" i="1"/>
  <c r="I40" i="1"/>
  <c r="I37" i="1"/>
  <c r="I36" i="1"/>
  <c r="I35" i="1"/>
  <c r="I31" i="1"/>
  <c r="I30" i="1"/>
  <c r="I29" i="1"/>
  <c r="I25" i="1"/>
  <c r="H41" i="1"/>
  <c r="H40" i="1"/>
  <c r="H37" i="1"/>
  <c r="H35" i="1"/>
  <c r="H31" i="1"/>
  <c r="H30" i="1"/>
  <c r="H29" i="1"/>
  <c r="H25" i="1"/>
  <c r="G39" i="1"/>
  <c r="G37" i="1"/>
  <c r="G36" i="1"/>
  <c r="G35" i="1"/>
  <c r="G34" i="1"/>
  <c r="G31" i="1"/>
  <c r="G30" i="1"/>
  <c r="G29" i="1"/>
  <c r="G28" i="1"/>
  <c r="G27" i="1"/>
  <c r="G26" i="1"/>
  <c r="F39" i="1"/>
  <c r="F37" i="1"/>
  <c r="F36" i="1"/>
  <c r="F35" i="1"/>
  <c r="F34" i="1"/>
  <c r="F31" i="1"/>
  <c r="F30" i="1"/>
  <c r="F29" i="1"/>
  <c r="F28" i="1"/>
  <c r="F27" i="1"/>
  <c r="E25" i="1"/>
  <c r="D25" i="1"/>
  <c r="M7" i="2"/>
  <c r="G23" i="1"/>
  <c r="F23" i="1"/>
  <c r="G41" i="1"/>
  <c r="F41" i="1"/>
  <c r="I39" i="1"/>
  <c r="H39" i="1"/>
  <c r="H23" i="1"/>
  <c r="AG7" i="2"/>
  <c r="B48" i="1"/>
  <c r="B6" i="1"/>
  <c r="D41" i="1"/>
  <c r="G48" i="1"/>
  <c r="D39" i="1"/>
  <c r="Y7" i="2"/>
  <c r="Z7" i="2" s="1"/>
  <c r="E41" i="1"/>
  <c r="G7" i="2"/>
  <c r="L7" i="2"/>
  <c r="Q7" i="2"/>
  <c r="S7" i="2" s="1"/>
  <c r="V7" i="2"/>
  <c r="H48" i="1"/>
  <c r="I23" i="1"/>
  <c r="H6" i="1"/>
  <c r="E39" i="1"/>
  <c r="G6" i="1"/>
  <c r="J57" i="1" l="1"/>
  <c r="K57" i="1" s="1"/>
  <c r="I16" i="1"/>
  <c r="I7" i="1"/>
  <c r="F22" i="1"/>
  <c r="J26" i="1"/>
  <c r="L36" i="1"/>
  <c r="AD7" i="2"/>
  <c r="E26" i="1" s="1"/>
  <c r="AC7" i="2"/>
  <c r="E40" i="1"/>
  <c r="V36" i="1"/>
  <c r="H34" i="1"/>
  <c r="H36" i="1"/>
  <c r="D30" i="1"/>
  <c r="J24" i="1"/>
  <c r="V34" i="1"/>
  <c r="T22" i="1"/>
  <c r="V28" i="1"/>
  <c r="D24" i="1"/>
  <c r="F26" i="1"/>
  <c r="R22" i="1"/>
  <c r="R24" i="1"/>
  <c r="R26" i="1"/>
  <c r="R28" i="1"/>
  <c r="R34" i="1"/>
  <c r="R38" i="1"/>
  <c r="R40" i="1"/>
  <c r="S22" i="1"/>
  <c r="S24" i="1"/>
  <c r="S26" i="1"/>
  <c r="S28" i="1"/>
  <c r="S34" i="1"/>
  <c r="S38" i="1"/>
  <c r="S40" i="1"/>
  <c r="R23" i="1"/>
  <c r="R25" i="1"/>
  <c r="R27" i="1"/>
  <c r="R29" i="1"/>
  <c r="R31" i="1"/>
  <c r="R35" i="1"/>
  <c r="R39" i="1"/>
  <c r="R41" i="1"/>
  <c r="S23" i="1"/>
  <c r="S25" i="1"/>
  <c r="S27" i="1"/>
  <c r="S29" i="1"/>
  <c r="S31" i="1"/>
  <c r="S35" i="1"/>
  <c r="S39" i="1"/>
  <c r="S41" i="1"/>
  <c r="E38" i="1"/>
  <c r="D38" i="1"/>
  <c r="I6" i="1"/>
  <c r="J48" i="1"/>
  <c r="AH7" i="2"/>
  <c r="D26" i="1" s="1"/>
  <c r="I48" i="1"/>
  <c r="X7" i="2"/>
  <c r="N7" i="2"/>
  <c r="I7" i="2"/>
  <c r="F38" i="1"/>
  <c r="F7" i="1" l="1"/>
  <c r="F8" i="1"/>
  <c r="J7" i="1"/>
  <c r="J8" i="1"/>
  <c r="Y24" i="1"/>
  <c r="F16" i="1"/>
  <c r="K16" i="1" s="1"/>
  <c r="X24" i="1"/>
  <c r="AE7" i="2"/>
  <c r="E36" i="1"/>
  <c r="D36" i="1"/>
  <c r="H24" i="1"/>
  <c r="J36" i="1"/>
  <c r="I24" i="1"/>
  <c r="S30" i="1"/>
  <c r="K36" i="1"/>
  <c r="I34" i="1"/>
  <c r="G38" i="1"/>
  <c r="E24" i="1"/>
  <c r="M34" i="1"/>
  <c r="L34" i="1"/>
  <c r="M38" i="1"/>
  <c r="L38" i="1"/>
  <c r="I28" i="1"/>
  <c r="R30" i="1"/>
  <c r="H28" i="1"/>
  <c r="G22" i="1"/>
  <c r="G40" i="1"/>
  <c r="F40" i="1"/>
  <c r="H38" i="1"/>
  <c r="I38" i="1"/>
  <c r="I22" i="1"/>
  <c r="D40" i="1"/>
  <c r="J6" i="1"/>
  <c r="H22" i="1"/>
  <c r="F6" i="1"/>
  <c r="F48" i="1"/>
  <c r="K48" i="1" s="1"/>
  <c r="K8" i="1" l="1"/>
  <c r="K7" i="1"/>
  <c r="AF7" i="2"/>
  <c r="D8" i="1" s="1"/>
  <c r="E7" i="1"/>
  <c r="C7" i="1"/>
  <c r="D7" i="1"/>
  <c r="P22" i="1"/>
  <c r="P24" i="1"/>
  <c r="P26" i="1"/>
  <c r="P28" i="1"/>
  <c r="P30" i="1"/>
  <c r="P36" i="1"/>
  <c r="P38" i="1"/>
  <c r="P40" i="1"/>
  <c r="Q22" i="1"/>
  <c r="Q24" i="1"/>
  <c r="Q26" i="1"/>
  <c r="Q28" i="1"/>
  <c r="Q30" i="1"/>
  <c r="Q36" i="1"/>
  <c r="Q38" i="1"/>
  <c r="Q40" i="1"/>
  <c r="P23" i="1"/>
  <c r="P25" i="1"/>
  <c r="P27" i="1"/>
  <c r="P29" i="1"/>
  <c r="P31" i="1"/>
  <c r="P37" i="1"/>
  <c r="P39" i="1"/>
  <c r="P41" i="1"/>
  <c r="Q23" i="1"/>
  <c r="Q25" i="1"/>
  <c r="Q27" i="1"/>
  <c r="Q29" i="1"/>
  <c r="Q31" i="1"/>
  <c r="Q37" i="1"/>
  <c r="Q39" i="1"/>
  <c r="Q41" i="1"/>
  <c r="K6" i="1"/>
  <c r="D48" i="1"/>
  <c r="E48" i="1"/>
  <c r="C48" i="1"/>
  <c r="C6" i="1"/>
  <c r="E6" i="1"/>
  <c r="D6" i="1"/>
  <c r="E8" i="1" l="1"/>
  <c r="C8" i="1"/>
  <c r="D16" i="1"/>
  <c r="E16" i="1"/>
  <c r="C16" i="1"/>
</calcChain>
</file>

<file path=xl/sharedStrings.xml><?xml version="1.0" encoding="utf-8"?>
<sst xmlns="http://schemas.openxmlformats.org/spreadsheetml/2006/main" count="3859" uniqueCount="470">
  <si>
    <t>Team</t>
  </si>
  <si>
    <t>Played</t>
  </si>
  <si>
    <t>Won</t>
  </si>
  <si>
    <t>Drawn</t>
  </si>
  <si>
    <t>Lost</t>
  </si>
  <si>
    <t>Points</t>
  </si>
  <si>
    <t>Shots For</t>
  </si>
  <si>
    <t>Shots Against</t>
  </si>
  <si>
    <t>Aggregate Points</t>
  </si>
  <si>
    <t>Total Points</t>
  </si>
  <si>
    <t>Fownhope</t>
  </si>
  <si>
    <t>Llangarron</t>
  </si>
  <si>
    <t>Escley</t>
  </si>
  <si>
    <t>Shots</t>
  </si>
  <si>
    <t>A</t>
  </si>
  <si>
    <t>P</t>
  </si>
  <si>
    <t>S</t>
  </si>
  <si>
    <t>Day</t>
  </si>
  <si>
    <t>Date</t>
  </si>
  <si>
    <t>Home Team</t>
  </si>
  <si>
    <t>Away Team</t>
  </si>
  <si>
    <t>Start</t>
  </si>
  <si>
    <t>Friday</t>
  </si>
  <si>
    <t>Wednesday</t>
  </si>
  <si>
    <t>Thursday</t>
  </si>
  <si>
    <t>Monday</t>
  </si>
  <si>
    <t>Saturday</t>
  </si>
  <si>
    <t>Compiled and issued by the HSMBA League Secretary</t>
  </si>
  <si>
    <t>Home</t>
  </si>
  <si>
    <t>Away</t>
  </si>
  <si>
    <t>Total</t>
  </si>
  <si>
    <t>Bonus Points</t>
  </si>
  <si>
    <t xml:space="preserve">Shot Difference </t>
  </si>
  <si>
    <t>Result</t>
  </si>
  <si>
    <t>Plyd</t>
  </si>
  <si>
    <t>Aggregate</t>
  </si>
  <si>
    <t>Point</t>
  </si>
  <si>
    <t>H</t>
  </si>
  <si>
    <t>No</t>
  </si>
  <si>
    <t>Name</t>
  </si>
  <si>
    <t>ASTON INGHAM</t>
  </si>
  <si>
    <t>AUBREY</t>
  </si>
  <si>
    <t>BERNARD</t>
  </si>
  <si>
    <t>EVANS</t>
  </si>
  <si>
    <t>EVELYN</t>
  </si>
  <si>
    <t>GRIFFITHS</t>
  </si>
  <si>
    <t>BARBARA</t>
  </si>
  <si>
    <t>WILLIAMS</t>
  </si>
  <si>
    <t>JACK</t>
  </si>
  <si>
    <t>PETER</t>
  </si>
  <si>
    <t>MORTIMER</t>
  </si>
  <si>
    <t>TONY</t>
  </si>
  <si>
    <t>MIKE</t>
  </si>
  <si>
    <t>JEAN</t>
  </si>
  <si>
    <t>ROBERT</t>
  </si>
  <si>
    <t>WARREN</t>
  </si>
  <si>
    <t>DAVID</t>
  </si>
  <si>
    <t>SHIRLEY</t>
  </si>
  <si>
    <t>OAKMAN</t>
  </si>
  <si>
    <t>JOHN</t>
  </si>
  <si>
    <t>BYWATER</t>
  </si>
  <si>
    <t>GILL</t>
  </si>
  <si>
    <t>DARRINGTON</t>
  </si>
  <si>
    <t>TERRY</t>
  </si>
  <si>
    <t>SYLVESTER</t>
  </si>
  <si>
    <t>WATKINS</t>
  </si>
  <si>
    <t>HANCOCK</t>
  </si>
  <si>
    <t>RITA</t>
  </si>
  <si>
    <t>BRIAN</t>
  </si>
  <si>
    <t>BARRATT</t>
  </si>
  <si>
    <t>RICHARD</t>
  </si>
  <si>
    <t>OLWEN</t>
  </si>
  <si>
    <t>JENNY</t>
  </si>
  <si>
    <t>BOB</t>
  </si>
  <si>
    <t>JONES</t>
  </si>
  <si>
    <t>WILSON</t>
  </si>
  <si>
    <t>BETTY</t>
  </si>
  <si>
    <t>IAN</t>
  </si>
  <si>
    <t>DEWCHURCH WARRIORS</t>
  </si>
  <si>
    <t>MORRIS</t>
  </si>
  <si>
    <t>SHEILA</t>
  </si>
  <si>
    <t>HESKETH</t>
  </si>
  <si>
    <t>COLIN</t>
  </si>
  <si>
    <t>PORTER</t>
  </si>
  <si>
    <t>KITTO</t>
  </si>
  <si>
    <t>CATON</t>
  </si>
  <si>
    <t>BRYANT</t>
  </si>
  <si>
    <t>O'CONNOR</t>
  </si>
  <si>
    <t>KYLE</t>
  </si>
  <si>
    <t>TOLSON</t>
  </si>
  <si>
    <t>BOTT</t>
  </si>
  <si>
    <t>DOUG</t>
  </si>
  <si>
    <t>ESCLEY</t>
  </si>
  <si>
    <t>JANET</t>
  </si>
  <si>
    <t>JOYCE</t>
  </si>
  <si>
    <t>CLARK</t>
  </si>
  <si>
    <t>ELLIOTT</t>
  </si>
  <si>
    <t>LONDESBOROUGH</t>
  </si>
  <si>
    <t>JIM</t>
  </si>
  <si>
    <t>SMITH</t>
  </si>
  <si>
    <t>VIOLET</t>
  </si>
  <si>
    <t>HEAVEN</t>
  </si>
  <si>
    <t>ROWLAND</t>
  </si>
  <si>
    <t>CAROLE</t>
  </si>
  <si>
    <t>FRANCES</t>
  </si>
  <si>
    <t>MARK</t>
  </si>
  <si>
    <t>FOWNHOPE</t>
  </si>
  <si>
    <t>STANNARD</t>
  </si>
  <si>
    <t>SUE</t>
  </si>
  <si>
    <t>HILARY</t>
  </si>
  <si>
    <t>MARGARET</t>
  </si>
  <si>
    <t>PRICE</t>
  </si>
  <si>
    <t>DAVIS</t>
  </si>
  <si>
    <t>COOPER</t>
  </si>
  <si>
    <t>DAINES</t>
  </si>
  <si>
    <t>DEREK</t>
  </si>
  <si>
    <t>GANGE</t>
  </si>
  <si>
    <t>GILLIAN</t>
  </si>
  <si>
    <t>LES</t>
  </si>
  <si>
    <t>GORSLEY CHAPEL</t>
  </si>
  <si>
    <t>LOVEYS</t>
  </si>
  <si>
    <t>JOSEPH</t>
  </si>
  <si>
    <t>BARLOW</t>
  </si>
  <si>
    <t>ALLAN</t>
  </si>
  <si>
    <t>BLEWITT</t>
  </si>
  <si>
    <t>JULIAN</t>
  </si>
  <si>
    <t>TAYLOR</t>
  </si>
  <si>
    <t>JOE</t>
  </si>
  <si>
    <t>BARRY</t>
  </si>
  <si>
    <t>CLUTTERBUCK</t>
  </si>
  <si>
    <t>ERIC</t>
  </si>
  <si>
    <t>KING</t>
  </si>
  <si>
    <t>RENFIELD</t>
  </si>
  <si>
    <t>HERBIE</t>
  </si>
  <si>
    <t>WADLEY</t>
  </si>
  <si>
    <t>MILLINGTON</t>
  </si>
  <si>
    <t>ROY</t>
  </si>
  <si>
    <t>REES</t>
  </si>
  <si>
    <t>DOROTHY</t>
  </si>
  <si>
    <t>LARRUPERZ</t>
  </si>
  <si>
    <t>PHILLIPS</t>
  </si>
  <si>
    <t>PEARCE</t>
  </si>
  <si>
    <t>JUNE</t>
  </si>
  <si>
    <t>VITALE</t>
  </si>
  <si>
    <t>HAZEL</t>
  </si>
  <si>
    <t>WHITTINGHAM</t>
  </si>
  <si>
    <t>HIRD</t>
  </si>
  <si>
    <t>HILDA</t>
  </si>
  <si>
    <t>DAVIES</t>
  </si>
  <si>
    <t>JEFF</t>
  </si>
  <si>
    <t>GWYNNE</t>
  </si>
  <si>
    <t>WYE</t>
  </si>
  <si>
    <t>ALF</t>
  </si>
  <si>
    <t>JAQUES</t>
  </si>
  <si>
    <t>DON</t>
  </si>
  <si>
    <t>AUSTIN</t>
  </si>
  <si>
    <t>BOYSE</t>
  </si>
  <si>
    <t>LACEY</t>
  </si>
  <si>
    <t>LEA</t>
  </si>
  <si>
    <t>BESLEY</t>
  </si>
  <si>
    <t>ANDREW</t>
  </si>
  <si>
    <t>HARRIS</t>
  </si>
  <si>
    <t>ROBERTS</t>
  </si>
  <si>
    <t>GWYNETH</t>
  </si>
  <si>
    <t>ATTWOOD</t>
  </si>
  <si>
    <t>MERION DAVID</t>
  </si>
  <si>
    <t>JO</t>
  </si>
  <si>
    <t>BEMAND</t>
  </si>
  <si>
    <t>CLAPSON</t>
  </si>
  <si>
    <t>KATE</t>
  </si>
  <si>
    <t>GLYN</t>
  </si>
  <si>
    <t>CHARLOTTE</t>
  </si>
  <si>
    <t>LEDBURY</t>
  </si>
  <si>
    <t>AYLING</t>
  </si>
  <si>
    <t>SYLVIA</t>
  </si>
  <si>
    <t>SHIRVINGTON</t>
  </si>
  <si>
    <t>DIANA</t>
  </si>
  <si>
    <t>BELL</t>
  </si>
  <si>
    <t>JILL</t>
  </si>
  <si>
    <t>SPENCER</t>
  </si>
  <si>
    <t>DERRICK</t>
  </si>
  <si>
    <t>MCINTYRE</t>
  </si>
  <si>
    <t>STUART</t>
  </si>
  <si>
    <t>EAGER</t>
  </si>
  <si>
    <t>CURTIS</t>
  </si>
  <si>
    <t>MICHAEL</t>
  </si>
  <si>
    <t>PHIL</t>
  </si>
  <si>
    <t>HOWLEY</t>
  </si>
  <si>
    <t>VALERIE</t>
  </si>
  <si>
    <t>LLANGARRON</t>
  </si>
  <si>
    <t>PHILLIP</t>
  </si>
  <si>
    <t>POWELL</t>
  </si>
  <si>
    <t>MEGAN</t>
  </si>
  <si>
    <t>JAMIE</t>
  </si>
  <si>
    <t>BIGGS</t>
  </si>
  <si>
    <t>GLENYS</t>
  </si>
  <si>
    <t>GREEN</t>
  </si>
  <si>
    <t>TERENCE</t>
  </si>
  <si>
    <t>ELAINE</t>
  </si>
  <si>
    <t>ROSS</t>
  </si>
  <si>
    <t>CHURCHILL</t>
  </si>
  <si>
    <t>ROBINSON</t>
  </si>
  <si>
    <t>DIX</t>
  </si>
  <si>
    <t>COOK</t>
  </si>
  <si>
    <t>PAM</t>
  </si>
  <si>
    <t>EGGLETON</t>
  </si>
  <si>
    <t>MARSHALL</t>
  </si>
  <si>
    <t>GEORGE</t>
  </si>
  <si>
    <t>GLOVER</t>
  </si>
  <si>
    <t>RUBY</t>
  </si>
  <si>
    <t>HARNWELL</t>
  </si>
  <si>
    <t>GEOFF</t>
  </si>
  <si>
    <t>LEAKE</t>
  </si>
  <si>
    <t>MAURICE</t>
  </si>
  <si>
    <t>MILLS</t>
  </si>
  <si>
    <t>PERKS</t>
  </si>
  <si>
    <t>HOLMES</t>
  </si>
  <si>
    <t>PAULINE</t>
  </si>
  <si>
    <t>ROE</t>
  </si>
  <si>
    <t>ALISON</t>
  </si>
  <si>
    <t>COLE</t>
  </si>
  <si>
    <t>LYN</t>
  </si>
  <si>
    <t>ROB</t>
  </si>
  <si>
    <t>TARRINGTON</t>
  </si>
  <si>
    <t>HORTON-SMITH</t>
  </si>
  <si>
    <t>TIM</t>
  </si>
  <si>
    <t>HODGES</t>
  </si>
  <si>
    <t>VERONICA</t>
  </si>
  <si>
    <t>POTTER</t>
  </si>
  <si>
    <t>RUTH</t>
  </si>
  <si>
    <t>SOILLEUX</t>
  </si>
  <si>
    <t>WENDY</t>
  </si>
  <si>
    <t>BROWNING</t>
  </si>
  <si>
    <t>DAWSON</t>
  </si>
  <si>
    <t>ROD</t>
  </si>
  <si>
    <t>WESTON</t>
  </si>
  <si>
    <t>HAROLD</t>
  </si>
  <si>
    <t>SNOW</t>
  </si>
  <si>
    <t>PRES</t>
  </si>
  <si>
    <t>RIGDEN</t>
  </si>
  <si>
    <t>LOWE</t>
  </si>
  <si>
    <t>EVERY</t>
  </si>
  <si>
    <t>COX</t>
  </si>
  <si>
    <t>WILKINSON</t>
  </si>
  <si>
    <t>WILTSHIRE</t>
  </si>
  <si>
    <t>FOULKES</t>
  </si>
  <si>
    <t>HEATHER</t>
  </si>
  <si>
    <t>WOOLHOPE</t>
  </si>
  <si>
    <t>ROGERS</t>
  </si>
  <si>
    <t>SANDRA</t>
  </si>
  <si>
    <t>ANTHONY</t>
  </si>
  <si>
    <t>GRAHAM</t>
  </si>
  <si>
    <t>JEANNE</t>
  </si>
  <si>
    <t>CHARLIE</t>
  </si>
  <si>
    <t>REBECCA</t>
  </si>
  <si>
    <t>PARK</t>
  </si>
  <si>
    <t>BOWDEN</t>
  </si>
  <si>
    <t>Home Players</t>
  </si>
  <si>
    <t>Away Players</t>
  </si>
  <si>
    <t>Players Playing in League</t>
  </si>
  <si>
    <t>Dewchurch Warriors</t>
  </si>
  <si>
    <t>Tarrington</t>
  </si>
  <si>
    <t>Ledbury</t>
  </si>
  <si>
    <t>Rink 1</t>
  </si>
  <si>
    <t>Rink 2</t>
  </si>
  <si>
    <t>R1</t>
  </si>
  <si>
    <t>R2</t>
  </si>
  <si>
    <t>HSMBA Winter League</t>
  </si>
  <si>
    <t>Players by Team</t>
  </si>
  <si>
    <t>Aston Ingham A</t>
  </si>
  <si>
    <t>Aston Ingham B</t>
  </si>
  <si>
    <t>Ross A</t>
  </si>
  <si>
    <t>Ross B</t>
  </si>
  <si>
    <t>Ross C</t>
  </si>
  <si>
    <t>Woolhope A</t>
  </si>
  <si>
    <t>Woolhope B</t>
  </si>
  <si>
    <t>Game 3 (H1 v A2)</t>
  </si>
  <si>
    <t>Game 2 (H2 v A2)</t>
  </si>
  <si>
    <t>Game 1 (H1 v A1)</t>
  </si>
  <si>
    <t>Game 4 (H2 v A1)</t>
  </si>
  <si>
    <t>Tuesday</t>
  </si>
  <si>
    <t>Sunday</t>
  </si>
  <si>
    <t>Div</t>
  </si>
  <si>
    <t>Count 1</t>
  </si>
  <si>
    <t>Count 2</t>
  </si>
  <si>
    <t>Club</t>
  </si>
  <si>
    <t>MARY</t>
  </si>
  <si>
    <t>HAYWARD</t>
  </si>
  <si>
    <t>BRYAN</t>
  </si>
  <si>
    <t>KITE</t>
  </si>
  <si>
    <t>MATTHEW</t>
  </si>
  <si>
    <t>STEPHEN</t>
  </si>
  <si>
    <t>IEUAN</t>
  </si>
  <si>
    <t>GARDNER</t>
  </si>
  <si>
    <t>BUFTON</t>
  </si>
  <si>
    <t>BILL</t>
  </si>
  <si>
    <t>STELLA</t>
  </si>
  <si>
    <t>STEPHENSON</t>
  </si>
  <si>
    <t>TESS</t>
  </si>
  <si>
    <t>JAMES</t>
  </si>
  <si>
    <t>GEOFFREY</t>
  </si>
  <si>
    <t>TWEEDALE</t>
  </si>
  <si>
    <t>BERNICE</t>
  </si>
  <si>
    <t>MILLINGTON JONES</t>
  </si>
  <si>
    <t>ROLLS</t>
  </si>
  <si>
    <t>MARGRET</t>
  </si>
  <si>
    <t>DOMINIC</t>
  </si>
  <si>
    <t>WELCH</t>
  </si>
  <si>
    <t>LEWIS</t>
  </si>
  <si>
    <t>Player Validity Check</t>
  </si>
  <si>
    <t>STEVE</t>
  </si>
  <si>
    <t>DAWN</t>
  </si>
  <si>
    <t>Players Used</t>
  </si>
  <si>
    <t>Division 1</t>
  </si>
  <si>
    <t>Division 2</t>
  </si>
  <si>
    <t>DENISE</t>
  </si>
  <si>
    <t>TOM</t>
  </si>
  <si>
    <t>LANSBERRY</t>
  </si>
  <si>
    <t>CHRIS</t>
  </si>
  <si>
    <t>LAMBERT</t>
  </si>
  <si>
    <t>CARPENTER</t>
  </si>
  <si>
    <t>Division 1 Results</t>
  </si>
  <si>
    <t>Division 2 Results</t>
  </si>
  <si>
    <t>Sub 1</t>
  </si>
  <si>
    <t>Sub 2</t>
  </si>
  <si>
    <t>S1</t>
  </si>
  <si>
    <t>S2</t>
  </si>
  <si>
    <t>Lea</t>
  </si>
  <si>
    <t>WAINWRIGHT</t>
  </si>
  <si>
    <t>BARRIE</t>
  </si>
  <si>
    <t>LEE</t>
  </si>
  <si>
    <t>RON</t>
  </si>
  <si>
    <t>TERESA</t>
  </si>
  <si>
    <t>GODWIN</t>
  </si>
  <si>
    <t>JACKIE</t>
  </si>
  <si>
    <t>BEVAN</t>
  </si>
  <si>
    <t>CHARLES</t>
  </si>
  <si>
    <t>Division 1 Table</t>
  </si>
  <si>
    <t>Division 2 Table</t>
  </si>
  <si>
    <t>PAUL</t>
  </si>
  <si>
    <t>MARTIN</t>
  </si>
  <si>
    <t>WHEADON</t>
  </si>
  <si>
    <t>CAROLINE</t>
  </si>
  <si>
    <t>CUMMINGS</t>
  </si>
  <si>
    <t>CONWAY</t>
  </si>
  <si>
    <t>Gorsley Chapel A</t>
  </si>
  <si>
    <t>Gorsley Chapel B</t>
  </si>
  <si>
    <t>Larruperz A</t>
  </si>
  <si>
    <t>Larruperz B</t>
  </si>
  <si>
    <t>Weston A</t>
  </si>
  <si>
    <t>Weston B</t>
  </si>
  <si>
    <t>NIC</t>
  </si>
  <si>
    <t>MILLER</t>
  </si>
  <si>
    <t>JILLINGS</t>
  </si>
  <si>
    <t>MADIGAN</t>
  </si>
  <si>
    <t>PARRY</t>
  </si>
  <si>
    <t>HELEN</t>
  </si>
  <si>
    <t>Cross Sub</t>
  </si>
  <si>
    <t>Subs Used</t>
  </si>
  <si>
    <t>Cross Subs Used</t>
  </si>
  <si>
    <t>Matches Played</t>
  </si>
  <si>
    <t>FRANKS</t>
  </si>
  <si>
    <t>PUDGE</t>
  </si>
  <si>
    <t>CLARKE</t>
  </si>
  <si>
    <t>APPERLEY</t>
  </si>
  <si>
    <t>ROSSER</t>
  </si>
  <si>
    <t>ALAN</t>
  </si>
  <si>
    <t>MARJORIE</t>
  </si>
  <si>
    <t>BERNIE</t>
  </si>
  <si>
    <t>LINDA</t>
  </si>
  <si>
    <t>JENSON</t>
  </si>
  <si>
    <t>KENNETT</t>
  </si>
  <si>
    <t>KEITH</t>
  </si>
  <si>
    <t>CLIVE</t>
  </si>
  <si>
    <t>BISHOP</t>
  </si>
  <si>
    <t>CONSTABLE</t>
  </si>
  <si>
    <t>FREDRICK</t>
  </si>
  <si>
    <t>FRANCESCA</t>
  </si>
  <si>
    <t>GOSLING-SMITH</t>
  </si>
  <si>
    <t>DIANE</t>
  </si>
  <si>
    <t>PERRY</t>
  </si>
  <si>
    <t>KAREN</t>
  </si>
  <si>
    <t>ROGER</t>
  </si>
  <si>
    <t>CHRISTINE</t>
  </si>
  <si>
    <t>CINDEREY</t>
  </si>
  <si>
    <t>Results 2016-17</t>
  </si>
  <si>
    <t>Player Statistics 2016-17</t>
  </si>
  <si>
    <t>Player Details 2016-17</t>
  </si>
  <si>
    <t>HSMBA Winter League 2016-17 Registered Players</t>
  </si>
  <si>
    <t>St Martins A</t>
  </si>
  <si>
    <t>St Martins B</t>
  </si>
  <si>
    <t>ST MARTINS</t>
  </si>
  <si>
    <t>Trial Ends</t>
  </si>
  <si>
    <t>Y</t>
  </si>
  <si>
    <t>N</t>
  </si>
  <si>
    <t>HSMBA Winter League Fixtures 2016-17</t>
  </si>
  <si>
    <t>LLOYD</t>
  </si>
  <si>
    <t>BRIDGET</t>
  </si>
  <si>
    <t>BIRKIN</t>
  </si>
  <si>
    <t>LORRAINE</t>
  </si>
  <si>
    <t>ALLEN</t>
  </si>
  <si>
    <t>SUSAN</t>
  </si>
  <si>
    <t>JENKINSON</t>
  </si>
  <si>
    <t>PHILIP</t>
  </si>
  <si>
    <t>ANSON</t>
  </si>
  <si>
    <t>LANCE</t>
  </si>
  <si>
    <t>DIANNE</t>
  </si>
  <si>
    <t>TROUT</t>
  </si>
  <si>
    <t>HEALEY</t>
  </si>
  <si>
    <t>IRENE</t>
  </si>
  <si>
    <t>BARNES</t>
  </si>
  <si>
    <t>WALDEN</t>
  </si>
  <si>
    <t>KNOWLES</t>
  </si>
  <si>
    <t>ARTUS</t>
  </si>
  <si>
    <t>CAREY</t>
  </si>
  <si>
    <t>WOODEN</t>
  </si>
  <si>
    <t>KIM</t>
  </si>
  <si>
    <t>JIMMY</t>
  </si>
  <si>
    <t>TIDY</t>
  </si>
  <si>
    <t>JANE</t>
  </si>
  <si>
    <t>COMPLIN</t>
  </si>
  <si>
    <t>MAVIS</t>
  </si>
  <si>
    <t>GREEVES</t>
  </si>
  <si>
    <t>JO-LYNN</t>
  </si>
  <si>
    <t>MURDOCK</t>
  </si>
  <si>
    <t>NEILSON</t>
  </si>
  <si>
    <t>ORLEY</t>
  </si>
  <si>
    <t>TREVOR</t>
  </si>
  <si>
    <t>FENN</t>
  </si>
  <si>
    <t>WILLIAM</t>
  </si>
  <si>
    <t>NASH</t>
  </si>
  <si>
    <t>GARRETT</t>
  </si>
  <si>
    <t>BRENDA</t>
  </si>
  <si>
    <t>KEMP</t>
  </si>
  <si>
    <t>EVA</t>
  </si>
  <si>
    <t>THOMAS</t>
  </si>
  <si>
    <t>VIC</t>
  </si>
  <si>
    <t>BUCHAN</t>
  </si>
  <si>
    <t>ED</t>
  </si>
  <si>
    <t>MADGE</t>
  </si>
  <si>
    <t>MALCOLM</t>
  </si>
  <si>
    <t>WOAKES</t>
  </si>
  <si>
    <t>HUSTWAYTE</t>
  </si>
  <si>
    <t>GOULDING</t>
  </si>
  <si>
    <t>MACNAUGHTON</t>
  </si>
  <si>
    <t>BEARMAN</t>
  </si>
  <si>
    <t>MASON</t>
  </si>
  <si>
    <t>STEVEN</t>
  </si>
  <si>
    <t>LEVY</t>
  </si>
  <si>
    <t>OK</t>
  </si>
  <si>
    <t>MARFELL</t>
  </si>
  <si>
    <t>AUDREY</t>
  </si>
  <si>
    <t>10 + 1</t>
  </si>
  <si>
    <t>9 + 1</t>
  </si>
  <si>
    <t>7 + 1</t>
  </si>
  <si>
    <t>8 + 1</t>
  </si>
  <si>
    <t>4 + 1</t>
  </si>
  <si>
    <t>6 + 1</t>
  </si>
  <si>
    <t>BULLOCK</t>
  </si>
  <si>
    <t>WYNN</t>
  </si>
  <si>
    <t>SUZANNE</t>
  </si>
  <si>
    <t>2 + 1</t>
  </si>
  <si>
    <t>LOWES</t>
  </si>
  <si>
    <t>KEN</t>
  </si>
  <si>
    <t>HUGHES</t>
  </si>
  <si>
    <t>LEO</t>
  </si>
  <si>
    <t>5 + 1</t>
  </si>
  <si>
    <t>WALKER</t>
  </si>
  <si>
    <t>HAGGETT</t>
  </si>
  <si>
    <t>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</si>
</sst>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#;\-#;0"/>
    <numFmt numFmtId="165" formatCode="0;;&quot; &quot;"/>
    <numFmt numFmtId="166" formatCode="d\-mmm"/>
    <numFmt numFmtId="167" formatCode="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12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</cellStyleXfs>
  <cellXfs count="139">
    <xf numFmtId="0" fontId="0" fillId="0" borderId="0" xfId="0"/>
    <xf numFmtId="0" fontId="19" fillId="0" borderId="0" xfId="0" applyFont="1"/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Alignment="1">
      <alignment horizontal="centerContinuous" vertical="top"/>
    </xf>
    <xf numFmtId="0" fontId="16" fillId="0" borderId="0" xfId="0" applyFont="1" applyAlignment="1">
      <alignment horizontal="center" vertical="top" wrapText="1"/>
    </xf>
    <xf numFmtId="14" fontId="16" fillId="0" borderId="0" xfId="0" applyNumberFormat="1" applyFont="1" applyAlignment="1">
      <alignment vertical="top"/>
    </xf>
    <xf numFmtId="14" fontId="16" fillId="0" borderId="0" xfId="0" applyNumberFormat="1" applyFon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vertical="top"/>
    </xf>
    <xf numFmtId="0" fontId="21" fillId="33" borderId="0" xfId="0" applyFont="1" applyFill="1" applyAlignment="1">
      <alignment horizontal="center"/>
    </xf>
    <xf numFmtId="0" fontId="0" fillId="33" borderId="0" xfId="0" applyFill="1" applyAlignment="1">
      <alignment vertical="top"/>
    </xf>
    <xf numFmtId="0" fontId="0" fillId="33" borderId="0" xfId="0" applyFill="1"/>
    <xf numFmtId="0" fontId="0" fillId="33" borderId="0" xfId="0" applyFill="1" applyAlignment="1">
      <alignment horizontal="center" vertical="top"/>
    </xf>
    <xf numFmtId="0" fontId="0" fillId="33" borderId="0" xfId="0" applyFill="1" applyAlignment="1">
      <alignment horizontal="center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1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0" borderId="0" xfId="0" applyFont="1"/>
    <xf numFmtId="0" fontId="22" fillId="0" borderId="2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34" borderId="0" xfId="0" applyFont="1" applyFill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65" fontId="22" fillId="0" borderId="15" xfId="0" applyNumberFormat="1" applyFont="1" applyBorder="1" applyAlignment="1">
      <alignment horizontal="center" vertical="center"/>
    </xf>
    <xf numFmtId="165" fontId="22" fillId="0" borderId="1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6" fillId="0" borderId="21" xfId="0" applyFont="1" applyBorder="1" applyAlignment="1">
      <alignment horizontal="centerContinuous" vertical="top"/>
    </xf>
    <xf numFmtId="0" fontId="16" fillId="0" borderId="14" xfId="0" applyFont="1" applyBorder="1" applyAlignment="1">
      <alignment horizontal="centerContinuous" vertical="top"/>
    </xf>
    <xf numFmtId="0" fontId="16" fillId="0" borderId="22" xfId="0" applyFont="1" applyBorder="1" applyAlignment="1">
      <alignment horizontal="centerContinuous" vertical="top"/>
    </xf>
    <xf numFmtId="0" fontId="16" fillId="0" borderId="23" xfId="0" applyFont="1" applyBorder="1" applyAlignment="1">
      <alignment horizontal="centerContinuous" vertical="top"/>
    </xf>
    <xf numFmtId="0" fontId="16" fillId="0" borderId="24" xfId="0" applyFont="1" applyBorder="1" applyAlignment="1">
      <alignment horizontal="centerContinuous" vertical="top"/>
    </xf>
    <xf numFmtId="0" fontId="16" fillId="0" borderId="2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6" xfId="0" applyBorder="1" applyAlignment="1">
      <alignment vertical="top"/>
    </xf>
    <xf numFmtId="0" fontId="16" fillId="0" borderId="27" xfId="0" applyFont="1" applyBorder="1" applyAlignment="1">
      <alignment vertical="top"/>
    </xf>
    <xf numFmtId="0" fontId="0" fillId="0" borderId="28" xfId="0" applyBorder="1" applyAlignment="1">
      <alignment vertical="top"/>
    </xf>
    <xf numFmtId="0" fontId="16" fillId="0" borderId="29" xfId="0" applyFont="1" applyBorder="1" applyAlignment="1">
      <alignment vertical="top"/>
    </xf>
    <xf numFmtId="0" fontId="16" fillId="0" borderId="21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top"/>
    </xf>
    <xf numFmtId="0" fontId="27" fillId="0" borderId="0" xfId="0" applyFont="1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29" fillId="0" borderId="0" xfId="0" applyFont="1" applyAlignment="1">
      <alignment vertical="top"/>
    </xf>
    <xf numFmtId="0" fontId="33" fillId="0" borderId="0" xfId="0" applyFont="1" applyAlignment="1">
      <alignment vertical="top"/>
    </xf>
    <xf numFmtId="167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33" fillId="0" borderId="0" xfId="42" applyFont="1" applyAlignment="1">
      <alignment vertical="top" wrapText="1"/>
    </xf>
    <xf numFmtId="167" fontId="34" fillId="0" borderId="0" xfId="42" applyNumberFormat="1" applyFont="1" applyAlignment="1">
      <alignment horizontal="center" vertical="top" wrapText="1"/>
    </xf>
    <xf numFmtId="0" fontId="34" fillId="0" borderId="0" xfId="42" applyFont="1" applyAlignment="1">
      <alignment vertical="top" wrapText="1"/>
    </xf>
    <xf numFmtId="0" fontId="34" fillId="0" borderId="0" xfId="0" applyFont="1" applyAlignment="1">
      <alignment vertical="top"/>
    </xf>
    <xf numFmtId="0" fontId="33" fillId="0" borderId="0" xfId="0" applyFont="1" applyAlignment="1">
      <alignment horizontal="left" vertical="top"/>
    </xf>
    <xf numFmtId="167" fontId="34" fillId="0" borderId="0" xfId="0" applyNumberFormat="1" applyFont="1" applyAlignment="1">
      <alignment horizontal="center" vertical="top"/>
    </xf>
    <xf numFmtId="167" fontId="34" fillId="0" borderId="0" xfId="43" applyNumberFormat="1" applyFont="1" applyAlignment="1">
      <alignment horizontal="center" vertical="top" wrapText="1"/>
    </xf>
    <xf numFmtId="0" fontId="34" fillId="0" borderId="0" xfId="43" applyFont="1" applyAlignment="1">
      <alignment vertical="top" wrapText="1"/>
    </xf>
    <xf numFmtId="0" fontId="33" fillId="0" borderId="30" xfId="42" applyFont="1" applyBorder="1" applyAlignment="1">
      <alignment vertical="top" wrapText="1"/>
    </xf>
    <xf numFmtId="0" fontId="34" fillId="0" borderId="30" xfId="42" applyFont="1" applyBorder="1" applyAlignment="1">
      <alignment vertical="top" wrapText="1"/>
    </xf>
    <xf numFmtId="0" fontId="0" fillId="0" borderId="30" xfId="0" applyBorder="1" applyAlignment="1">
      <alignment vertical="top"/>
    </xf>
    <xf numFmtId="0" fontId="22" fillId="34" borderId="10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167" fontId="0" fillId="0" borderId="0" xfId="0" applyNumberFormat="1" applyAlignment="1">
      <alignment horizontal="center" vertical="top"/>
    </xf>
    <xf numFmtId="0" fontId="22" fillId="34" borderId="22" xfId="0" applyFont="1" applyFill="1" applyBorder="1" applyAlignment="1">
      <alignment horizontal="center" vertical="center"/>
    </xf>
    <xf numFmtId="0" fontId="22" fillId="34" borderId="31" xfId="0" applyFont="1" applyFill="1" applyBorder="1" applyAlignment="1">
      <alignment horizontal="center" vertical="center"/>
    </xf>
    <xf numFmtId="0" fontId="3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vertical="top"/>
    </xf>
    <xf numFmtId="0" fontId="27" fillId="0" borderId="0" xfId="0" applyFont="1" applyAlignment="1">
      <alignment vertical="top"/>
    </xf>
    <xf numFmtId="166" fontId="27" fillId="0" borderId="0" xfId="0" applyNumberFormat="1" applyFont="1" applyAlignment="1">
      <alignment horizontal="center" vertical="top"/>
    </xf>
    <xf numFmtId="2" fontId="27" fillId="0" borderId="0" xfId="0" applyNumberFormat="1" applyFont="1" applyAlignment="1">
      <alignment horizontal="center" vertical="top"/>
    </xf>
    <xf numFmtId="0" fontId="20" fillId="0" borderId="21" xfId="0" applyFont="1" applyBorder="1" applyAlignment="1">
      <alignment horizontal="center" vertical="top" wrapText="1"/>
    </xf>
    <xf numFmtId="166" fontId="20" fillId="0" borderId="14" xfId="0" applyNumberFormat="1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2" fontId="20" fillId="0" borderId="14" xfId="0" applyNumberFormat="1" applyFont="1" applyBorder="1" applyAlignment="1">
      <alignment horizontal="center" vertical="top" wrapText="1"/>
    </xf>
    <xf numFmtId="2" fontId="20" fillId="0" borderId="22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20" fillId="0" borderId="23" xfId="0" applyFont="1" applyBorder="1" applyAlignment="1">
      <alignment horizontal="center" vertical="top"/>
    </xf>
    <xf numFmtId="166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2" fontId="20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27" fillId="0" borderId="23" xfId="0" applyFont="1" applyBorder="1" applyAlignment="1">
      <alignment vertical="top"/>
    </xf>
    <xf numFmtId="1" fontId="27" fillId="0" borderId="24" xfId="0" applyNumberFormat="1" applyFont="1" applyBorder="1" applyAlignment="1">
      <alignment horizontal="center" vertical="top"/>
    </xf>
    <xf numFmtId="0" fontId="21" fillId="0" borderId="23" xfId="0" applyFont="1" applyBorder="1" applyAlignment="1">
      <alignment horizontal="left" vertical="top"/>
    </xf>
    <xf numFmtId="166" fontId="21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2" fontId="21" fillId="0" borderId="0" xfId="0" applyNumberFormat="1" applyFont="1" applyAlignment="1">
      <alignment horizontal="center" vertical="top"/>
    </xf>
    <xf numFmtId="2" fontId="28" fillId="0" borderId="0" xfId="0" applyNumberFormat="1" applyFont="1" applyAlignment="1">
      <alignment horizontal="center" vertical="top"/>
    </xf>
    <xf numFmtId="1" fontId="27" fillId="0" borderId="26" xfId="0" applyNumberFormat="1" applyFont="1" applyBorder="1" applyAlignment="1">
      <alignment horizontal="center" vertical="top"/>
    </xf>
    <xf numFmtId="1" fontId="27" fillId="0" borderId="0" xfId="0" applyNumberFormat="1" applyFont="1" applyAlignment="1">
      <alignment horizontal="center" vertical="top"/>
    </xf>
    <xf numFmtId="165" fontId="22" fillId="0" borderId="0" xfId="0" applyNumberFormat="1" applyFont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center" vertical="center"/>
    </xf>
    <xf numFmtId="1" fontId="27" fillId="0" borderId="24" xfId="0" applyNumberFormat="1" applyFont="1" applyBorder="1" applyAlignment="1">
      <alignment horizontal="center"/>
    </xf>
    <xf numFmtId="0" fontId="27" fillId="0" borderId="25" xfId="0" applyFont="1" applyBorder="1" applyAlignment="1">
      <alignment vertical="top"/>
    </xf>
    <xf numFmtId="166" fontId="27" fillId="0" borderId="15" xfId="0" applyNumberFormat="1" applyFont="1" applyBorder="1" applyAlignment="1">
      <alignment horizontal="center" vertical="top"/>
    </xf>
    <xf numFmtId="0" fontId="27" fillId="0" borderId="15" xfId="0" applyFont="1" applyBorder="1" applyAlignment="1">
      <alignment vertical="top"/>
    </xf>
    <xf numFmtId="2" fontId="27" fillId="0" borderId="15" xfId="0" applyNumberFormat="1" applyFont="1" applyBorder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24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0" fillId="0" borderId="0" xfId="0"/>
    <xf numFmtId="0" fontId="22" fillId="0" borderId="1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6" fillId="0" borderId="0" xfId="0" applyFont="1" applyAlignment="1">
      <alignment horizontal="center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LLANGARRON" xfId="43" xr:uid="{00000000-0005-0000-0000-000025000000}"/>
    <cellStyle name="Normal_Sheet1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77"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  <dxf>
      <numFmt numFmtId="168" formatCode="#;;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F30"/>
  <sheetViews>
    <sheetView workbookViewId="0">
      <selection sqref="A1:F1"/>
    </sheetView>
  </sheetViews>
  <sheetFormatPr defaultColWidth="9.109375" defaultRowHeight="14.4" x14ac:dyDescent="0.3"/>
  <cols>
    <col min="1" max="1" width="20.6640625" customWidth="1"/>
    <col min="2" max="6" width="6.6640625" customWidth="1"/>
  </cols>
  <sheetData>
    <row r="1" spans="1:6" ht="15" customHeight="1" x14ac:dyDescent="0.3">
      <c r="A1" s="124" t="str">
        <f ca="1">+'Frozen Tables'!A1:K1</f>
        <v>HSMBA Winter League 2016-17 as at 24 January 2023</v>
      </c>
      <c r="B1" s="125"/>
      <c r="C1" s="125"/>
      <c r="D1" s="125"/>
      <c r="E1" s="125"/>
      <c r="F1" s="125"/>
    </row>
    <row r="2" spans="1:6" x14ac:dyDescent="0.3">
      <c r="A2" s="1"/>
    </row>
    <row r="3" spans="1:6" ht="15.6" x14ac:dyDescent="0.3">
      <c r="A3" s="123" t="s">
        <v>313</v>
      </c>
      <c r="B3" s="123"/>
      <c r="C3" s="123"/>
      <c r="D3" s="123"/>
      <c r="E3" s="123"/>
      <c r="F3" s="123"/>
    </row>
    <row r="4" spans="1:6" s="18" customFormat="1" ht="13.8" x14ac:dyDescent="0.3">
      <c r="A4" s="15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7" t="s">
        <v>5</v>
      </c>
    </row>
    <row r="5" spans="1:6" s="23" customFormat="1" ht="15" customHeight="1" x14ac:dyDescent="0.3">
      <c r="A5" s="19" t="s">
        <v>274</v>
      </c>
      <c r="B5" s="20">
        <v>20</v>
      </c>
      <c r="C5" s="20">
        <v>19</v>
      </c>
      <c r="D5" s="20">
        <v>1</v>
      </c>
      <c r="E5" s="20">
        <v>0</v>
      </c>
      <c r="F5" s="22">
        <v>177</v>
      </c>
    </row>
    <row r="6" spans="1:6" s="23" customFormat="1" ht="15" customHeight="1" x14ac:dyDescent="0.3">
      <c r="A6" s="19" t="s">
        <v>271</v>
      </c>
      <c r="B6" s="20">
        <v>20</v>
      </c>
      <c r="C6" s="20">
        <v>15</v>
      </c>
      <c r="D6" s="20">
        <v>1</v>
      </c>
      <c r="E6" s="20">
        <v>4</v>
      </c>
      <c r="F6" s="22">
        <v>149</v>
      </c>
    </row>
    <row r="7" spans="1:6" s="23" customFormat="1" ht="15" customHeight="1" x14ac:dyDescent="0.3">
      <c r="A7" s="19" t="s">
        <v>349</v>
      </c>
      <c r="B7" s="20">
        <v>20</v>
      </c>
      <c r="C7" s="20">
        <v>13</v>
      </c>
      <c r="D7" s="20">
        <v>1</v>
      </c>
      <c r="E7" s="20">
        <v>6</v>
      </c>
      <c r="F7" s="22">
        <v>135</v>
      </c>
    </row>
    <row r="8" spans="1:6" s="23" customFormat="1" ht="15" customHeight="1" x14ac:dyDescent="0.3">
      <c r="A8" s="19" t="s">
        <v>347</v>
      </c>
      <c r="B8" s="20">
        <v>20</v>
      </c>
      <c r="C8" s="20">
        <v>12</v>
      </c>
      <c r="D8" s="20">
        <v>0</v>
      </c>
      <c r="E8" s="20">
        <v>8</v>
      </c>
      <c r="F8" s="22">
        <v>120</v>
      </c>
    </row>
    <row r="9" spans="1:6" s="23" customFormat="1" ht="15" customHeight="1" x14ac:dyDescent="0.3">
      <c r="A9" s="19" t="s">
        <v>269</v>
      </c>
      <c r="B9" s="20">
        <v>20</v>
      </c>
      <c r="C9" s="20">
        <v>11</v>
      </c>
      <c r="D9" s="20">
        <v>1</v>
      </c>
      <c r="E9" s="20">
        <v>8</v>
      </c>
      <c r="F9" s="22">
        <v>112</v>
      </c>
    </row>
    <row r="10" spans="1:6" s="23" customFormat="1" ht="15" customHeight="1" x14ac:dyDescent="0.3">
      <c r="A10" s="19" t="s">
        <v>327</v>
      </c>
      <c r="B10" s="20">
        <v>20</v>
      </c>
      <c r="C10" s="20">
        <v>8</v>
      </c>
      <c r="D10" s="20">
        <v>1</v>
      </c>
      <c r="E10" s="20">
        <v>11</v>
      </c>
      <c r="F10" s="22">
        <v>106</v>
      </c>
    </row>
    <row r="11" spans="1:6" s="23" customFormat="1" ht="15" customHeight="1" x14ac:dyDescent="0.3">
      <c r="A11" s="19" t="s">
        <v>275</v>
      </c>
      <c r="B11" s="20">
        <v>20</v>
      </c>
      <c r="C11" s="20">
        <v>10</v>
      </c>
      <c r="D11" s="20">
        <v>0</v>
      </c>
      <c r="E11" s="20">
        <v>10</v>
      </c>
      <c r="F11" s="22">
        <v>98</v>
      </c>
    </row>
    <row r="12" spans="1:6" s="23" customFormat="1" ht="15" customHeight="1" x14ac:dyDescent="0.3">
      <c r="A12" s="19" t="s">
        <v>261</v>
      </c>
      <c r="B12" s="20">
        <v>20</v>
      </c>
      <c r="C12" s="20">
        <v>6</v>
      </c>
      <c r="D12" s="20">
        <v>0</v>
      </c>
      <c r="E12" s="20">
        <v>14</v>
      </c>
      <c r="F12" s="22">
        <v>77</v>
      </c>
    </row>
    <row r="13" spans="1:6" s="23" customFormat="1" ht="15" customHeight="1" x14ac:dyDescent="0.3">
      <c r="A13" s="19" t="s">
        <v>11</v>
      </c>
      <c r="B13" s="20">
        <v>20</v>
      </c>
      <c r="C13" s="20">
        <v>7</v>
      </c>
      <c r="D13" s="20">
        <v>1</v>
      </c>
      <c r="E13" s="20">
        <v>12</v>
      </c>
      <c r="F13" s="22">
        <v>74</v>
      </c>
    </row>
    <row r="14" spans="1:6" s="23" customFormat="1" ht="15" customHeight="1" x14ac:dyDescent="0.3">
      <c r="A14" s="19" t="s">
        <v>345</v>
      </c>
      <c r="B14" s="20">
        <v>20</v>
      </c>
      <c r="C14" s="20">
        <v>6</v>
      </c>
      <c r="D14" s="20">
        <v>0</v>
      </c>
      <c r="E14" s="20">
        <v>14</v>
      </c>
      <c r="F14" s="22">
        <v>70</v>
      </c>
    </row>
    <row r="15" spans="1:6" s="23" customFormat="1" ht="15" customHeight="1" x14ac:dyDescent="0.3">
      <c r="A15" s="19" t="s">
        <v>12</v>
      </c>
      <c r="B15" s="20">
        <v>20</v>
      </c>
      <c r="C15" s="20">
        <v>0</v>
      </c>
      <c r="D15" s="20">
        <v>0</v>
      </c>
      <c r="E15" s="20">
        <v>20</v>
      </c>
      <c r="F15" s="22">
        <v>37</v>
      </c>
    </row>
    <row r="16" spans="1:6" x14ac:dyDescent="0.3">
      <c r="A16" s="1"/>
    </row>
    <row r="17" spans="1:6" x14ac:dyDescent="0.3">
      <c r="A17" s="1"/>
    </row>
    <row r="18" spans="1:6" ht="15.6" x14ac:dyDescent="0.3">
      <c r="A18" s="123" t="s">
        <v>314</v>
      </c>
      <c r="B18" s="123"/>
      <c r="C18" s="123"/>
      <c r="D18" s="123"/>
      <c r="E18" s="123"/>
      <c r="F18" s="123"/>
    </row>
    <row r="19" spans="1:6" s="18" customFormat="1" ht="13.8" x14ac:dyDescent="0.3">
      <c r="A19" s="15" t="s">
        <v>0</v>
      </c>
      <c r="B19" s="16" t="s">
        <v>1</v>
      </c>
      <c r="C19" s="16" t="s">
        <v>2</v>
      </c>
      <c r="D19" s="16" t="s">
        <v>3</v>
      </c>
      <c r="E19" s="16" t="s">
        <v>4</v>
      </c>
      <c r="F19" s="17" t="s">
        <v>5</v>
      </c>
    </row>
    <row r="20" spans="1:6" s="23" customFormat="1" ht="15" customHeight="1" x14ac:dyDescent="0.3">
      <c r="A20" s="19" t="s">
        <v>10</v>
      </c>
      <c r="B20" s="20">
        <v>20</v>
      </c>
      <c r="C20" s="20">
        <v>16</v>
      </c>
      <c r="D20" s="20">
        <v>0</v>
      </c>
      <c r="E20" s="20">
        <v>4</v>
      </c>
      <c r="F20" s="22">
        <v>152</v>
      </c>
    </row>
    <row r="21" spans="1:6" s="23" customFormat="1" ht="15" customHeight="1" x14ac:dyDescent="0.3">
      <c r="A21" s="19" t="s">
        <v>272</v>
      </c>
      <c r="B21" s="20">
        <v>20</v>
      </c>
      <c r="C21" s="20">
        <v>15</v>
      </c>
      <c r="D21" s="20">
        <v>0</v>
      </c>
      <c r="E21" s="20">
        <v>5</v>
      </c>
      <c r="F21" s="22">
        <v>148</v>
      </c>
    </row>
    <row r="22" spans="1:6" s="23" customFormat="1" ht="15" customHeight="1" x14ac:dyDescent="0.3">
      <c r="A22" s="19" t="s">
        <v>350</v>
      </c>
      <c r="B22" s="20">
        <v>20</v>
      </c>
      <c r="C22" s="20">
        <v>13</v>
      </c>
      <c r="D22" s="20">
        <v>1</v>
      </c>
      <c r="E22" s="20">
        <v>6</v>
      </c>
      <c r="F22" s="22">
        <v>130</v>
      </c>
    </row>
    <row r="23" spans="1:6" s="23" customFormat="1" ht="15" customHeight="1" x14ac:dyDescent="0.3">
      <c r="A23" s="19" t="s">
        <v>260</v>
      </c>
      <c r="B23" s="20">
        <v>20</v>
      </c>
      <c r="C23" s="20">
        <v>14</v>
      </c>
      <c r="D23" s="20">
        <v>0</v>
      </c>
      <c r="E23" s="20">
        <v>6</v>
      </c>
      <c r="F23" s="22">
        <v>124</v>
      </c>
    </row>
    <row r="24" spans="1:6" s="23" customFormat="1" ht="15" customHeight="1" x14ac:dyDescent="0.3">
      <c r="A24" s="19" t="s">
        <v>346</v>
      </c>
      <c r="B24" s="20">
        <v>20</v>
      </c>
      <c r="C24" s="20">
        <v>10</v>
      </c>
      <c r="D24" s="20">
        <v>0</v>
      </c>
      <c r="E24" s="20">
        <v>10</v>
      </c>
      <c r="F24" s="22">
        <v>110</v>
      </c>
    </row>
    <row r="25" spans="1:6" s="23" customFormat="1" ht="15" customHeight="1" x14ac:dyDescent="0.3">
      <c r="A25" s="19" t="s">
        <v>273</v>
      </c>
      <c r="B25" s="20">
        <v>20</v>
      </c>
      <c r="C25" s="20">
        <v>9</v>
      </c>
      <c r="D25" s="20">
        <v>0</v>
      </c>
      <c r="E25" s="20">
        <v>11</v>
      </c>
      <c r="F25" s="22">
        <v>103</v>
      </c>
    </row>
    <row r="26" spans="1:6" s="23" customFormat="1" ht="15" customHeight="1" x14ac:dyDescent="0.3">
      <c r="A26" s="19" t="s">
        <v>262</v>
      </c>
      <c r="B26" s="20">
        <v>20</v>
      </c>
      <c r="C26" s="20">
        <v>9</v>
      </c>
      <c r="D26" s="20">
        <v>1</v>
      </c>
      <c r="E26" s="20">
        <v>10</v>
      </c>
      <c r="F26" s="22">
        <v>103</v>
      </c>
    </row>
    <row r="27" spans="1:6" s="23" customFormat="1" ht="15" customHeight="1" x14ac:dyDescent="0.3">
      <c r="A27" s="19" t="s">
        <v>348</v>
      </c>
      <c r="B27" s="20">
        <v>20</v>
      </c>
      <c r="C27" s="20">
        <v>8</v>
      </c>
      <c r="D27" s="20">
        <v>1</v>
      </c>
      <c r="E27" s="20">
        <v>11</v>
      </c>
      <c r="F27" s="22">
        <v>94</v>
      </c>
    </row>
    <row r="28" spans="1:6" s="23" customFormat="1" ht="15" customHeight="1" x14ac:dyDescent="0.3">
      <c r="A28" s="19" t="s">
        <v>389</v>
      </c>
      <c r="B28" s="20">
        <v>20</v>
      </c>
      <c r="C28" s="20">
        <v>6</v>
      </c>
      <c r="D28" s="20">
        <v>1</v>
      </c>
      <c r="E28" s="20">
        <v>13</v>
      </c>
      <c r="F28" s="22">
        <v>71</v>
      </c>
    </row>
    <row r="29" spans="1:6" s="23" customFormat="1" ht="15" customHeight="1" x14ac:dyDescent="0.3">
      <c r="A29" s="19" t="s">
        <v>390</v>
      </c>
      <c r="B29" s="20">
        <v>20</v>
      </c>
      <c r="C29" s="20">
        <v>5</v>
      </c>
      <c r="D29" s="20">
        <v>0</v>
      </c>
      <c r="E29" s="20">
        <v>15</v>
      </c>
      <c r="F29" s="22">
        <v>62</v>
      </c>
    </row>
    <row r="30" spans="1:6" s="23" customFormat="1" ht="15" customHeight="1" x14ac:dyDescent="0.3">
      <c r="A30" s="19" t="s">
        <v>270</v>
      </c>
      <c r="B30" s="20">
        <v>20</v>
      </c>
      <c r="C30" s="20">
        <v>3</v>
      </c>
      <c r="D30" s="20">
        <v>0</v>
      </c>
      <c r="E30" s="20">
        <v>17</v>
      </c>
      <c r="F30" s="22">
        <v>58</v>
      </c>
    </row>
  </sheetData>
  <mergeCells count="3">
    <mergeCell ref="A18:F18"/>
    <mergeCell ref="A1:F1"/>
    <mergeCell ref="A3:F3"/>
  </mergeCells>
  <dataValidations disablePrompts="1" count="1">
    <dataValidation type="list" allowBlank="1" showInputMessage="1" showErrorMessage="1" sqref="B20:C30" xr:uid="{00000000-0002-0000-0000-000000000000}">
      <formula1>TeamNames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J227"/>
  <sheetViews>
    <sheetView workbookViewId="0">
      <selection sqref="A1:G1"/>
    </sheetView>
  </sheetViews>
  <sheetFormatPr defaultColWidth="9.109375" defaultRowHeight="13.8" x14ac:dyDescent="0.3"/>
  <cols>
    <col min="1" max="1" width="12.109375" style="89" customWidth="1"/>
    <col min="2" max="2" width="9.44140625" style="90" bestFit="1" customWidth="1"/>
    <col min="3" max="4" width="18.6640625" style="89" customWidth="1"/>
    <col min="5" max="5" width="9.33203125" style="91" bestFit="1" customWidth="1"/>
    <col min="6" max="6" width="6.6640625" style="91" customWidth="1"/>
    <col min="7" max="7" width="5.6640625" style="91" customWidth="1"/>
    <col min="8" max="8" width="9.109375" style="89"/>
    <col min="9" max="16384" width="9.109375" style="88"/>
  </cols>
  <sheetData>
    <row r="1" spans="1:10" x14ac:dyDescent="0.3">
      <c r="A1" s="138" t="s">
        <v>395</v>
      </c>
      <c r="B1" s="138"/>
      <c r="C1" s="138"/>
      <c r="D1" s="138"/>
      <c r="E1" s="138"/>
      <c r="F1" s="138"/>
      <c r="G1" s="138"/>
      <c r="H1" s="86"/>
      <c r="I1" s="87"/>
      <c r="J1" s="87"/>
    </row>
    <row r="3" spans="1:10" s="98" customFormat="1" ht="22.8" x14ac:dyDescent="0.3">
      <c r="A3" s="92" t="s">
        <v>17</v>
      </c>
      <c r="B3" s="93" t="s">
        <v>18</v>
      </c>
      <c r="C3" s="94" t="s">
        <v>19</v>
      </c>
      <c r="D3" s="94" t="s">
        <v>20</v>
      </c>
      <c r="E3" s="95" t="s">
        <v>21</v>
      </c>
      <c r="F3" s="95" t="s">
        <v>392</v>
      </c>
      <c r="G3" s="96" t="s">
        <v>282</v>
      </c>
      <c r="H3" s="97"/>
    </row>
    <row r="4" spans="1:10" s="104" customFormat="1" ht="15" customHeight="1" x14ac:dyDescent="0.2">
      <c r="A4" s="99"/>
      <c r="B4" s="100"/>
      <c r="C4" s="101"/>
      <c r="D4" s="101"/>
      <c r="E4" s="102"/>
      <c r="F4" s="102"/>
      <c r="G4" s="117"/>
      <c r="H4" s="103"/>
    </row>
    <row r="5" spans="1:10" ht="15" customHeight="1" x14ac:dyDescent="0.3">
      <c r="A5" s="107" t="s">
        <v>25</v>
      </c>
      <c r="B5" s="108">
        <v>42646</v>
      </c>
      <c r="C5" s="109" t="s">
        <v>269</v>
      </c>
      <c r="D5" s="109" t="s">
        <v>345</v>
      </c>
      <c r="E5" s="110">
        <v>7</v>
      </c>
      <c r="F5" s="110" t="s">
        <v>393</v>
      </c>
      <c r="G5" s="106">
        <f>VLOOKUP($C5,'Lookup Lists'!$A$2:$B$23,2)</f>
        <v>1</v>
      </c>
    </row>
    <row r="6" spans="1:10" ht="15" customHeight="1" x14ac:dyDescent="0.3">
      <c r="A6" s="107" t="s">
        <v>25</v>
      </c>
      <c r="B6" s="108">
        <v>42646</v>
      </c>
      <c r="C6" s="109" t="s">
        <v>261</v>
      </c>
      <c r="D6" s="109" t="s">
        <v>349</v>
      </c>
      <c r="E6" s="110">
        <v>7.15</v>
      </c>
      <c r="F6" s="110" t="s">
        <v>393</v>
      </c>
      <c r="G6" s="106">
        <f>VLOOKUP($C6,'Lookup Lists'!$A$2:$B$23,2)</f>
        <v>1</v>
      </c>
    </row>
    <row r="7" spans="1:10" ht="15" customHeight="1" x14ac:dyDescent="0.3">
      <c r="A7" s="105" t="s">
        <v>280</v>
      </c>
      <c r="B7" s="90">
        <v>42647</v>
      </c>
      <c r="C7" s="89" t="s">
        <v>273</v>
      </c>
      <c r="D7" s="89" t="s">
        <v>350</v>
      </c>
      <c r="E7" s="91">
        <v>7</v>
      </c>
      <c r="F7" s="91" t="s">
        <v>393</v>
      </c>
      <c r="G7" s="106">
        <f>VLOOKUP($C7,'Lookup Lists'!$A$2:$B$23,2)</f>
        <v>2</v>
      </c>
    </row>
    <row r="8" spans="1:10" ht="15" customHeight="1" x14ac:dyDescent="0.3">
      <c r="A8" s="107" t="s">
        <v>24</v>
      </c>
      <c r="B8" s="108">
        <v>42649</v>
      </c>
      <c r="C8" s="109" t="s">
        <v>389</v>
      </c>
      <c r="D8" s="109" t="s">
        <v>346</v>
      </c>
      <c r="E8" s="110">
        <v>7.15</v>
      </c>
      <c r="F8" s="110" t="s">
        <v>393</v>
      </c>
      <c r="G8" s="106">
        <f>VLOOKUP($C8,'Lookup Lists'!$A$2:$B$23,2)</f>
        <v>2</v>
      </c>
    </row>
    <row r="9" spans="1:10" ht="15" customHeight="1" x14ac:dyDescent="0.3">
      <c r="A9" s="105" t="s">
        <v>24</v>
      </c>
      <c r="B9" s="90">
        <v>42649</v>
      </c>
      <c r="C9" s="89" t="s">
        <v>349</v>
      </c>
      <c r="D9" s="89" t="s">
        <v>327</v>
      </c>
      <c r="E9" s="111">
        <v>7.15</v>
      </c>
      <c r="F9" s="111" t="s">
        <v>393</v>
      </c>
      <c r="G9" s="106">
        <f>VLOOKUP($C9,'Lookup Lists'!$A$2:$B$23,2)</f>
        <v>1</v>
      </c>
    </row>
    <row r="10" spans="1:10" ht="15" customHeight="1" x14ac:dyDescent="0.3">
      <c r="A10" s="105" t="s">
        <v>25</v>
      </c>
      <c r="B10" s="90">
        <v>42653</v>
      </c>
      <c r="C10" s="89" t="s">
        <v>269</v>
      </c>
      <c r="D10" s="89" t="s">
        <v>261</v>
      </c>
      <c r="E10" s="91">
        <v>7.15</v>
      </c>
      <c r="F10" s="91" t="s">
        <v>393</v>
      </c>
      <c r="G10" s="106">
        <f>VLOOKUP($C10,'Lookup Lists'!$A$2:$B$23,2)</f>
        <v>1</v>
      </c>
    </row>
    <row r="11" spans="1:10" ht="15" customHeight="1" x14ac:dyDescent="0.3">
      <c r="A11" s="105" t="s">
        <v>25</v>
      </c>
      <c r="B11" s="90">
        <v>42653</v>
      </c>
      <c r="C11" s="89" t="s">
        <v>12</v>
      </c>
      <c r="D11" s="89" t="s">
        <v>327</v>
      </c>
      <c r="E11" s="91">
        <v>7</v>
      </c>
      <c r="F11" s="91" t="s">
        <v>393</v>
      </c>
      <c r="G11" s="106">
        <f>VLOOKUP($C11,'Lookup Lists'!$A$2:$B$23,2)</f>
        <v>1</v>
      </c>
    </row>
    <row r="12" spans="1:10" ht="15" customHeight="1" x14ac:dyDescent="0.3">
      <c r="A12" s="105" t="s">
        <v>25</v>
      </c>
      <c r="B12" s="90">
        <v>42653</v>
      </c>
      <c r="C12" s="89" t="s">
        <v>345</v>
      </c>
      <c r="D12" s="89" t="s">
        <v>11</v>
      </c>
      <c r="E12" s="91">
        <v>7</v>
      </c>
      <c r="F12" s="91" t="s">
        <v>393</v>
      </c>
      <c r="G12" s="106">
        <f>VLOOKUP($C12,'Lookup Lists'!$A$2:$B$23,2)</f>
        <v>1</v>
      </c>
    </row>
    <row r="13" spans="1:10" ht="15" customHeight="1" x14ac:dyDescent="0.3">
      <c r="A13" s="105" t="s">
        <v>25</v>
      </c>
      <c r="B13" s="90">
        <v>42653</v>
      </c>
      <c r="C13" s="89" t="s">
        <v>348</v>
      </c>
      <c r="D13" s="89" t="s">
        <v>10</v>
      </c>
      <c r="E13" s="111">
        <v>2</v>
      </c>
      <c r="F13" s="111" t="s">
        <v>393</v>
      </c>
      <c r="G13" s="106">
        <f>VLOOKUP($C13,'Lookup Lists'!$A$2:$B$23,2)</f>
        <v>2</v>
      </c>
    </row>
    <row r="14" spans="1:10" x14ac:dyDescent="0.3">
      <c r="A14" s="105" t="s">
        <v>280</v>
      </c>
      <c r="B14" s="90">
        <v>42654</v>
      </c>
      <c r="C14" s="89" t="s">
        <v>390</v>
      </c>
      <c r="D14" s="89" t="s">
        <v>273</v>
      </c>
      <c r="E14" s="91">
        <v>7</v>
      </c>
      <c r="F14" s="91" t="s">
        <v>393</v>
      </c>
      <c r="G14" s="106">
        <f>VLOOKUP($C14,'Lookup Lists'!$A$2:$B$23,2)</f>
        <v>2</v>
      </c>
    </row>
    <row r="15" spans="1:10" x14ac:dyDescent="0.3">
      <c r="A15" s="107" t="s">
        <v>24</v>
      </c>
      <c r="B15" s="108">
        <v>42656</v>
      </c>
      <c r="C15" s="109" t="s">
        <v>346</v>
      </c>
      <c r="D15" s="109" t="s">
        <v>270</v>
      </c>
      <c r="E15" s="110">
        <v>7</v>
      </c>
      <c r="F15" s="110" t="s">
        <v>393</v>
      </c>
      <c r="G15" s="106">
        <f>VLOOKUP($C15,'Lookup Lists'!$A$2:$B$23,2)</f>
        <v>2</v>
      </c>
    </row>
    <row r="16" spans="1:10" x14ac:dyDescent="0.3">
      <c r="A16" s="105" t="s">
        <v>24</v>
      </c>
      <c r="B16" s="90">
        <v>42656</v>
      </c>
      <c r="C16" s="89" t="s">
        <v>350</v>
      </c>
      <c r="D16" s="89" t="s">
        <v>262</v>
      </c>
      <c r="E16" s="91">
        <v>7</v>
      </c>
      <c r="F16" s="91" t="s">
        <v>393</v>
      </c>
      <c r="G16" s="106">
        <f>VLOOKUP($C16,'Lookup Lists'!$A$2:$B$23,2)</f>
        <v>2</v>
      </c>
    </row>
    <row r="17" spans="1:7" x14ac:dyDescent="0.3">
      <c r="A17" s="105" t="s">
        <v>22</v>
      </c>
      <c r="B17" s="90">
        <v>42657</v>
      </c>
      <c r="C17" s="89" t="s">
        <v>269</v>
      </c>
      <c r="D17" s="89" t="s">
        <v>349</v>
      </c>
      <c r="E17" s="111">
        <v>7.15</v>
      </c>
      <c r="F17" s="111" t="s">
        <v>393</v>
      </c>
      <c r="G17" s="106">
        <f>VLOOKUP($C17,'Lookup Lists'!$A$2:$B$23,2)</f>
        <v>1</v>
      </c>
    </row>
    <row r="18" spans="1:7" x14ac:dyDescent="0.3">
      <c r="A18" s="107" t="s">
        <v>22</v>
      </c>
      <c r="B18" s="108">
        <v>42657</v>
      </c>
      <c r="C18" s="109" t="s">
        <v>260</v>
      </c>
      <c r="D18" s="109" t="s">
        <v>10</v>
      </c>
      <c r="E18" s="110">
        <v>7</v>
      </c>
      <c r="F18" s="110" t="s">
        <v>393</v>
      </c>
      <c r="G18" s="106">
        <f>VLOOKUP($C18,'Lookup Lists'!$A$2:$B$23,2)</f>
        <v>2</v>
      </c>
    </row>
    <row r="19" spans="1:7" x14ac:dyDescent="0.3">
      <c r="A19" s="107" t="s">
        <v>26</v>
      </c>
      <c r="B19" s="108">
        <v>42658</v>
      </c>
      <c r="C19" s="109" t="s">
        <v>262</v>
      </c>
      <c r="D19" s="109" t="s">
        <v>389</v>
      </c>
      <c r="E19" s="110">
        <v>2</v>
      </c>
      <c r="F19" s="110" t="s">
        <v>393</v>
      </c>
      <c r="G19" s="106">
        <f>VLOOKUP($C19,'Lookup Lists'!$A$2:$B$23,2)</f>
        <v>2</v>
      </c>
    </row>
    <row r="20" spans="1:7" x14ac:dyDescent="0.3">
      <c r="A20" s="107" t="s">
        <v>25</v>
      </c>
      <c r="B20" s="108">
        <v>42660</v>
      </c>
      <c r="C20" s="109" t="s">
        <v>345</v>
      </c>
      <c r="D20" s="109" t="s">
        <v>12</v>
      </c>
      <c r="E20" s="110">
        <v>7</v>
      </c>
      <c r="F20" s="110" t="s">
        <v>393</v>
      </c>
      <c r="G20" s="106">
        <f>VLOOKUP($C20,'Lookup Lists'!$A$2:$B$23,2)</f>
        <v>1</v>
      </c>
    </row>
    <row r="21" spans="1:7" x14ac:dyDescent="0.3">
      <c r="A21" s="105" t="s">
        <v>280</v>
      </c>
      <c r="B21" s="90">
        <v>42661</v>
      </c>
      <c r="C21" s="89" t="s">
        <v>11</v>
      </c>
      <c r="D21" s="89" t="s">
        <v>275</v>
      </c>
      <c r="E21" s="91">
        <v>7</v>
      </c>
      <c r="F21" s="91" t="s">
        <v>393</v>
      </c>
      <c r="G21" s="106">
        <f>VLOOKUP($C21,'Lookup Lists'!$A$2:$B$23,2)</f>
        <v>1</v>
      </c>
    </row>
    <row r="22" spans="1:7" x14ac:dyDescent="0.3">
      <c r="A22" s="105" t="s">
        <v>280</v>
      </c>
      <c r="B22" s="90">
        <v>42661</v>
      </c>
      <c r="C22" s="89" t="s">
        <v>389</v>
      </c>
      <c r="D22" s="89" t="s">
        <v>273</v>
      </c>
      <c r="E22" s="91">
        <v>7</v>
      </c>
      <c r="F22" s="91" t="s">
        <v>393</v>
      </c>
      <c r="G22" s="106">
        <f>VLOOKUP($C22,'Lookup Lists'!$A$2:$B$23,2)</f>
        <v>2</v>
      </c>
    </row>
    <row r="23" spans="1:7" x14ac:dyDescent="0.3">
      <c r="A23" s="105" t="s">
        <v>280</v>
      </c>
      <c r="B23" s="90">
        <v>42661</v>
      </c>
      <c r="C23" s="89" t="s">
        <v>350</v>
      </c>
      <c r="D23" s="89" t="s">
        <v>272</v>
      </c>
      <c r="E23" s="111">
        <v>7</v>
      </c>
      <c r="F23" s="111" t="s">
        <v>393</v>
      </c>
      <c r="G23" s="106">
        <f>VLOOKUP($C23,'Lookup Lists'!$A$2:$B$23,2)</f>
        <v>2</v>
      </c>
    </row>
    <row r="24" spans="1:7" x14ac:dyDescent="0.3">
      <c r="A24" s="107" t="s">
        <v>23</v>
      </c>
      <c r="B24" s="108">
        <v>42662</v>
      </c>
      <c r="C24" s="109" t="s">
        <v>270</v>
      </c>
      <c r="D24" s="109" t="s">
        <v>390</v>
      </c>
      <c r="E24" s="110">
        <v>7.15</v>
      </c>
      <c r="F24" s="110" t="s">
        <v>393</v>
      </c>
      <c r="G24" s="106">
        <f>VLOOKUP($C24,'Lookup Lists'!$A$2:$B$23,2)</f>
        <v>2</v>
      </c>
    </row>
    <row r="25" spans="1:7" x14ac:dyDescent="0.3">
      <c r="A25" s="105" t="s">
        <v>24</v>
      </c>
      <c r="B25" s="90">
        <v>42663</v>
      </c>
      <c r="C25" s="89" t="s">
        <v>274</v>
      </c>
      <c r="D25" s="89" t="s">
        <v>269</v>
      </c>
      <c r="E25" s="111">
        <v>7.15</v>
      </c>
      <c r="F25" s="111" t="s">
        <v>393</v>
      </c>
      <c r="G25" s="106">
        <f>VLOOKUP($C25,'Lookup Lists'!$A$2:$B$23,2)</f>
        <v>1</v>
      </c>
    </row>
    <row r="26" spans="1:7" x14ac:dyDescent="0.3">
      <c r="A26" s="107" t="s">
        <v>22</v>
      </c>
      <c r="B26" s="108">
        <v>42664</v>
      </c>
      <c r="C26" s="109" t="s">
        <v>260</v>
      </c>
      <c r="D26" s="109" t="s">
        <v>346</v>
      </c>
      <c r="E26" s="110">
        <v>7</v>
      </c>
      <c r="F26" s="110" t="s">
        <v>393</v>
      </c>
      <c r="G26" s="106">
        <f>VLOOKUP($C26,'Lookup Lists'!$A$2:$B$23,2)</f>
        <v>2</v>
      </c>
    </row>
    <row r="27" spans="1:7" x14ac:dyDescent="0.3">
      <c r="A27" s="105" t="s">
        <v>25</v>
      </c>
      <c r="B27" s="90">
        <v>42667</v>
      </c>
      <c r="C27" s="89" t="s">
        <v>12</v>
      </c>
      <c r="D27" s="89" t="s">
        <v>275</v>
      </c>
      <c r="E27" s="111">
        <v>7</v>
      </c>
      <c r="F27" s="111" t="s">
        <v>393</v>
      </c>
      <c r="G27" s="106">
        <f>VLOOKUP($C27,'Lookup Lists'!$A$2:$B$23,2)</f>
        <v>1</v>
      </c>
    </row>
    <row r="28" spans="1:7" x14ac:dyDescent="0.3">
      <c r="A28" s="105" t="s">
        <v>280</v>
      </c>
      <c r="B28" s="90">
        <v>42668</v>
      </c>
      <c r="C28" s="89" t="s">
        <v>390</v>
      </c>
      <c r="D28" s="89" t="s">
        <v>348</v>
      </c>
      <c r="E28" s="111">
        <v>7.15</v>
      </c>
      <c r="F28" s="111" t="s">
        <v>393</v>
      </c>
      <c r="G28" s="106">
        <f>VLOOKUP($C28,'Lookup Lists'!$A$2:$B$23,2)</f>
        <v>2</v>
      </c>
    </row>
    <row r="29" spans="1:7" x14ac:dyDescent="0.3">
      <c r="A29" s="105" t="s">
        <v>280</v>
      </c>
      <c r="B29" s="90">
        <v>42668</v>
      </c>
      <c r="C29" s="89" t="s">
        <v>349</v>
      </c>
      <c r="D29" s="89" t="s">
        <v>274</v>
      </c>
      <c r="E29" s="91">
        <v>7.15</v>
      </c>
      <c r="F29" s="91" t="s">
        <v>393</v>
      </c>
      <c r="G29" s="106">
        <f>VLOOKUP($C29,'Lookup Lists'!$A$2:$B$23,2)</f>
        <v>1</v>
      </c>
    </row>
    <row r="30" spans="1:7" x14ac:dyDescent="0.3">
      <c r="A30" s="107" t="s">
        <v>23</v>
      </c>
      <c r="B30" s="108">
        <v>42669</v>
      </c>
      <c r="C30" s="109" t="s">
        <v>270</v>
      </c>
      <c r="D30" s="109" t="s">
        <v>389</v>
      </c>
      <c r="E30" s="110">
        <v>7.15</v>
      </c>
      <c r="F30" s="110" t="s">
        <v>393</v>
      </c>
      <c r="G30" s="106">
        <f>VLOOKUP($C30,'Lookup Lists'!$A$2:$B$23,2)</f>
        <v>2</v>
      </c>
    </row>
    <row r="31" spans="1:7" x14ac:dyDescent="0.3">
      <c r="A31" s="105" t="s">
        <v>23</v>
      </c>
      <c r="B31" s="90">
        <v>42669</v>
      </c>
      <c r="C31" s="89" t="s">
        <v>347</v>
      </c>
      <c r="D31" s="89" t="s">
        <v>11</v>
      </c>
      <c r="E31" s="91">
        <v>2</v>
      </c>
      <c r="F31" s="91" t="s">
        <v>393</v>
      </c>
      <c r="G31" s="106">
        <f>VLOOKUP($C31,'Lookup Lists'!$A$2:$B$23,2)</f>
        <v>1</v>
      </c>
    </row>
    <row r="32" spans="1:7" x14ac:dyDescent="0.3">
      <c r="A32" s="105" t="s">
        <v>23</v>
      </c>
      <c r="B32" s="90">
        <v>42669</v>
      </c>
      <c r="C32" s="89" t="s">
        <v>327</v>
      </c>
      <c r="D32" s="89" t="s">
        <v>275</v>
      </c>
      <c r="E32" s="91">
        <v>7</v>
      </c>
      <c r="F32" s="91" t="s">
        <v>393</v>
      </c>
      <c r="G32" s="106">
        <f>VLOOKUP($C32,'Lookup Lists'!$A$2:$B$23,2)</f>
        <v>1</v>
      </c>
    </row>
    <row r="33" spans="1:7" x14ac:dyDescent="0.3">
      <c r="A33" s="107" t="s">
        <v>24</v>
      </c>
      <c r="B33" s="108">
        <v>42670</v>
      </c>
      <c r="C33" s="109" t="s">
        <v>346</v>
      </c>
      <c r="D33" s="109" t="s">
        <v>272</v>
      </c>
      <c r="E33" s="110">
        <v>7</v>
      </c>
      <c r="F33" s="110" t="s">
        <v>393</v>
      </c>
      <c r="G33" s="106">
        <f>VLOOKUP($C33,'Lookup Lists'!$A$2:$B$23,2)</f>
        <v>2</v>
      </c>
    </row>
    <row r="34" spans="1:7" x14ac:dyDescent="0.3">
      <c r="A34" s="105" t="s">
        <v>24</v>
      </c>
      <c r="B34" s="90">
        <v>42670</v>
      </c>
      <c r="C34" s="89" t="s">
        <v>271</v>
      </c>
      <c r="D34" s="89" t="s">
        <v>261</v>
      </c>
      <c r="E34" s="91">
        <v>7</v>
      </c>
      <c r="F34" s="91" t="s">
        <v>393</v>
      </c>
      <c r="G34" s="106">
        <f>VLOOKUP($C34,'Lookup Lists'!$A$2:$B$23,2)</f>
        <v>1</v>
      </c>
    </row>
    <row r="35" spans="1:7" x14ac:dyDescent="0.3">
      <c r="A35" s="107" t="s">
        <v>25</v>
      </c>
      <c r="B35" s="108">
        <v>42674</v>
      </c>
      <c r="C35" s="109" t="s">
        <v>12</v>
      </c>
      <c r="D35" s="89" t="s">
        <v>11</v>
      </c>
      <c r="E35" s="110">
        <v>7</v>
      </c>
      <c r="F35" s="110" t="s">
        <v>393</v>
      </c>
      <c r="G35" s="106">
        <f>VLOOKUP($C35,'Lookup Lists'!$A$2:$B$23,2)</f>
        <v>1</v>
      </c>
    </row>
    <row r="36" spans="1:7" x14ac:dyDescent="0.3">
      <c r="A36" s="105" t="s">
        <v>25</v>
      </c>
      <c r="B36" s="90">
        <v>42674</v>
      </c>
      <c r="C36" s="89" t="s">
        <v>261</v>
      </c>
      <c r="D36" s="89" t="s">
        <v>347</v>
      </c>
      <c r="E36" s="91">
        <v>7.15</v>
      </c>
      <c r="F36" s="91" t="s">
        <v>393</v>
      </c>
      <c r="G36" s="106">
        <f>VLOOKUP($C36,'Lookup Lists'!$A$2:$B$23,2)</f>
        <v>1</v>
      </c>
    </row>
    <row r="37" spans="1:7" x14ac:dyDescent="0.3">
      <c r="A37" s="107" t="s">
        <v>280</v>
      </c>
      <c r="B37" s="108">
        <v>42675</v>
      </c>
      <c r="C37" s="109" t="s">
        <v>273</v>
      </c>
      <c r="D37" s="109" t="s">
        <v>346</v>
      </c>
      <c r="E37" s="110">
        <v>7</v>
      </c>
      <c r="F37" s="110" t="s">
        <v>393</v>
      </c>
      <c r="G37" s="106">
        <f>VLOOKUP($C37,'Lookup Lists'!$A$2:$B$23,2)</f>
        <v>2</v>
      </c>
    </row>
    <row r="38" spans="1:7" x14ac:dyDescent="0.3">
      <c r="A38" s="105" t="s">
        <v>280</v>
      </c>
      <c r="B38" s="90">
        <v>42675</v>
      </c>
      <c r="C38" s="89" t="s">
        <v>389</v>
      </c>
      <c r="D38" s="89" t="s">
        <v>350</v>
      </c>
      <c r="E38" s="91">
        <v>7.15</v>
      </c>
      <c r="F38" s="91" t="s">
        <v>393</v>
      </c>
      <c r="G38" s="106">
        <f>VLOOKUP($C38,'Lookup Lists'!$A$2:$B$23,2)</f>
        <v>2</v>
      </c>
    </row>
    <row r="39" spans="1:7" x14ac:dyDescent="0.3">
      <c r="A39" s="105" t="s">
        <v>23</v>
      </c>
      <c r="B39" s="90">
        <v>42676</v>
      </c>
      <c r="C39" s="89" t="s">
        <v>270</v>
      </c>
      <c r="D39" s="89" t="s">
        <v>260</v>
      </c>
      <c r="E39" s="91">
        <v>7</v>
      </c>
      <c r="F39" s="91" t="s">
        <v>393</v>
      </c>
      <c r="G39" s="106">
        <f>VLOOKUP($C39,'Lookup Lists'!$A$2:$B$23,2)</f>
        <v>2</v>
      </c>
    </row>
    <row r="40" spans="1:7" x14ac:dyDescent="0.3">
      <c r="A40" s="107" t="s">
        <v>23</v>
      </c>
      <c r="B40" s="108">
        <v>42676</v>
      </c>
      <c r="C40" s="109" t="s">
        <v>10</v>
      </c>
      <c r="D40" s="109" t="s">
        <v>390</v>
      </c>
      <c r="E40" s="110">
        <v>2</v>
      </c>
      <c r="F40" s="110" t="s">
        <v>393</v>
      </c>
      <c r="G40" s="106">
        <f>VLOOKUP($C40,'Lookup Lists'!$A$2:$B$23,2)</f>
        <v>2</v>
      </c>
    </row>
    <row r="41" spans="1:7" x14ac:dyDescent="0.3">
      <c r="A41" s="105" t="s">
        <v>23</v>
      </c>
      <c r="B41" s="90">
        <v>42676</v>
      </c>
      <c r="C41" s="89" t="s">
        <v>348</v>
      </c>
      <c r="D41" s="89" t="s">
        <v>272</v>
      </c>
      <c r="E41" s="91">
        <v>2</v>
      </c>
      <c r="F41" s="91" t="s">
        <v>393</v>
      </c>
      <c r="G41" s="106">
        <f>VLOOKUP($C41,'Lookup Lists'!$A$2:$B$23,2)</f>
        <v>2</v>
      </c>
    </row>
    <row r="42" spans="1:7" x14ac:dyDescent="0.3">
      <c r="A42" s="105" t="s">
        <v>24</v>
      </c>
      <c r="B42" s="90">
        <v>42677</v>
      </c>
      <c r="C42" s="89" t="s">
        <v>274</v>
      </c>
      <c r="D42" s="89" t="s">
        <v>271</v>
      </c>
      <c r="E42" s="91">
        <v>7.15</v>
      </c>
      <c r="F42" s="91" t="s">
        <v>393</v>
      </c>
      <c r="G42" s="106">
        <f>VLOOKUP($C42,'Lookup Lists'!$A$2:$B$23,2)</f>
        <v>1</v>
      </c>
    </row>
    <row r="43" spans="1:7" x14ac:dyDescent="0.3">
      <c r="A43" s="107" t="s">
        <v>22</v>
      </c>
      <c r="B43" s="108">
        <v>42678</v>
      </c>
      <c r="C43" s="109" t="s">
        <v>269</v>
      </c>
      <c r="D43" s="109" t="s">
        <v>12</v>
      </c>
      <c r="E43" s="110">
        <v>7.15</v>
      </c>
      <c r="F43" s="110" t="s">
        <v>393</v>
      </c>
      <c r="G43" s="106">
        <f>VLOOKUP($C43,'Lookup Lists'!$A$2:$B$23,2)</f>
        <v>1</v>
      </c>
    </row>
    <row r="44" spans="1:7" x14ac:dyDescent="0.3">
      <c r="A44" s="105" t="s">
        <v>22</v>
      </c>
      <c r="B44" s="90">
        <v>42678</v>
      </c>
      <c r="C44" s="89" t="s">
        <v>260</v>
      </c>
      <c r="D44" s="89" t="s">
        <v>348</v>
      </c>
      <c r="E44" s="91">
        <v>7</v>
      </c>
      <c r="F44" s="91" t="s">
        <v>393</v>
      </c>
      <c r="G44" s="106">
        <f>VLOOKUP($C44,'Lookup Lists'!$A$2:$B$23,2)</f>
        <v>2</v>
      </c>
    </row>
    <row r="45" spans="1:7" x14ac:dyDescent="0.3">
      <c r="A45" s="107" t="s">
        <v>26</v>
      </c>
      <c r="B45" s="108">
        <v>42679</v>
      </c>
      <c r="C45" s="109" t="s">
        <v>262</v>
      </c>
      <c r="D45" s="109" t="s">
        <v>10</v>
      </c>
      <c r="E45" s="110">
        <v>2</v>
      </c>
      <c r="F45" s="110" t="s">
        <v>393</v>
      </c>
      <c r="G45" s="106">
        <f>VLOOKUP($C45,'Lookup Lists'!$A$2:$B$23,2)</f>
        <v>2</v>
      </c>
    </row>
    <row r="46" spans="1:7" x14ac:dyDescent="0.3">
      <c r="A46" s="105" t="s">
        <v>25</v>
      </c>
      <c r="B46" s="90">
        <v>42681</v>
      </c>
      <c r="C46" s="89" t="s">
        <v>269</v>
      </c>
      <c r="D46" s="89" t="s">
        <v>275</v>
      </c>
      <c r="E46" s="91">
        <v>7.15</v>
      </c>
      <c r="F46" s="91" t="s">
        <v>393</v>
      </c>
      <c r="G46" s="106">
        <f>VLOOKUP($C46,'Lookup Lists'!$A$2:$B$23,2)</f>
        <v>1</v>
      </c>
    </row>
    <row r="47" spans="1:7" x14ac:dyDescent="0.3">
      <c r="A47" s="105" t="s">
        <v>25</v>
      </c>
      <c r="B47" s="90">
        <v>42681</v>
      </c>
      <c r="C47" s="89" t="s">
        <v>274</v>
      </c>
      <c r="D47" s="89" t="s">
        <v>345</v>
      </c>
      <c r="E47" s="91">
        <v>7</v>
      </c>
      <c r="F47" s="91" t="s">
        <v>393</v>
      </c>
      <c r="G47" s="106">
        <f>VLOOKUP($C47,'Lookup Lists'!$A$2:$B$23,2)</f>
        <v>1</v>
      </c>
    </row>
    <row r="48" spans="1:7" x14ac:dyDescent="0.3">
      <c r="A48" s="105" t="s">
        <v>280</v>
      </c>
      <c r="B48" s="90">
        <v>42682</v>
      </c>
      <c r="C48" s="89" t="s">
        <v>272</v>
      </c>
      <c r="D48" s="89" t="s">
        <v>389</v>
      </c>
      <c r="E48" s="91">
        <v>7</v>
      </c>
      <c r="F48" s="91" t="s">
        <v>393</v>
      </c>
      <c r="G48" s="106">
        <f>VLOOKUP($C48,'Lookup Lists'!$A$2:$B$23,2)</f>
        <v>2</v>
      </c>
    </row>
    <row r="49" spans="1:7" x14ac:dyDescent="0.3">
      <c r="A49" s="105" t="s">
        <v>23</v>
      </c>
      <c r="B49" s="90">
        <v>42683</v>
      </c>
      <c r="C49" s="89" t="s">
        <v>10</v>
      </c>
      <c r="D49" s="89" t="s">
        <v>350</v>
      </c>
      <c r="E49" s="91">
        <v>2</v>
      </c>
      <c r="F49" s="91" t="s">
        <v>393</v>
      </c>
      <c r="G49" s="106">
        <f>VLOOKUP($C49,'Lookup Lists'!$A$2:$B$23,2)</f>
        <v>2</v>
      </c>
    </row>
    <row r="50" spans="1:7" x14ac:dyDescent="0.3">
      <c r="A50" s="105" t="s">
        <v>23</v>
      </c>
      <c r="B50" s="90">
        <v>42683</v>
      </c>
      <c r="C50" s="89" t="s">
        <v>348</v>
      </c>
      <c r="D50" s="89" t="s">
        <v>273</v>
      </c>
      <c r="E50" s="91">
        <v>2</v>
      </c>
      <c r="F50" s="91" t="s">
        <v>393</v>
      </c>
      <c r="G50" s="106">
        <f>VLOOKUP($C50,'Lookup Lists'!$A$2:$B$23,2)</f>
        <v>2</v>
      </c>
    </row>
    <row r="51" spans="1:7" x14ac:dyDescent="0.3">
      <c r="A51" s="105" t="s">
        <v>23</v>
      </c>
      <c r="B51" s="90">
        <v>42683</v>
      </c>
      <c r="C51" s="89" t="s">
        <v>327</v>
      </c>
      <c r="D51" s="89" t="s">
        <v>11</v>
      </c>
      <c r="E51" s="91">
        <v>7</v>
      </c>
      <c r="F51" s="91" t="s">
        <v>393</v>
      </c>
      <c r="G51" s="106">
        <f>VLOOKUP($C51,'Lookup Lists'!$A$2:$B$23,2)</f>
        <v>1</v>
      </c>
    </row>
    <row r="52" spans="1:7" x14ac:dyDescent="0.3">
      <c r="A52" s="107" t="s">
        <v>24</v>
      </c>
      <c r="B52" s="108">
        <v>42684</v>
      </c>
      <c r="C52" s="109" t="s">
        <v>390</v>
      </c>
      <c r="D52" s="109" t="s">
        <v>346</v>
      </c>
      <c r="E52" s="110">
        <v>7.15</v>
      </c>
      <c r="F52" s="110" t="s">
        <v>393</v>
      </c>
      <c r="G52" s="106">
        <f>VLOOKUP($C52,'Lookup Lists'!$A$2:$B$23,2)</f>
        <v>2</v>
      </c>
    </row>
    <row r="53" spans="1:7" x14ac:dyDescent="0.3">
      <c r="A53" s="105" t="s">
        <v>24</v>
      </c>
      <c r="B53" s="90">
        <v>42684</v>
      </c>
      <c r="C53" s="89" t="s">
        <v>275</v>
      </c>
      <c r="D53" s="89" t="s">
        <v>261</v>
      </c>
      <c r="E53" s="91">
        <v>7.15</v>
      </c>
      <c r="F53" s="91" t="s">
        <v>393</v>
      </c>
      <c r="G53" s="106">
        <f>VLOOKUP($C53,'Lookup Lists'!$A$2:$B$23,2)</f>
        <v>1</v>
      </c>
    </row>
    <row r="54" spans="1:7" x14ac:dyDescent="0.3">
      <c r="A54" s="105" t="s">
        <v>22</v>
      </c>
      <c r="B54" s="90">
        <v>42685</v>
      </c>
      <c r="C54" s="89" t="s">
        <v>347</v>
      </c>
      <c r="D54" s="89" t="s">
        <v>274</v>
      </c>
      <c r="E54" s="91">
        <v>7.15</v>
      </c>
      <c r="F54" s="91" t="s">
        <v>393</v>
      </c>
      <c r="G54" s="106">
        <f>VLOOKUP($C54,'Lookup Lists'!$A$2:$B$23,2)</f>
        <v>1</v>
      </c>
    </row>
    <row r="55" spans="1:7" x14ac:dyDescent="0.3">
      <c r="A55" s="105" t="s">
        <v>22</v>
      </c>
      <c r="B55" s="90">
        <v>42685</v>
      </c>
      <c r="C55" s="89" t="s">
        <v>348</v>
      </c>
      <c r="D55" s="89" t="s">
        <v>270</v>
      </c>
      <c r="E55" s="91">
        <v>7.15</v>
      </c>
      <c r="F55" s="91" t="s">
        <v>393</v>
      </c>
      <c r="G55" s="106">
        <f>VLOOKUP($C55,'Lookup Lists'!$A$2:$B$23,2)</f>
        <v>2</v>
      </c>
    </row>
    <row r="56" spans="1:7" x14ac:dyDescent="0.3">
      <c r="A56" s="105" t="s">
        <v>25</v>
      </c>
      <c r="B56" s="90">
        <v>42688</v>
      </c>
      <c r="C56" s="89" t="s">
        <v>12</v>
      </c>
      <c r="D56" s="89" t="s">
        <v>271</v>
      </c>
      <c r="E56" s="91">
        <v>7</v>
      </c>
      <c r="F56" s="91" t="s">
        <v>393</v>
      </c>
      <c r="G56" s="106">
        <f>VLOOKUP($C56,'Lookup Lists'!$A$2:$B$23,2)</f>
        <v>1</v>
      </c>
    </row>
    <row r="57" spans="1:7" x14ac:dyDescent="0.3">
      <c r="A57" s="105" t="s">
        <v>25</v>
      </c>
      <c r="B57" s="90">
        <v>42688</v>
      </c>
      <c r="C57" s="89" t="s">
        <v>345</v>
      </c>
      <c r="D57" s="89" t="s">
        <v>347</v>
      </c>
      <c r="E57" s="91">
        <v>7</v>
      </c>
      <c r="F57" s="91" t="s">
        <v>393</v>
      </c>
      <c r="G57" s="106">
        <f>VLOOKUP($C57,'Lookup Lists'!$A$2:$B$23,2)</f>
        <v>1</v>
      </c>
    </row>
    <row r="58" spans="1:7" x14ac:dyDescent="0.3">
      <c r="A58" s="105" t="s">
        <v>280</v>
      </c>
      <c r="B58" s="90">
        <v>42689</v>
      </c>
      <c r="C58" s="89" t="s">
        <v>389</v>
      </c>
      <c r="D58" s="89" t="s">
        <v>260</v>
      </c>
      <c r="E58" s="91">
        <v>7</v>
      </c>
      <c r="F58" s="91" t="s">
        <v>393</v>
      </c>
      <c r="G58" s="106">
        <f>VLOOKUP($C58,'Lookup Lists'!$A$2:$B$23,2)</f>
        <v>2</v>
      </c>
    </row>
    <row r="59" spans="1:7" x14ac:dyDescent="0.3">
      <c r="A59" s="107" t="s">
        <v>280</v>
      </c>
      <c r="B59" s="108">
        <v>42689</v>
      </c>
      <c r="C59" s="109" t="s">
        <v>350</v>
      </c>
      <c r="D59" s="109" t="s">
        <v>390</v>
      </c>
      <c r="E59" s="110">
        <v>7.15</v>
      </c>
      <c r="F59" s="110" t="s">
        <v>393</v>
      </c>
      <c r="G59" s="106">
        <f>VLOOKUP($C59,'Lookup Lists'!$A$2:$B$23,2)</f>
        <v>2</v>
      </c>
    </row>
    <row r="60" spans="1:7" x14ac:dyDescent="0.3">
      <c r="A60" s="105" t="s">
        <v>23</v>
      </c>
      <c r="B60" s="90">
        <v>42690</v>
      </c>
      <c r="C60" s="89" t="s">
        <v>327</v>
      </c>
      <c r="D60" s="89" t="s">
        <v>269</v>
      </c>
      <c r="E60" s="111">
        <v>7</v>
      </c>
      <c r="F60" s="111" t="s">
        <v>393</v>
      </c>
      <c r="G60" s="106">
        <f>VLOOKUP($C60,'Lookup Lists'!$A$2:$B$23,2)</f>
        <v>1</v>
      </c>
    </row>
    <row r="61" spans="1:7" x14ac:dyDescent="0.3">
      <c r="A61" s="107" t="s">
        <v>24</v>
      </c>
      <c r="B61" s="108">
        <v>42691</v>
      </c>
      <c r="C61" s="109" t="s">
        <v>346</v>
      </c>
      <c r="D61" s="109" t="s">
        <v>10</v>
      </c>
      <c r="E61" s="110">
        <v>7</v>
      </c>
      <c r="F61" s="110" t="s">
        <v>393</v>
      </c>
      <c r="G61" s="106">
        <f>VLOOKUP($C61,'Lookup Lists'!$A$2:$B$23,2)</f>
        <v>2</v>
      </c>
    </row>
    <row r="62" spans="1:7" x14ac:dyDescent="0.3">
      <c r="A62" s="105" t="s">
        <v>24</v>
      </c>
      <c r="B62" s="90">
        <v>42691</v>
      </c>
      <c r="C62" s="89" t="s">
        <v>349</v>
      </c>
      <c r="D62" s="89" t="s">
        <v>11</v>
      </c>
      <c r="E62" s="91">
        <v>7</v>
      </c>
      <c r="F62" s="91" t="s">
        <v>393</v>
      </c>
      <c r="G62" s="106">
        <f>VLOOKUP($C62,'Lookup Lists'!$A$2:$B$23,2)</f>
        <v>1</v>
      </c>
    </row>
    <row r="63" spans="1:7" x14ac:dyDescent="0.3">
      <c r="A63" s="105" t="s">
        <v>24</v>
      </c>
      <c r="B63" s="90">
        <v>42691</v>
      </c>
      <c r="C63" s="89" t="s">
        <v>274</v>
      </c>
      <c r="D63" s="89" t="s">
        <v>327</v>
      </c>
      <c r="E63" s="91">
        <v>7</v>
      </c>
      <c r="F63" s="91" t="s">
        <v>393</v>
      </c>
      <c r="G63" s="106">
        <f>VLOOKUP($C63,'Lookup Lists'!$A$2:$B$23,2)</f>
        <v>1</v>
      </c>
    </row>
    <row r="64" spans="1:7" x14ac:dyDescent="0.3">
      <c r="A64" s="105" t="s">
        <v>22</v>
      </c>
      <c r="B64" s="90">
        <v>42692</v>
      </c>
      <c r="C64" s="89" t="s">
        <v>270</v>
      </c>
      <c r="D64" s="89" t="s">
        <v>272</v>
      </c>
      <c r="E64" s="111">
        <v>7</v>
      </c>
      <c r="F64" s="111" t="s">
        <v>393</v>
      </c>
      <c r="G64" s="106">
        <f>VLOOKUP($C64,'Lookup Lists'!$A$2:$B$23,2)</f>
        <v>2</v>
      </c>
    </row>
    <row r="65" spans="1:7" x14ac:dyDescent="0.3">
      <c r="A65" s="105" t="s">
        <v>22</v>
      </c>
      <c r="B65" s="90">
        <v>42692</v>
      </c>
      <c r="C65" s="89" t="s">
        <v>347</v>
      </c>
      <c r="D65" s="89" t="s">
        <v>271</v>
      </c>
      <c r="E65" s="91">
        <v>7</v>
      </c>
      <c r="F65" s="91" t="s">
        <v>393</v>
      </c>
      <c r="G65" s="106">
        <f>VLOOKUP($C65,'Lookup Lists'!$A$2:$B$23,2)</f>
        <v>1</v>
      </c>
    </row>
    <row r="66" spans="1:7" x14ac:dyDescent="0.3">
      <c r="A66" s="105" t="s">
        <v>281</v>
      </c>
      <c r="B66" s="90">
        <v>42694</v>
      </c>
      <c r="C66" s="89" t="s">
        <v>260</v>
      </c>
      <c r="D66" s="89" t="s">
        <v>262</v>
      </c>
      <c r="E66" s="91">
        <v>2</v>
      </c>
      <c r="F66" s="91" t="s">
        <v>393</v>
      </c>
      <c r="G66" s="106">
        <f>VLOOKUP($C66,'Lookup Lists'!$A$2:$B$23,2)</f>
        <v>2</v>
      </c>
    </row>
    <row r="67" spans="1:7" x14ac:dyDescent="0.3">
      <c r="A67" s="107" t="s">
        <v>25</v>
      </c>
      <c r="B67" s="108">
        <v>42695</v>
      </c>
      <c r="C67" s="109" t="s">
        <v>345</v>
      </c>
      <c r="D67" s="109" t="s">
        <v>261</v>
      </c>
      <c r="E67" s="110">
        <v>7.15</v>
      </c>
      <c r="F67" s="110" t="s">
        <v>393</v>
      </c>
      <c r="G67" s="106">
        <f>VLOOKUP($C67,'Lookup Lists'!$A$2:$B$23,2)</f>
        <v>1</v>
      </c>
    </row>
    <row r="68" spans="1:7" x14ac:dyDescent="0.3">
      <c r="A68" s="105" t="s">
        <v>25</v>
      </c>
      <c r="B68" s="90">
        <v>42695</v>
      </c>
      <c r="C68" s="89" t="s">
        <v>11</v>
      </c>
      <c r="D68" s="89" t="s">
        <v>274</v>
      </c>
      <c r="E68" s="91">
        <v>7</v>
      </c>
      <c r="F68" s="91" t="s">
        <v>393</v>
      </c>
      <c r="G68" s="106">
        <f>VLOOKUP($C68,'Lookup Lists'!$A$2:$B$23,2)</f>
        <v>1</v>
      </c>
    </row>
    <row r="69" spans="1:7" x14ac:dyDescent="0.3">
      <c r="A69" s="105" t="s">
        <v>25</v>
      </c>
      <c r="B69" s="90">
        <v>42695</v>
      </c>
      <c r="C69" s="89" t="s">
        <v>275</v>
      </c>
      <c r="D69" s="89" t="s">
        <v>347</v>
      </c>
      <c r="E69" s="91">
        <v>7</v>
      </c>
      <c r="F69" s="91" t="s">
        <v>393</v>
      </c>
      <c r="G69" s="106">
        <f>VLOOKUP($C69,'Lookup Lists'!$A$2:$B$23,2)</f>
        <v>1</v>
      </c>
    </row>
    <row r="70" spans="1:7" x14ac:dyDescent="0.3">
      <c r="A70" s="105" t="s">
        <v>280</v>
      </c>
      <c r="B70" s="90">
        <v>42696</v>
      </c>
      <c r="C70" s="89" t="s">
        <v>272</v>
      </c>
      <c r="D70" s="89" t="s">
        <v>10</v>
      </c>
      <c r="E70" s="91">
        <v>7.15</v>
      </c>
      <c r="F70" s="91" t="s">
        <v>393</v>
      </c>
      <c r="G70" s="106">
        <f>VLOOKUP($C70,'Lookup Lists'!$A$2:$B$23,2)</f>
        <v>2</v>
      </c>
    </row>
    <row r="71" spans="1:7" x14ac:dyDescent="0.3">
      <c r="A71" s="105" t="s">
        <v>280</v>
      </c>
      <c r="B71" s="90">
        <v>42696</v>
      </c>
      <c r="C71" s="89" t="s">
        <v>350</v>
      </c>
      <c r="D71" s="89" t="s">
        <v>346</v>
      </c>
      <c r="E71" s="111">
        <v>7.15</v>
      </c>
      <c r="F71" s="111" t="s">
        <v>393</v>
      </c>
      <c r="G71" s="106">
        <f>VLOOKUP($C71,'Lookup Lists'!$A$2:$B$23,2)</f>
        <v>2</v>
      </c>
    </row>
    <row r="72" spans="1:7" x14ac:dyDescent="0.3">
      <c r="A72" s="105" t="s">
        <v>23</v>
      </c>
      <c r="B72" s="90">
        <v>42697</v>
      </c>
      <c r="C72" s="89" t="s">
        <v>270</v>
      </c>
      <c r="D72" s="89" t="s">
        <v>273</v>
      </c>
      <c r="E72" s="91">
        <v>7</v>
      </c>
      <c r="F72" s="91" t="s">
        <v>393</v>
      </c>
      <c r="G72" s="106">
        <f>VLOOKUP($C72,'Lookup Lists'!$A$2:$B$23,2)</f>
        <v>2</v>
      </c>
    </row>
    <row r="73" spans="1:7" x14ac:dyDescent="0.3">
      <c r="A73" s="107" t="s">
        <v>24</v>
      </c>
      <c r="B73" s="108">
        <v>42698</v>
      </c>
      <c r="C73" s="109" t="s">
        <v>262</v>
      </c>
      <c r="D73" s="109" t="s">
        <v>390</v>
      </c>
      <c r="E73" s="110">
        <v>2</v>
      </c>
      <c r="F73" s="110" t="s">
        <v>393</v>
      </c>
      <c r="G73" s="106">
        <f>VLOOKUP($C73,'Lookup Lists'!$A$2:$B$23,2)</f>
        <v>2</v>
      </c>
    </row>
    <row r="74" spans="1:7" x14ac:dyDescent="0.3">
      <c r="A74" s="105" t="s">
        <v>24</v>
      </c>
      <c r="B74" s="90">
        <v>42698</v>
      </c>
      <c r="C74" s="89" t="s">
        <v>271</v>
      </c>
      <c r="D74" s="89" t="s">
        <v>269</v>
      </c>
      <c r="E74" s="91">
        <v>7</v>
      </c>
      <c r="F74" s="91" t="s">
        <v>393</v>
      </c>
      <c r="G74" s="106">
        <f>VLOOKUP($C74,'Lookup Lists'!$A$2:$B$23,2)</f>
        <v>1</v>
      </c>
    </row>
    <row r="75" spans="1:7" x14ac:dyDescent="0.3">
      <c r="A75" s="105" t="s">
        <v>24</v>
      </c>
      <c r="B75" s="90">
        <v>42698</v>
      </c>
      <c r="C75" s="89" t="s">
        <v>275</v>
      </c>
      <c r="D75" s="89" t="s">
        <v>349</v>
      </c>
      <c r="E75" s="91">
        <v>7.15</v>
      </c>
      <c r="F75" s="91" t="s">
        <v>393</v>
      </c>
      <c r="G75" s="106">
        <f>VLOOKUP($C75,'Lookup Lists'!$A$2:$B$23,2)</f>
        <v>1</v>
      </c>
    </row>
    <row r="76" spans="1:7" x14ac:dyDescent="0.3">
      <c r="A76" s="105" t="s">
        <v>22</v>
      </c>
      <c r="B76" s="90">
        <v>42699</v>
      </c>
      <c r="C76" s="89" t="s">
        <v>348</v>
      </c>
      <c r="D76" s="89" t="s">
        <v>389</v>
      </c>
      <c r="E76" s="91">
        <v>7.15</v>
      </c>
      <c r="F76" s="91" t="s">
        <v>393</v>
      </c>
      <c r="G76" s="106">
        <f>VLOOKUP($C76,'Lookup Lists'!$A$2:$B$23,2)</f>
        <v>2</v>
      </c>
    </row>
    <row r="77" spans="1:7" x14ac:dyDescent="0.3">
      <c r="A77" s="105" t="s">
        <v>22</v>
      </c>
      <c r="B77" s="90">
        <v>42699</v>
      </c>
      <c r="C77" s="89" t="s">
        <v>262</v>
      </c>
      <c r="D77" s="89" t="s">
        <v>346</v>
      </c>
      <c r="E77" s="91">
        <v>7</v>
      </c>
      <c r="F77" s="110" t="s">
        <v>393</v>
      </c>
      <c r="G77" s="106">
        <f>VLOOKUP($C77,'Lookup Lists'!$A$2:$B$23,2)</f>
        <v>2</v>
      </c>
    </row>
    <row r="78" spans="1:7" x14ac:dyDescent="0.3">
      <c r="A78" s="105" t="s">
        <v>25</v>
      </c>
      <c r="B78" s="90">
        <v>42702</v>
      </c>
      <c r="C78" s="89" t="s">
        <v>269</v>
      </c>
      <c r="D78" s="89" t="s">
        <v>11</v>
      </c>
      <c r="E78" s="91">
        <v>7</v>
      </c>
      <c r="F78" s="91" t="s">
        <v>393</v>
      </c>
      <c r="G78" s="106">
        <f>VLOOKUP($C78,'Lookup Lists'!$A$2:$B$23,2)</f>
        <v>1</v>
      </c>
    </row>
    <row r="79" spans="1:7" x14ac:dyDescent="0.3">
      <c r="A79" s="107" t="s">
        <v>25</v>
      </c>
      <c r="B79" s="108">
        <v>42702</v>
      </c>
      <c r="C79" s="109" t="s">
        <v>12</v>
      </c>
      <c r="D79" s="109" t="s">
        <v>261</v>
      </c>
      <c r="E79" s="110">
        <v>7.15</v>
      </c>
      <c r="F79" s="110" t="s">
        <v>393</v>
      </c>
      <c r="G79" s="106">
        <f>VLOOKUP($C79,'Lookup Lists'!$A$2:$B$23,2)</f>
        <v>1</v>
      </c>
    </row>
    <row r="80" spans="1:7" x14ac:dyDescent="0.3">
      <c r="A80" s="105" t="s">
        <v>25</v>
      </c>
      <c r="B80" s="90">
        <v>42702</v>
      </c>
      <c r="C80" s="89" t="s">
        <v>345</v>
      </c>
      <c r="D80" s="89" t="s">
        <v>349</v>
      </c>
      <c r="E80" s="111">
        <v>7.15</v>
      </c>
      <c r="F80" s="111" t="s">
        <v>393</v>
      </c>
      <c r="G80" s="106">
        <f>VLOOKUP($C80,'Lookup Lists'!$A$2:$B$23,2)</f>
        <v>1</v>
      </c>
    </row>
    <row r="81" spans="1:7" x14ac:dyDescent="0.3">
      <c r="A81" s="105" t="s">
        <v>280</v>
      </c>
      <c r="B81" s="90">
        <v>42703</v>
      </c>
      <c r="C81" s="89" t="s">
        <v>272</v>
      </c>
      <c r="D81" s="89" t="s">
        <v>273</v>
      </c>
      <c r="E81" s="91">
        <v>7</v>
      </c>
      <c r="F81" s="91" t="s">
        <v>393</v>
      </c>
      <c r="G81" s="106">
        <f>VLOOKUP($C81,'Lookup Lists'!$A$2:$B$23,2)</f>
        <v>2</v>
      </c>
    </row>
    <row r="82" spans="1:7" x14ac:dyDescent="0.3">
      <c r="A82" s="107" t="s">
        <v>23</v>
      </c>
      <c r="B82" s="108">
        <v>42704</v>
      </c>
      <c r="C82" s="109" t="s">
        <v>10</v>
      </c>
      <c r="D82" s="109" t="s">
        <v>389</v>
      </c>
      <c r="E82" s="110">
        <v>2</v>
      </c>
      <c r="F82" s="110" t="s">
        <v>393</v>
      </c>
      <c r="G82" s="106">
        <f>VLOOKUP($C82,'Lookup Lists'!$A$2:$B$23,2)</f>
        <v>2</v>
      </c>
    </row>
    <row r="83" spans="1:7" x14ac:dyDescent="0.3">
      <c r="A83" s="105" t="s">
        <v>23</v>
      </c>
      <c r="B83" s="90">
        <v>42704</v>
      </c>
      <c r="C83" s="89" t="s">
        <v>327</v>
      </c>
      <c r="D83" s="89" t="s">
        <v>271</v>
      </c>
      <c r="E83" s="91">
        <v>7</v>
      </c>
      <c r="F83" s="91" t="s">
        <v>393</v>
      </c>
      <c r="G83" s="106">
        <f>VLOOKUP($C83,'Lookup Lists'!$A$2:$B$23,2)</f>
        <v>1</v>
      </c>
    </row>
    <row r="84" spans="1:7" x14ac:dyDescent="0.3">
      <c r="A84" s="105" t="s">
        <v>24</v>
      </c>
      <c r="B84" s="90">
        <v>42705</v>
      </c>
      <c r="C84" s="89" t="s">
        <v>346</v>
      </c>
      <c r="D84" s="89" t="s">
        <v>348</v>
      </c>
      <c r="E84" s="91">
        <v>7</v>
      </c>
      <c r="F84" s="91" t="s">
        <v>393</v>
      </c>
      <c r="G84" s="106">
        <f>VLOOKUP($C84,'Lookup Lists'!$A$2:$B$23,2)</f>
        <v>2</v>
      </c>
    </row>
    <row r="85" spans="1:7" x14ac:dyDescent="0.3">
      <c r="A85" s="105" t="s">
        <v>24</v>
      </c>
      <c r="B85" s="90">
        <v>42705</v>
      </c>
      <c r="C85" s="89" t="s">
        <v>350</v>
      </c>
      <c r="D85" s="89" t="s">
        <v>270</v>
      </c>
      <c r="E85" s="111">
        <v>7.15</v>
      </c>
      <c r="F85" s="111" t="s">
        <v>393</v>
      </c>
      <c r="G85" s="106">
        <f>VLOOKUP($C85,'Lookup Lists'!$A$2:$B$23,2)</f>
        <v>2</v>
      </c>
    </row>
    <row r="86" spans="1:7" x14ac:dyDescent="0.3">
      <c r="A86" s="105" t="s">
        <v>24</v>
      </c>
      <c r="B86" s="90">
        <v>42705</v>
      </c>
      <c r="C86" s="89" t="s">
        <v>275</v>
      </c>
      <c r="D86" s="89" t="s">
        <v>271</v>
      </c>
      <c r="E86" s="91">
        <v>7.15</v>
      </c>
      <c r="F86" s="91" t="s">
        <v>393</v>
      </c>
      <c r="G86" s="106">
        <f>VLOOKUP($C86,'Lookup Lists'!$A$2:$B$23,2)</f>
        <v>1</v>
      </c>
    </row>
    <row r="87" spans="1:7" x14ac:dyDescent="0.3">
      <c r="A87" s="105" t="s">
        <v>22</v>
      </c>
      <c r="B87" s="90">
        <v>42706</v>
      </c>
      <c r="C87" s="89" t="s">
        <v>347</v>
      </c>
      <c r="D87" s="89" t="s">
        <v>327</v>
      </c>
      <c r="E87" s="91">
        <v>7</v>
      </c>
      <c r="F87" s="91" t="s">
        <v>393</v>
      </c>
      <c r="G87" s="106">
        <f>VLOOKUP($C87,'Lookup Lists'!$A$2:$B$23,2)</f>
        <v>1</v>
      </c>
    </row>
    <row r="88" spans="1:7" x14ac:dyDescent="0.3">
      <c r="A88" s="105" t="s">
        <v>26</v>
      </c>
      <c r="B88" s="90">
        <v>42707</v>
      </c>
      <c r="C88" s="89" t="s">
        <v>262</v>
      </c>
      <c r="D88" s="89" t="s">
        <v>273</v>
      </c>
      <c r="E88" s="91">
        <v>2</v>
      </c>
      <c r="F88" s="91" t="s">
        <v>393</v>
      </c>
      <c r="G88" s="106">
        <f>VLOOKUP($C88,'Lookup Lists'!$A$2:$B$23,2)</f>
        <v>2</v>
      </c>
    </row>
    <row r="89" spans="1:7" x14ac:dyDescent="0.3">
      <c r="A89" s="105" t="s">
        <v>25</v>
      </c>
      <c r="B89" s="90">
        <v>42709</v>
      </c>
      <c r="C89" s="89" t="s">
        <v>269</v>
      </c>
      <c r="D89" s="89" t="s">
        <v>347</v>
      </c>
      <c r="E89" s="91">
        <v>7.15</v>
      </c>
      <c r="F89" s="91" t="s">
        <v>393</v>
      </c>
      <c r="G89" s="106">
        <f>VLOOKUP($C89,'Lookup Lists'!$A$2:$B$23,2)</f>
        <v>1</v>
      </c>
    </row>
    <row r="90" spans="1:7" x14ac:dyDescent="0.3">
      <c r="A90" s="105" t="s">
        <v>25</v>
      </c>
      <c r="B90" s="90">
        <v>42709</v>
      </c>
      <c r="C90" s="89" t="s">
        <v>348</v>
      </c>
      <c r="D90" s="89" t="s">
        <v>350</v>
      </c>
      <c r="E90" s="91">
        <v>2</v>
      </c>
      <c r="F90" s="91" t="s">
        <v>393</v>
      </c>
      <c r="G90" s="106">
        <f>VLOOKUP($C90,'Lookup Lists'!$A$2:$B$23,2)</f>
        <v>2</v>
      </c>
    </row>
    <row r="91" spans="1:7" x14ac:dyDescent="0.3">
      <c r="A91" s="105" t="s">
        <v>25</v>
      </c>
      <c r="B91" s="90">
        <v>42709</v>
      </c>
      <c r="C91" s="89" t="s">
        <v>11</v>
      </c>
      <c r="D91" s="89" t="s">
        <v>261</v>
      </c>
      <c r="E91" s="91">
        <v>7</v>
      </c>
      <c r="F91" s="91" t="s">
        <v>393</v>
      </c>
      <c r="G91" s="106">
        <f>VLOOKUP($C91,'Lookup Lists'!$A$2:$B$23,2)</f>
        <v>1</v>
      </c>
    </row>
    <row r="92" spans="1:7" x14ac:dyDescent="0.3">
      <c r="A92" s="105" t="s">
        <v>280</v>
      </c>
      <c r="B92" s="90">
        <v>42710</v>
      </c>
      <c r="C92" s="89" t="s">
        <v>389</v>
      </c>
      <c r="D92" s="89" t="s">
        <v>272</v>
      </c>
      <c r="E92" s="91">
        <v>7</v>
      </c>
      <c r="F92" s="91" t="s">
        <v>393</v>
      </c>
      <c r="G92" s="106">
        <f>VLOOKUP($C92,'Lookup Lists'!$A$2:$B$23,2)</f>
        <v>2</v>
      </c>
    </row>
    <row r="93" spans="1:7" x14ac:dyDescent="0.3">
      <c r="A93" s="107" t="s">
        <v>23</v>
      </c>
      <c r="B93" s="108">
        <v>42711</v>
      </c>
      <c r="C93" s="109" t="s">
        <v>270</v>
      </c>
      <c r="D93" s="109" t="s">
        <v>10</v>
      </c>
      <c r="E93" s="110">
        <v>7</v>
      </c>
      <c r="F93" s="110" t="s">
        <v>393</v>
      </c>
      <c r="G93" s="106">
        <f>VLOOKUP($C93,'Lookup Lists'!$A$2:$B$23,2)</f>
        <v>2</v>
      </c>
    </row>
    <row r="94" spans="1:7" x14ac:dyDescent="0.3">
      <c r="A94" s="107" t="s">
        <v>23</v>
      </c>
      <c r="B94" s="108">
        <v>42711</v>
      </c>
      <c r="C94" s="109" t="s">
        <v>327</v>
      </c>
      <c r="D94" s="109" t="s">
        <v>345</v>
      </c>
      <c r="E94" s="110">
        <v>7</v>
      </c>
      <c r="F94" s="110" t="s">
        <v>393</v>
      </c>
      <c r="G94" s="106">
        <f>VLOOKUP($C94,'Lookup Lists'!$A$2:$B$23,2)</f>
        <v>1</v>
      </c>
    </row>
    <row r="95" spans="1:7" x14ac:dyDescent="0.3">
      <c r="A95" s="107" t="s">
        <v>24</v>
      </c>
      <c r="B95" s="108">
        <v>42712</v>
      </c>
      <c r="C95" s="109" t="s">
        <v>349</v>
      </c>
      <c r="D95" s="109" t="s">
        <v>347</v>
      </c>
      <c r="E95" s="111">
        <v>7</v>
      </c>
      <c r="F95" s="111" t="s">
        <v>393</v>
      </c>
      <c r="G95" s="106">
        <f>VLOOKUP($C95,'Lookup Lists'!$A$2:$B$23,2)</f>
        <v>1</v>
      </c>
    </row>
    <row r="96" spans="1:7" x14ac:dyDescent="0.3">
      <c r="A96" s="105" t="s">
        <v>24</v>
      </c>
      <c r="B96" s="90">
        <v>42712</v>
      </c>
      <c r="C96" s="89" t="s">
        <v>275</v>
      </c>
      <c r="D96" s="89" t="s">
        <v>274</v>
      </c>
      <c r="E96" s="91">
        <v>7</v>
      </c>
      <c r="F96" s="91" t="s">
        <v>393</v>
      </c>
      <c r="G96" s="106">
        <f>VLOOKUP($C96,'Lookup Lists'!$A$2:$B$23,2)</f>
        <v>1</v>
      </c>
    </row>
    <row r="97" spans="1:7" x14ac:dyDescent="0.3">
      <c r="A97" s="105" t="s">
        <v>22</v>
      </c>
      <c r="B97" s="90">
        <v>42713</v>
      </c>
      <c r="C97" s="89" t="s">
        <v>260</v>
      </c>
      <c r="D97" s="89" t="s">
        <v>390</v>
      </c>
      <c r="E97" s="91">
        <v>7</v>
      </c>
      <c r="F97" s="91" t="s">
        <v>393</v>
      </c>
      <c r="G97" s="106">
        <f>VLOOKUP($C97,'Lookup Lists'!$A$2:$B$23,2)</f>
        <v>2</v>
      </c>
    </row>
    <row r="98" spans="1:7" x14ac:dyDescent="0.3">
      <c r="A98" s="105" t="s">
        <v>22</v>
      </c>
      <c r="B98" s="90">
        <v>42713</v>
      </c>
      <c r="C98" s="89" t="s">
        <v>262</v>
      </c>
      <c r="D98" s="89" t="s">
        <v>348</v>
      </c>
      <c r="E98" s="111">
        <v>2</v>
      </c>
      <c r="F98" s="111" t="s">
        <v>393</v>
      </c>
      <c r="G98" s="106">
        <f>VLOOKUP($C98,'Lookup Lists'!$A$2:$B$23,2)</f>
        <v>2</v>
      </c>
    </row>
    <row r="99" spans="1:7" x14ac:dyDescent="0.3">
      <c r="A99" s="107" t="s">
        <v>25</v>
      </c>
      <c r="B99" s="108">
        <v>42716</v>
      </c>
      <c r="C99" s="109" t="s">
        <v>12</v>
      </c>
      <c r="D99" s="109" t="s">
        <v>347</v>
      </c>
      <c r="E99" s="111">
        <v>7</v>
      </c>
      <c r="F99" s="111" t="s">
        <v>393</v>
      </c>
      <c r="G99" s="106">
        <f>VLOOKUP($C99,'Lookup Lists'!$A$2:$B$23,2)</f>
        <v>1</v>
      </c>
    </row>
    <row r="100" spans="1:7" x14ac:dyDescent="0.3">
      <c r="A100" s="107" t="s">
        <v>25</v>
      </c>
      <c r="B100" s="108">
        <v>42716</v>
      </c>
      <c r="C100" s="109" t="s">
        <v>10</v>
      </c>
      <c r="D100" s="109" t="s">
        <v>273</v>
      </c>
      <c r="E100" s="110">
        <v>1.1499999999999999</v>
      </c>
      <c r="F100" s="110" t="s">
        <v>393</v>
      </c>
      <c r="G100" s="106">
        <f>VLOOKUP($C100,'Lookup Lists'!$A$2:$B$23,2)</f>
        <v>2</v>
      </c>
    </row>
    <row r="101" spans="1:7" x14ac:dyDescent="0.3">
      <c r="A101" s="105" t="s">
        <v>25</v>
      </c>
      <c r="B101" s="90">
        <v>42716</v>
      </c>
      <c r="C101" s="89" t="s">
        <v>345</v>
      </c>
      <c r="D101" s="89" t="s">
        <v>275</v>
      </c>
      <c r="E101" s="91">
        <v>7</v>
      </c>
      <c r="F101" s="91" t="s">
        <v>393</v>
      </c>
      <c r="G101" s="106">
        <f>VLOOKUP($C101,'Lookup Lists'!$A$2:$B$23,2)</f>
        <v>1</v>
      </c>
    </row>
    <row r="102" spans="1:7" x14ac:dyDescent="0.3">
      <c r="A102" s="105" t="s">
        <v>25</v>
      </c>
      <c r="B102" s="90">
        <v>42716</v>
      </c>
      <c r="C102" s="89" t="s">
        <v>261</v>
      </c>
      <c r="D102" s="89" t="s">
        <v>274</v>
      </c>
      <c r="E102" s="91">
        <v>7.15</v>
      </c>
      <c r="F102" s="91" t="s">
        <v>393</v>
      </c>
      <c r="G102" s="106">
        <f>VLOOKUP($C102,'Lookup Lists'!$A$2:$B$23,2)</f>
        <v>1</v>
      </c>
    </row>
    <row r="103" spans="1:7" x14ac:dyDescent="0.3">
      <c r="A103" s="105" t="s">
        <v>280</v>
      </c>
      <c r="B103" s="90">
        <v>42717</v>
      </c>
      <c r="C103" s="89" t="s">
        <v>272</v>
      </c>
      <c r="D103" s="89" t="s">
        <v>260</v>
      </c>
      <c r="E103" s="91">
        <v>7</v>
      </c>
      <c r="F103" s="91" t="s">
        <v>393</v>
      </c>
      <c r="G103" s="106">
        <f>VLOOKUP($C103,'Lookup Lists'!$A$2:$B$23,2)</f>
        <v>2</v>
      </c>
    </row>
    <row r="104" spans="1:7" x14ac:dyDescent="0.3">
      <c r="A104" s="105" t="s">
        <v>280</v>
      </c>
      <c r="B104" s="90">
        <v>42717</v>
      </c>
      <c r="C104" s="89" t="s">
        <v>349</v>
      </c>
      <c r="D104" s="89" t="s">
        <v>271</v>
      </c>
      <c r="E104" s="91">
        <v>7</v>
      </c>
      <c r="F104" s="91" t="s">
        <v>393</v>
      </c>
      <c r="G104" s="106">
        <f>VLOOKUP($C104,'Lookup Lists'!$A$2:$B$23,2)</f>
        <v>1</v>
      </c>
    </row>
    <row r="105" spans="1:7" x14ac:dyDescent="0.3">
      <c r="A105" s="107" t="s">
        <v>23</v>
      </c>
      <c r="B105" s="108">
        <v>42718</v>
      </c>
      <c r="C105" s="109" t="s">
        <v>390</v>
      </c>
      <c r="D105" s="109" t="s">
        <v>389</v>
      </c>
      <c r="E105" s="110">
        <v>7.15</v>
      </c>
      <c r="F105" s="110" t="s">
        <v>393</v>
      </c>
      <c r="G105" s="106">
        <f>VLOOKUP($C105,'Lookup Lists'!$A$2:$B$23,2)</f>
        <v>2</v>
      </c>
    </row>
    <row r="106" spans="1:7" x14ac:dyDescent="0.3">
      <c r="A106" s="107" t="s">
        <v>24</v>
      </c>
      <c r="B106" s="108">
        <v>42719</v>
      </c>
      <c r="C106" s="109" t="s">
        <v>262</v>
      </c>
      <c r="D106" s="109" t="s">
        <v>270</v>
      </c>
      <c r="E106" s="110">
        <v>7</v>
      </c>
      <c r="F106" s="110" t="s">
        <v>393</v>
      </c>
      <c r="G106" s="106">
        <f>VLOOKUP($C106,'Lookup Lists'!$A$2:$B$23,2)</f>
        <v>2</v>
      </c>
    </row>
    <row r="107" spans="1:7" x14ac:dyDescent="0.3">
      <c r="A107" s="105" t="s">
        <v>24</v>
      </c>
      <c r="B107" s="90">
        <v>42719</v>
      </c>
      <c r="C107" s="89" t="s">
        <v>271</v>
      </c>
      <c r="D107" s="89" t="s">
        <v>11</v>
      </c>
      <c r="E107" s="91">
        <v>7</v>
      </c>
      <c r="F107" s="91" t="s">
        <v>393</v>
      </c>
      <c r="G107" s="106">
        <f>VLOOKUP($C107,'Lookup Lists'!$A$2:$B$23,2)</f>
        <v>1</v>
      </c>
    </row>
    <row r="108" spans="1:7" x14ac:dyDescent="0.3">
      <c r="A108" s="107" t="s">
        <v>24</v>
      </c>
      <c r="B108" s="108">
        <v>42719</v>
      </c>
      <c r="C108" s="109" t="s">
        <v>274</v>
      </c>
      <c r="D108" s="109" t="s">
        <v>12</v>
      </c>
      <c r="E108" s="110">
        <v>7</v>
      </c>
      <c r="F108" s="110" t="s">
        <v>393</v>
      </c>
      <c r="G108" s="106">
        <f>VLOOKUP($C108,'Lookup Lists'!$A$2:$B$23,2)</f>
        <v>1</v>
      </c>
    </row>
    <row r="109" spans="1:7" x14ac:dyDescent="0.3">
      <c r="A109" s="105" t="s">
        <v>22</v>
      </c>
      <c r="B109" s="90">
        <v>42720</v>
      </c>
      <c r="C109" s="89" t="s">
        <v>350</v>
      </c>
      <c r="D109" s="89" t="s">
        <v>260</v>
      </c>
      <c r="E109" s="91">
        <v>7.15</v>
      </c>
      <c r="F109" s="91" t="s">
        <v>393</v>
      </c>
      <c r="G109" s="106">
        <f>VLOOKUP($C109,'Lookup Lists'!$A$2:$B$23,2)</f>
        <v>2</v>
      </c>
    </row>
    <row r="110" spans="1:7" x14ac:dyDescent="0.3">
      <c r="A110" s="105" t="s">
        <v>25</v>
      </c>
      <c r="B110" s="90">
        <v>42723</v>
      </c>
      <c r="C110" s="89" t="s">
        <v>261</v>
      </c>
      <c r="D110" s="89" t="s">
        <v>327</v>
      </c>
      <c r="E110" s="91">
        <v>7.15</v>
      </c>
      <c r="F110" s="91" t="s">
        <v>393</v>
      </c>
      <c r="G110" s="106">
        <f>VLOOKUP($C110,'Lookup Lists'!$A$2:$B$23,2)</f>
        <v>1</v>
      </c>
    </row>
    <row r="111" spans="1:7" x14ac:dyDescent="0.3">
      <c r="A111" s="105" t="s">
        <v>280</v>
      </c>
      <c r="B111" s="90">
        <v>42724</v>
      </c>
      <c r="C111" s="89" t="s">
        <v>273</v>
      </c>
      <c r="D111" s="89" t="s">
        <v>260</v>
      </c>
      <c r="E111" s="91">
        <v>7</v>
      </c>
      <c r="F111" s="91" t="s">
        <v>393</v>
      </c>
      <c r="G111" s="106">
        <f>VLOOKUP($C111,'Lookup Lists'!$A$2:$B$23,2)</f>
        <v>2</v>
      </c>
    </row>
    <row r="112" spans="1:7" x14ac:dyDescent="0.3">
      <c r="A112" s="105" t="s">
        <v>280</v>
      </c>
      <c r="B112" s="90">
        <v>42724</v>
      </c>
      <c r="C112" s="89" t="s">
        <v>349</v>
      </c>
      <c r="D112" s="89" t="s">
        <v>12</v>
      </c>
      <c r="E112" s="91">
        <v>7.15</v>
      </c>
      <c r="F112" s="91" t="s">
        <v>393</v>
      </c>
      <c r="G112" s="106">
        <f>VLOOKUP($C112,'Lookup Lists'!$A$2:$B$23,2)</f>
        <v>1</v>
      </c>
    </row>
    <row r="113" spans="1:7" x14ac:dyDescent="0.3">
      <c r="A113" s="107" t="s">
        <v>24</v>
      </c>
      <c r="B113" s="108">
        <v>42726</v>
      </c>
      <c r="C113" s="109" t="s">
        <v>271</v>
      </c>
      <c r="D113" s="109" t="s">
        <v>345</v>
      </c>
      <c r="E113" s="111">
        <v>7</v>
      </c>
      <c r="F113" s="111" t="s">
        <v>393</v>
      </c>
      <c r="G113" s="106">
        <f>VLOOKUP($C113,'Lookup Lists'!$A$2:$B$23,2)</f>
        <v>1</v>
      </c>
    </row>
    <row r="114" spans="1:7" x14ac:dyDescent="0.3">
      <c r="A114" s="105" t="s">
        <v>280</v>
      </c>
      <c r="B114" s="90">
        <v>42738</v>
      </c>
      <c r="C114" s="89" t="s">
        <v>273</v>
      </c>
      <c r="D114" s="89" t="s">
        <v>390</v>
      </c>
      <c r="E114" s="91">
        <v>7</v>
      </c>
      <c r="F114" s="91" t="s">
        <v>393</v>
      </c>
      <c r="G114" s="106">
        <f>VLOOKUP($C114,'Lookup Lists'!$A$2:$B$23,2)</f>
        <v>2</v>
      </c>
    </row>
    <row r="115" spans="1:7" x14ac:dyDescent="0.3">
      <c r="A115" s="107" t="s">
        <v>24</v>
      </c>
      <c r="B115" s="108">
        <v>42740</v>
      </c>
      <c r="C115" s="109" t="s">
        <v>262</v>
      </c>
      <c r="D115" s="109" t="s">
        <v>350</v>
      </c>
      <c r="E115" s="110">
        <v>7.15</v>
      </c>
      <c r="F115" s="110" t="s">
        <v>393</v>
      </c>
      <c r="G115" s="106">
        <f>VLOOKUP($C115,'Lookup Lists'!$A$2:$B$23,2)</f>
        <v>2</v>
      </c>
    </row>
    <row r="116" spans="1:7" x14ac:dyDescent="0.3">
      <c r="A116" s="105" t="s">
        <v>24</v>
      </c>
      <c r="B116" s="90">
        <v>42740</v>
      </c>
      <c r="C116" s="89" t="s">
        <v>11</v>
      </c>
      <c r="D116" s="89" t="s">
        <v>12</v>
      </c>
      <c r="E116" s="91">
        <v>7</v>
      </c>
      <c r="F116" s="91" t="s">
        <v>393</v>
      </c>
      <c r="G116" s="106">
        <f>VLOOKUP($C116,'Lookup Lists'!$A$2:$B$23,2)</f>
        <v>1</v>
      </c>
    </row>
    <row r="117" spans="1:7" x14ac:dyDescent="0.3">
      <c r="A117" s="107" t="s">
        <v>24</v>
      </c>
      <c r="B117" s="108">
        <v>42740</v>
      </c>
      <c r="C117" s="109" t="s">
        <v>271</v>
      </c>
      <c r="D117" s="109" t="s">
        <v>327</v>
      </c>
      <c r="E117" s="110">
        <v>7</v>
      </c>
      <c r="F117" s="110" t="s">
        <v>393</v>
      </c>
      <c r="G117" s="106">
        <f>VLOOKUP($C117,'Lookup Lists'!$A$2:$B$23,2)</f>
        <v>1</v>
      </c>
    </row>
    <row r="118" spans="1:7" x14ac:dyDescent="0.3">
      <c r="A118" s="105" t="s">
        <v>24</v>
      </c>
      <c r="B118" s="90">
        <v>42740</v>
      </c>
      <c r="C118" s="89" t="s">
        <v>389</v>
      </c>
      <c r="D118" s="89" t="s">
        <v>348</v>
      </c>
      <c r="E118" s="91">
        <v>7.15</v>
      </c>
      <c r="F118" s="91" t="s">
        <v>393</v>
      </c>
      <c r="G118" s="106">
        <f>VLOOKUP($C118,'Lookup Lists'!$A$2:$B$23,2)</f>
        <v>2</v>
      </c>
    </row>
    <row r="119" spans="1:7" x14ac:dyDescent="0.3">
      <c r="A119" s="107" t="s">
        <v>22</v>
      </c>
      <c r="B119" s="108">
        <v>42741</v>
      </c>
      <c r="C119" s="109" t="s">
        <v>260</v>
      </c>
      <c r="D119" s="109" t="s">
        <v>270</v>
      </c>
      <c r="E119" s="110">
        <v>7</v>
      </c>
      <c r="F119" s="110" t="s">
        <v>393</v>
      </c>
      <c r="G119" s="106">
        <f>VLOOKUP($C119,'Lookup Lists'!$A$2:$B$23,2)</f>
        <v>2</v>
      </c>
    </row>
    <row r="120" spans="1:7" x14ac:dyDescent="0.3">
      <c r="A120" s="105" t="s">
        <v>25</v>
      </c>
      <c r="B120" s="90">
        <v>42744</v>
      </c>
      <c r="C120" s="89" t="s">
        <v>11</v>
      </c>
      <c r="D120" s="89" t="s">
        <v>345</v>
      </c>
      <c r="E120" s="91">
        <v>7</v>
      </c>
      <c r="F120" s="91" t="s">
        <v>393</v>
      </c>
      <c r="G120" s="106">
        <f>VLOOKUP($C120,'Lookup Lists'!$A$2:$B$23,2)</f>
        <v>1</v>
      </c>
    </row>
    <row r="121" spans="1:7" x14ac:dyDescent="0.3">
      <c r="A121" s="105" t="s">
        <v>280</v>
      </c>
      <c r="B121" s="90">
        <v>42745</v>
      </c>
      <c r="C121" s="89" t="s">
        <v>272</v>
      </c>
      <c r="D121" s="89" t="s">
        <v>350</v>
      </c>
      <c r="E121" s="91">
        <v>7</v>
      </c>
      <c r="F121" s="91" t="s">
        <v>393</v>
      </c>
      <c r="G121" s="106">
        <f>VLOOKUP($C121,'Lookup Lists'!$A$2:$B$23,2)</f>
        <v>2</v>
      </c>
    </row>
    <row r="122" spans="1:7" x14ac:dyDescent="0.3">
      <c r="A122" s="107" t="s">
        <v>23</v>
      </c>
      <c r="B122" s="108">
        <v>42746</v>
      </c>
      <c r="C122" s="109" t="s">
        <v>269</v>
      </c>
      <c r="D122" s="109" t="s">
        <v>271</v>
      </c>
      <c r="E122" s="111">
        <v>7</v>
      </c>
      <c r="F122" s="111" t="s">
        <v>393</v>
      </c>
      <c r="G122" s="106">
        <f>VLOOKUP($C122,'Lookup Lists'!$A$2:$B$23,2)</f>
        <v>1</v>
      </c>
    </row>
    <row r="123" spans="1:7" x14ac:dyDescent="0.3">
      <c r="A123" s="107" t="s">
        <v>23</v>
      </c>
      <c r="B123" s="108">
        <v>42746</v>
      </c>
      <c r="C123" s="109" t="s">
        <v>327</v>
      </c>
      <c r="D123" s="109" t="s">
        <v>261</v>
      </c>
      <c r="E123" s="110">
        <v>7.15</v>
      </c>
      <c r="F123" s="110" t="s">
        <v>393</v>
      </c>
      <c r="G123" s="106">
        <f>VLOOKUP($C123,'Lookup Lists'!$A$2:$B$23,2)</f>
        <v>1</v>
      </c>
    </row>
    <row r="124" spans="1:7" x14ac:dyDescent="0.3">
      <c r="A124" s="107" t="s">
        <v>24</v>
      </c>
      <c r="B124" s="108">
        <v>42747</v>
      </c>
      <c r="C124" s="109" t="s">
        <v>346</v>
      </c>
      <c r="D124" s="109" t="s">
        <v>389</v>
      </c>
      <c r="E124" s="110">
        <v>7.3</v>
      </c>
      <c r="F124" s="110" t="s">
        <v>393</v>
      </c>
      <c r="G124" s="106">
        <f>VLOOKUP($C124,'Lookup Lists'!$A$2:$B$23,2)</f>
        <v>2</v>
      </c>
    </row>
    <row r="125" spans="1:7" x14ac:dyDescent="0.3">
      <c r="A125" s="105" t="s">
        <v>24</v>
      </c>
      <c r="B125" s="90">
        <v>42747</v>
      </c>
      <c r="C125" s="89" t="s">
        <v>274</v>
      </c>
      <c r="D125" s="89" t="s">
        <v>349</v>
      </c>
      <c r="E125" s="111">
        <v>7.15</v>
      </c>
      <c r="F125" s="111" t="s">
        <v>393</v>
      </c>
      <c r="G125" s="106">
        <f>VLOOKUP($C125,'Lookup Lists'!$A$2:$B$23,2)</f>
        <v>1</v>
      </c>
    </row>
    <row r="126" spans="1:7" x14ac:dyDescent="0.3">
      <c r="A126" s="105" t="s">
        <v>22</v>
      </c>
      <c r="B126" s="90">
        <v>42748</v>
      </c>
      <c r="C126" s="89" t="s">
        <v>270</v>
      </c>
      <c r="D126" s="89" t="s">
        <v>348</v>
      </c>
      <c r="E126" s="91">
        <v>7.15</v>
      </c>
      <c r="F126" s="91" t="s">
        <v>393</v>
      </c>
      <c r="G126" s="106">
        <f>VLOOKUP($C126,'Lookup Lists'!$A$2:$B$23,2)</f>
        <v>2</v>
      </c>
    </row>
    <row r="127" spans="1:7" x14ac:dyDescent="0.3">
      <c r="A127" s="107" t="s">
        <v>22</v>
      </c>
      <c r="B127" s="108">
        <v>42748</v>
      </c>
      <c r="C127" s="109" t="s">
        <v>347</v>
      </c>
      <c r="D127" s="109" t="s">
        <v>12</v>
      </c>
      <c r="E127" s="111">
        <v>7</v>
      </c>
      <c r="F127" s="111" t="s">
        <v>393</v>
      </c>
      <c r="G127" s="106">
        <f>VLOOKUP($C127,'Lookup Lists'!$A$2:$B$23,2)</f>
        <v>1</v>
      </c>
    </row>
    <row r="128" spans="1:7" x14ac:dyDescent="0.3">
      <c r="A128" s="107" t="s">
        <v>281</v>
      </c>
      <c r="B128" s="108">
        <v>42750</v>
      </c>
      <c r="C128" s="109" t="s">
        <v>10</v>
      </c>
      <c r="D128" s="109" t="s">
        <v>262</v>
      </c>
      <c r="E128" s="110">
        <v>2</v>
      </c>
      <c r="F128" s="110" t="s">
        <v>393</v>
      </c>
      <c r="G128" s="106">
        <f>VLOOKUP($C128,'Lookup Lists'!$A$2:$B$23,2)</f>
        <v>2</v>
      </c>
    </row>
    <row r="129" spans="1:7" x14ac:dyDescent="0.3">
      <c r="A129" s="107" t="s">
        <v>25</v>
      </c>
      <c r="B129" s="108">
        <v>42751</v>
      </c>
      <c r="C129" s="109" t="s">
        <v>261</v>
      </c>
      <c r="D129" s="109" t="s">
        <v>345</v>
      </c>
      <c r="E129" s="110">
        <v>7.15</v>
      </c>
      <c r="F129" s="110" t="s">
        <v>393</v>
      </c>
      <c r="G129" s="106">
        <f>VLOOKUP($C129,'Lookup Lists'!$A$2:$B$23,2)</f>
        <v>1</v>
      </c>
    </row>
    <row r="130" spans="1:7" x14ac:dyDescent="0.3">
      <c r="A130" s="107" t="s">
        <v>280</v>
      </c>
      <c r="B130" s="108">
        <v>42752</v>
      </c>
      <c r="C130" s="109" t="s">
        <v>273</v>
      </c>
      <c r="D130" s="109" t="s">
        <v>348</v>
      </c>
      <c r="E130" s="111">
        <v>7</v>
      </c>
      <c r="F130" s="111" t="s">
        <v>393</v>
      </c>
      <c r="G130" s="106">
        <f>VLOOKUP($C130,'Lookup Lists'!$A$2:$B$23,2)</f>
        <v>2</v>
      </c>
    </row>
    <row r="131" spans="1:7" x14ac:dyDescent="0.3">
      <c r="A131" s="105" t="s">
        <v>280</v>
      </c>
      <c r="B131" s="90">
        <v>42752</v>
      </c>
      <c r="C131" s="89" t="s">
        <v>349</v>
      </c>
      <c r="D131" s="89" t="s">
        <v>275</v>
      </c>
      <c r="E131" s="111">
        <v>7.15</v>
      </c>
      <c r="F131" s="111" t="s">
        <v>393</v>
      </c>
      <c r="G131" s="106">
        <f>VLOOKUP($C131,'Lookup Lists'!$A$2:$B$23,2)</f>
        <v>1</v>
      </c>
    </row>
    <row r="132" spans="1:7" x14ac:dyDescent="0.3">
      <c r="A132" s="107" t="s">
        <v>23</v>
      </c>
      <c r="B132" s="108">
        <v>42753</v>
      </c>
      <c r="C132" s="109" t="s">
        <v>389</v>
      </c>
      <c r="D132" s="109" t="s">
        <v>390</v>
      </c>
      <c r="E132" s="110">
        <v>7.15</v>
      </c>
      <c r="F132" s="110" t="s">
        <v>393</v>
      </c>
      <c r="G132" s="106">
        <f>VLOOKUP($C132,'Lookup Lists'!$A$2:$B$23,2)</f>
        <v>2</v>
      </c>
    </row>
    <row r="133" spans="1:7" x14ac:dyDescent="0.3">
      <c r="A133" s="107" t="s">
        <v>24</v>
      </c>
      <c r="B133" s="108">
        <v>42754</v>
      </c>
      <c r="C133" s="109" t="s">
        <v>271</v>
      </c>
      <c r="D133" s="109" t="s">
        <v>347</v>
      </c>
      <c r="E133" s="111">
        <v>7</v>
      </c>
      <c r="F133" s="111" t="s">
        <v>393</v>
      </c>
      <c r="G133" s="106">
        <f>VLOOKUP($C133,'Lookup Lists'!$A$2:$B$23,2)</f>
        <v>1</v>
      </c>
    </row>
    <row r="134" spans="1:7" x14ac:dyDescent="0.3">
      <c r="A134" s="105" t="s">
        <v>24</v>
      </c>
      <c r="B134" s="90">
        <v>42754</v>
      </c>
      <c r="C134" s="89" t="s">
        <v>274</v>
      </c>
      <c r="D134" s="89" t="s">
        <v>275</v>
      </c>
      <c r="E134" s="91">
        <v>7</v>
      </c>
      <c r="F134" s="91" t="s">
        <v>393</v>
      </c>
      <c r="G134" s="106">
        <f>VLOOKUP($C134,'Lookup Lists'!$A$2:$B$23,2)</f>
        <v>1</v>
      </c>
    </row>
    <row r="135" spans="1:7" x14ac:dyDescent="0.3">
      <c r="A135" s="107" t="s">
        <v>22</v>
      </c>
      <c r="B135" s="108">
        <v>42755</v>
      </c>
      <c r="C135" s="109" t="s">
        <v>270</v>
      </c>
      <c r="D135" s="109" t="s">
        <v>346</v>
      </c>
      <c r="E135" s="110">
        <v>7</v>
      </c>
      <c r="F135" s="110" t="s">
        <v>393</v>
      </c>
      <c r="G135" s="106">
        <f>VLOOKUP($C135,'Lookup Lists'!$A$2:$B$23,2)</f>
        <v>2</v>
      </c>
    </row>
    <row r="136" spans="1:7" x14ac:dyDescent="0.3">
      <c r="A136" s="105" t="s">
        <v>26</v>
      </c>
      <c r="B136" s="90">
        <v>42756</v>
      </c>
      <c r="C136" s="89" t="s">
        <v>272</v>
      </c>
      <c r="D136" s="89" t="s">
        <v>262</v>
      </c>
      <c r="E136" s="91">
        <v>2</v>
      </c>
      <c r="F136" s="91" t="s">
        <v>393</v>
      </c>
      <c r="G136" s="106">
        <f>VLOOKUP($C136,'Lookup Lists'!$A$2:$B$23,2)</f>
        <v>2</v>
      </c>
    </row>
    <row r="137" spans="1:7" x14ac:dyDescent="0.3">
      <c r="A137" s="107" t="s">
        <v>25</v>
      </c>
      <c r="B137" s="108">
        <v>42758</v>
      </c>
      <c r="C137" s="109" t="s">
        <v>269</v>
      </c>
      <c r="D137" s="109" t="s">
        <v>274</v>
      </c>
      <c r="E137" s="110">
        <v>7.15</v>
      </c>
      <c r="F137" s="110" t="s">
        <v>393</v>
      </c>
      <c r="G137" s="106">
        <f>VLOOKUP($C137,'Lookup Lists'!$A$2:$B$23,2)</f>
        <v>1</v>
      </c>
    </row>
    <row r="138" spans="1:7" x14ac:dyDescent="0.3">
      <c r="A138" s="107" t="s">
        <v>25</v>
      </c>
      <c r="B138" s="108">
        <v>42758</v>
      </c>
      <c r="C138" s="109" t="s">
        <v>261</v>
      </c>
      <c r="D138" s="109" t="s">
        <v>12</v>
      </c>
      <c r="E138" s="111">
        <v>7.15</v>
      </c>
      <c r="F138" s="111" t="s">
        <v>393</v>
      </c>
      <c r="G138" s="106">
        <f>VLOOKUP($C138,'Lookup Lists'!$A$2:$B$23,2)</f>
        <v>1</v>
      </c>
    </row>
    <row r="139" spans="1:7" x14ac:dyDescent="0.3">
      <c r="A139" s="105" t="s">
        <v>25</v>
      </c>
      <c r="B139" s="90">
        <v>42758</v>
      </c>
      <c r="C139" s="89" t="s">
        <v>275</v>
      </c>
      <c r="D139" s="89" t="s">
        <v>345</v>
      </c>
      <c r="E139" s="91">
        <v>7.15</v>
      </c>
      <c r="F139" s="91" t="s">
        <v>393</v>
      </c>
      <c r="G139" s="106">
        <f>VLOOKUP($C139,'Lookup Lists'!$A$2:$B$23,2)</f>
        <v>1</v>
      </c>
    </row>
    <row r="140" spans="1:7" x14ac:dyDescent="0.3">
      <c r="A140" s="105" t="s">
        <v>280</v>
      </c>
      <c r="B140" s="90">
        <v>42759</v>
      </c>
      <c r="C140" s="89" t="s">
        <v>350</v>
      </c>
      <c r="D140" s="89" t="s">
        <v>273</v>
      </c>
      <c r="E140" s="91">
        <v>7</v>
      </c>
      <c r="F140" s="91" t="s">
        <v>393</v>
      </c>
      <c r="G140" s="106">
        <f>VLOOKUP($C140,'Lookup Lists'!$A$2:$B$23,2)</f>
        <v>2</v>
      </c>
    </row>
    <row r="141" spans="1:7" x14ac:dyDescent="0.3">
      <c r="A141" s="105" t="s">
        <v>23</v>
      </c>
      <c r="B141" s="90">
        <v>42760</v>
      </c>
      <c r="C141" s="89" t="s">
        <v>327</v>
      </c>
      <c r="D141" s="89" t="s">
        <v>349</v>
      </c>
      <c r="E141" s="91">
        <v>7.15</v>
      </c>
      <c r="F141" s="91" t="s">
        <v>393</v>
      </c>
      <c r="G141" s="106">
        <f>VLOOKUP($C141,'Lookup Lists'!$A$2:$B$23,2)</f>
        <v>1</v>
      </c>
    </row>
    <row r="142" spans="1:7" x14ac:dyDescent="0.3">
      <c r="A142" s="105" t="s">
        <v>24</v>
      </c>
      <c r="B142" s="90">
        <v>42761</v>
      </c>
      <c r="C142" s="89" t="s">
        <v>10</v>
      </c>
      <c r="D142" s="89" t="s">
        <v>260</v>
      </c>
      <c r="E142" s="91">
        <v>7</v>
      </c>
      <c r="F142" s="91" t="s">
        <v>393</v>
      </c>
      <c r="G142" s="106">
        <f>VLOOKUP($C142,'Lookup Lists'!$A$2:$B$23,2)</f>
        <v>2</v>
      </c>
    </row>
    <row r="143" spans="1:7" x14ac:dyDescent="0.3">
      <c r="A143" s="107" t="s">
        <v>24</v>
      </c>
      <c r="B143" s="108">
        <v>42761</v>
      </c>
      <c r="C143" s="109" t="s">
        <v>11</v>
      </c>
      <c r="D143" s="109" t="s">
        <v>271</v>
      </c>
      <c r="E143" s="110">
        <v>7</v>
      </c>
      <c r="F143" s="110" t="s">
        <v>393</v>
      </c>
      <c r="G143" s="106">
        <f>VLOOKUP($C143,'Lookup Lists'!$A$2:$B$23,2)</f>
        <v>1</v>
      </c>
    </row>
    <row r="144" spans="1:7" x14ac:dyDescent="0.3">
      <c r="A144" s="105" t="s">
        <v>24</v>
      </c>
      <c r="B144" s="90">
        <v>42761</v>
      </c>
      <c r="C144" s="89" t="s">
        <v>390</v>
      </c>
      <c r="D144" s="89" t="s">
        <v>272</v>
      </c>
      <c r="E144" s="91">
        <v>7</v>
      </c>
      <c r="F144" s="91" t="s">
        <v>393</v>
      </c>
      <c r="G144" s="106">
        <f>VLOOKUP($C144,'Lookup Lists'!$A$2:$B$23,2)</f>
        <v>2</v>
      </c>
    </row>
    <row r="145" spans="1:7" x14ac:dyDescent="0.3">
      <c r="A145" s="105" t="s">
        <v>26</v>
      </c>
      <c r="B145" s="90">
        <v>42763</v>
      </c>
      <c r="C145" s="89" t="s">
        <v>262</v>
      </c>
      <c r="D145" s="89" t="s">
        <v>260</v>
      </c>
      <c r="E145" s="91">
        <v>2</v>
      </c>
      <c r="F145" s="91" t="s">
        <v>393</v>
      </c>
      <c r="G145" s="106">
        <f>VLOOKUP($C145,'Lookup Lists'!$A$2:$B$23,2)</f>
        <v>2</v>
      </c>
    </row>
    <row r="146" spans="1:7" x14ac:dyDescent="0.3">
      <c r="A146" s="107" t="s">
        <v>25</v>
      </c>
      <c r="B146" s="108">
        <v>42765</v>
      </c>
      <c r="C146" s="109" t="s">
        <v>345</v>
      </c>
      <c r="D146" s="109" t="s">
        <v>274</v>
      </c>
      <c r="E146" s="110">
        <v>7</v>
      </c>
      <c r="F146" s="110" t="s">
        <v>393</v>
      </c>
      <c r="G146" s="106">
        <f>VLOOKUP($C146,'Lookup Lists'!$A$2:$B$23,2)</f>
        <v>1</v>
      </c>
    </row>
    <row r="147" spans="1:7" x14ac:dyDescent="0.3">
      <c r="A147" s="105" t="s">
        <v>280</v>
      </c>
      <c r="B147" s="90">
        <v>42766</v>
      </c>
      <c r="C147" s="89" t="s">
        <v>273</v>
      </c>
      <c r="D147" s="89" t="s">
        <v>272</v>
      </c>
      <c r="E147" s="91">
        <v>7</v>
      </c>
      <c r="F147" s="91" t="s">
        <v>393</v>
      </c>
      <c r="G147" s="106">
        <f>VLOOKUP($C147,'Lookup Lists'!$A$2:$B$23,2)</f>
        <v>2</v>
      </c>
    </row>
    <row r="148" spans="1:7" x14ac:dyDescent="0.3">
      <c r="A148" s="107" t="s">
        <v>280</v>
      </c>
      <c r="B148" s="108">
        <v>42766</v>
      </c>
      <c r="C148" s="109" t="s">
        <v>389</v>
      </c>
      <c r="D148" s="109" t="s">
        <v>10</v>
      </c>
      <c r="E148" s="110">
        <v>7</v>
      </c>
      <c r="F148" s="110" t="s">
        <v>393</v>
      </c>
      <c r="G148" s="106">
        <f>VLOOKUP($C148,'Lookup Lists'!$A$2:$B$23,2)</f>
        <v>2</v>
      </c>
    </row>
    <row r="149" spans="1:7" x14ac:dyDescent="0.3">
      <c r="A149" s="107" t="s">
        <v>280</v>
      </c>
      <c r="B149" s="108">
        <v>42766</v>
      </c>
      <c r="C149" s="109" t="s">
        <v>350</v>
      </c>
      <c r="D149" s="109" t="s">
        <v>348</v>
      </c>
      <c r="E149" s="110">
        <v>7</v>
      </c>
      <c r="F149" s="110" t="s">
        <v>393</v>
      </c>
      <c r="G149" s="106">
        <f>VLOOKUP($C149,'Lookup Lists'!$A$2:$B$23,2)</f>
        <v>2</v>
      </c>
    </row>
    <row r="150" spans="1:7" x14ac:dyDescent="0.3">
      <c r="A150" s="107" t="s">
        <v>23</v>
      </c>
      <c r="B150" s="108">
        <v>42767</v>
      </c>
      <c r="C150" s="109" t="s">
        <v>10</v>
      </c>
      <c r="D150" s="109" t="s">
        <v>270</v>
      </c>
      <c r="E150" s="110">
        <v>2</v>
      </c>
      <c r="F150" s="110" t="s">
        <v>393</v>
      </c>
      <c r="G150" s="106">
        <f>VLOOKUP($C150,'Lookup Lists'!$A$2:$B$23,2)</f>
        <v>2</v>
      </c>
    </row>
    <row r="151" spans="1:7" x14ac:dyDescent="0.3">
      <c r="A151" s="105" t="s">
        <v>23</v>
      </c>
      <c r="B151" s="90">
        <v>42767</v>
      </c>
      <c r="C151" s="89" t="s">
        <v>327</v>
      </c>
      <c r="D151" s="89" t="s">
        <v>12</v>
      </c>
      <c r="E151" s="91">
        <v>7</v>
      </c>
      <c r="F151" s="91" t="s">
        <v>393</v>
      </c>
      <c r="G151" s="106">
        <f>VLOOKUP($C151,'Lookup Lists'!$A$2:$B$23,2)</f>
        <v>1</v>
      </c>
    </row>
    <row r="152" spans="1:7" x14ac:dyDescent="0.3">
      <c r="A152" s="107" t="s">
        <v>24</v>
      </c>
      <c r="B152" s="108">
        <v>42768</v>
      </c>
      <c r="C152" s="109" t="s">
        <v>346</v>
      </c>
      <c r="D152" s="109" t="s">
        <v>390</v>
      </c>
      <c r="E152" s="110">
        <v>7.15</v>
      </c>
      <c r="F152" s="110" t="s">
        <v>393</v>
      </c>
      <c r="G152" s="106">
        <f>VLOOKUP($C152,'Lookup Lists'!$A$2:$B$23,2)</f>
        <v>2</v>
      </c>
    </row>
    <row r="153" spans="1:7" x14ac:dyDescent="0.3">
      <c r="A153" s="105" t="s">
        <v>22</v>
      </c>
      <c r="B153" s="90">
        <v>42769</v>
      </c>
      <c r="C153" s="89" t="s">
        <v>260</v>
      </c>
      <c r="D153" s="89" t="s">
        <v>272</v>
      </c>
      <c r="E153" s="91">
        <v>7</v>
      </c>
      <c r="F153" s="91" t="s">
        <v>393</v>
      </c>
      <c r="G153" s="106">
        <f>VLOOKUP($C153,'Lookup Lists'!$A$2:$B$23,2)</f>
        <v>2</v>
      </c>
    </row>
    <row r="154" spans="1:7" x14ac:dyDescent="0.3">
      <c r="A154" s="107" t="s">
        <v>25</v>
      </c>
      <c r="B154" s="108">
        <v>42772</v>
      </c>
      <c r="C154" s="109" t="s">
        <v>270</v>
      </c>
      <c r="D154" s="109" t="s">
        <v>350</v>
      </c>
      <c r="E154" s="110">
        <v>2</v>
      </c>
      <c r="F154" s="110" t="s">
        <v>393</v>
      </c>
      <c r="G154" s="106">
        <f>VLOOKUP($C154,'Lookup Lists'!$A$2:$B$23,2)</f>
        <v>2</v>
      </c>
    </row>
    <row r="155" spans="1:7" x14ac:dyDescent="0.3">
      <c r="A155" s="107" t="s">
        <v>25</v>
      </c>
      <c r="B155" s="108">
        <v>42772</v>
      </c>
      <c r="C155" s="109" t="s">
        <v>12</v>
      </c>
      <c r="D155" s="109" t="s">
        <v>345</v>
      </c>
      <c r="E155" s="110">
        <v>7</v>
      </c>
      <c r="F155" s="110" t="s">
        <v>393</v>
      </c>
      <c r="G155" s="106">
        <f>VLOOKUP($C155,'Lookup Lists'!$A$2:$B$23,2)</f>
        <v>1</v>
      </c>
    </row>
    <row r="156" spans="1:7" x14ac:dyDescent="0.3">
      <c r="A156" s="107" t="s">
        <v>25</v>
      </c>
      <c r="B156" s="108">
        <v>42772</v>
      </c>
      <c r="C156" s="109" t="s">
        <v>261</v>
      </c>
      <c r="D156" s="109" t="s">
        <v>275</v>
      </c>
      <c r="E156" s="110">
        <v>7.15</v>
      </c>
      <c r="F156" s="110" t="s">
        <v>393</v>
      </c>
      <c r="G156" s="106">
        <f>VLOOKUP($C156,'Lookup Lists'!$A$2:$B$23,2)</f>
        <v>1</v>
      </c>
    </row>
    <row r="157" spans="1:7" x14ac:dyDescent="0.3">
      <c r="A157" s="107" t="s">
        <v>280</v>
      </c>
      <c r="B157" s="108">
        <v>42773</v>
      </c>
      <c r="C157" s="109" t="s">
        <v>390</v>
      </c>
      <c r="D157" s="109" t="s">
        <v>10</v>
      </c>
      <c r="E157" s="110">
        <v>7</v>
      </c>
      <c r="F157" s="110" t="s">
        <v>393</v>
      </c>
      <c r="G157" s="106">
        <f>VLOOKUP($C157,'Lookup Lists'!$A$2:$B$23,2)</f>
        <v>2</v>
      </c>
    </row>
    <row r="158" spans="1:7" x14ac:dyDescent="0.3">
      <c r="A158" s="105" t="s">
        <v>23</v>
      </c>
      <c r="B158" s="90">
        <v>42774</v>
      </c>
      <c r="C158" s="89" t="s">
        <v>347</v>
      </c>
      <c r="D158" s="89" t="s">
        <v>269</v>
      </c>
      <c r="E158" s="91">
        <v>2</v>
      </c>
      <c r="F158" s="91" t="s">
        <v>393</v>
      </c>
      <c r="G158" s="106">
        <f>VLOOKUP($C158,'Lookup Lists'!$A$2:$B$23,2)</f>
        <v>1</v>
      </c>
    </row>
    <row r="159" spans="1:7" x14ac:dyDescent="0.3">
      <c r="A159" s="105" t="s">
        <v>23</v>
      </c>
      <c r="B159" s="90">
        <v>42774</v>
      </c>
      <c r="C159" s="89" t="s">
        <v>327</v>
      </c>
      <c r="D159" s="89" t="s">
        <v>274</v>
      </c>
      <c r="E159" s="91">
        <v>7</v>
      </c>
      <c r="F159" s="91" t="s">
        <v>393</v>
      </c>
      <c r="G159" s="106">
        <f>VLOOKUP($C159,'Lookup Lists'!$A$2:$B$23,2)</f>
        <v>1</v>
      </c>
    </row>
    <row r="160" spans="1:7" x14ac:dyDescent="0.3">
      <c r="A160" s="105" t="s">
        <v>24</v>
      </c>
      <c r="B160" s="90">
        <v>42775</v>
      </c>
      <c r="C160" s="89" t="s">
        <v>348</v>
      </c>
      <c r="D160" s="89" t="s">
        <v>262</v>
      </c>
      <c r="E160" s="111">
        <v>2</v>
      </c>
      <c r="F160" s="111" t="s">
        <v>393</v>
      </c>
      <c r="G160" s="106">
        <f>VLOOKUP($C160,'Lookup Lists'!$A$2:$B$23,2)</f>
        <v>2</v>
      </c>
    </row>
    <row r="161" spans="1:7" x14ac:dyDescent="0.3">
      <c r="A161" s="105" t="s">
        <v>280</v>
      </c>
      <c r="B161" s="90">
        <v>42775</v>
      </c>
      <c r="C161" s="89" t="s">
        <v>273</v>
      </c>
      <c r="D161" s="89" t="s">
        <v>10</v>
      </c>
      <c r="E161" s="91">
        <v>7</v>
      </c>
      <c r="F161" s="91" t="s">
        <v>393</v>
      </c>
      <c r="G161" s="106">
        <f>VLOOKUP($C161,'Lookup Lists'!$A$2:$B$23,2)</f>
        <v>2</v>
      </c>
    </row>
    <row r="162" spans="1:7" x14ac:dyDescent="0.3">
      <c r="A162" s="105" t="s">
        <v>22</v>
      </c>
      <c r="B162" s="90">
        <v>42776</v>
      </c>
      <c r="C162" s="89" t="s">
        <v>260</v>
      </c>
      <c r="D162" s="89" t="s">
        <v>389</v>
      </c>
      <c r="E162" s="91">
        <v>7</v>
      </c>
      <c r="F162" s="91" t="s">
        <v>393</v>
      </c>
      <c r="G162" s="106">
        <f>VLOOKUP($C162,'Lookup Lists'!$A$2:$B$23,2)</f>
        <v>2</v>
      </c>
    </row>
    <row r="163" spans="1:7" x14ac:dyDescent="0.3">
      <c r="A163" s="105" t="s">
        <v>22</v>
      </c>
      <c r="B163" s="90">
        <v>42776</v>
      </c>
      <c r="C163" s="89" t="s">
        <v>347</v>
      </c>
      <c r="D163" s="89" t="s">
        <v>345</v>
      </c>
      <c r="E163" s="91">
        <v>7</v>
      </c>
      <c r="F163" s="91" t="s">
        <v>393</v>
      </c>
      <c r="G163" s="106">
        <f>VLOOKUP($C163,'Lookup Lists'!$A$2:$B$23,2)</f>
        <v>1</v>
      </c>
    </row>
    <row r="164" spans="1:7" x14ac:dyDescent="0.3">
      <c r="A164" s="107" t="s">
        <v>26</v>
      </c>
      <c r="B164" s="108">
        <v>42777</v>
      </c>
      <c r="C164" s="109" t="s">
        <v>346</v>
      </c>
      <c r="D164" s="109" t="s">
        <v>262</v>
      </c>
      <c r="E164" s="110">
        <v>2</v>
      </c>
      <c r="F164" s="110" t="s">
        <v>393</v>
      </c>
      <c r="G164" s="106">
        <f>VLOOKUP($C164,'Lookup Lists'!$A$2:$B$23,2)</f>
        <v>2</v>
      </c>
    </row>
    <row r="165" spans="1:7" x14ac:dyDescent="0.3">
      <c r="A165" s="107" t="s">
        <v>25</v>
      </c>
      <c r="B165" s="108">
        <v>42779</v>
      </c>
      <c r="C165" s="109" t="s">
        <v>12</v>
      </c>
      <c r="D165" s="109" t="s">
        <v>269</v>
      </c>
      <c r="E165" s="110">
        <v>7.15</v>
      </c>
      <c r="F165" s="110" t="s">
        <v>393</v>
      </c>
      <c r="G165" s="106">
        <f>VLOOKUP($C165,'Lookup Lists'!$A$2:$B$23,2)</f>
        <v>1</v>
      </c>
    </row>
    <row r="166" spans="1:7" x14ac:dyDescent="0.3">
      <c r="A166" s="105" t="s">
        <v>25</v>
      </c>
      <c r="B166" s="90">
        <v>42779</v>
      </c>
      <c r="C166" s="89" t="s">
        <v>11</v>
      </c>
      <c r="D166" s="89" t="s">
        <v>327</v>
      </c>
      <c r="E166" s="91">
        <v>7</v>
      </c>
      <c r="F166" s="91" t="s">
        <v>393</v>
      </c>
      <c r="G166" s="106">
        <f>VLOOKUP($C166,'Lookup Lists'!$A$2:$B$23,2)</f>
        <v>1</v>
      </c>
    </row>
    <row r="167" spans="1:7" x14ac:dyDescent="0.3">
      <c r="A167" s="107" t="s">
        <v>280</v>
      </c>
      <c r="B167" s="108">
        <v>42780</v>
      </c>
      <c r="C167" s="109" t="s">
        <v>272</v>
      </c>
      <c r="D167" s="109" t="s">
        <v>390</v>
      </c>
      <c r="E167" s="110">
        <v>7</v>
      </c>
      <c r="F167" s="110" t="s">
        <v>393</v>
      </c>
      <c r="G167" s="106">
        <f>VLOOKUP($C167,'Lookup Lists'!$A$2:$B$23,2)</f>
        <v>2</v>
      </c>
    </row>
    <row r="168" spans="1:7" x14ac:dyDescent="0.3">
      <c r="A168" s="107" t="s">
        <v>280</v>
      </c>
      <c r="B168" s="108">
        <v>42780</v>
      </c>
      <c r="C168" s="109" t="s">
        <v>389</v>
      </c>
      <c r="D168" s="109" t="s">
        <v>270</v>
      </c>
      <c r="E168" s="110">
        <v>7.15</v>
      </c>
      <c r="F168" s="110" t="s">
        <v>393</v>
      </c>
      <c r="G168" s="106">
        <f>VLOOKUP($C168,'Lookup Lists'!$A$2:$B$23,2)</f>
        <v>2</v>
      </c>
    </row>
    <row r="169" spans="1:7" x14ac:dyDescent="0.3">
      <c r="A169" s="105" t="s">
        <v>280</v>
      </c>
      <c r="B169" s="90">
        <v>42780</v>
      </c>
      <c r="C169" s="89" t="s">
        <v>349</v>
      </c>
      <c r="D169" s="89" t="s">
        <v>345</v>
      </c>
      <c r="E169" s="91">
        <v>7.15</v>
      </c>
      <c r="F169" s="91" t="s">
        <v>393</v>
      </c>
      <c r="G169" s="106">
        <f>VLOOKUP($C169,'Lookup Lists'!$A$2:$B$23,2)</f>
        <v>1</v>
      </c>
    </row>
    <row r="170" spans="1:7" x14ac:dyDescent="0.3">
      <c r="A170" s="107" t="s">
        <v>280</v>
      </c>
      <c r="B170" s="108">
        <v>42780</v>
      </c>
      <c r="C170" s="109" t="s">
        <v>350</v>
      </c>
      <c r="D170" s="109" t="s">
        <v>10</v>
      </c>
      <c r="E170" s="110">
        <v>2</v>
      </c>
      <c r="F170" s="110" t="s">
        <v>393</v>
      </c>
      <c r="G170" s="106">
        <f>VLOOKUP($C170,'Lookup Lists'!$A$2:$B$23,2)</f>
        <v>2</v>
      </c>
    </row>
    <row r="171" spans="1:7" x14ac:dyDescent="0.3">
      <c r="A171" s="107" t="s">
        <v>24</v>
      </c>
      <c r="B171" s="108">
        <v>42782</v>
      </c>
      <c r="C171" s="109" t="s">
        <v>271</v>
      </c>
      <c r="D171" s="109" t="s">
        <v>275</v>
      </c>
      <c r="E171" s="111">
        <v>7.15</v>
      </c>
      <c r="F171" s="111" t="s">
        <v>393</v>
      </c>
      <c r="G171" s="106">
        <f>VLOOKUP($C171,'Lookup Lists'!$A$2:$B$23,2)</f>
        <v>1</v>
      </c>
    </row>
    <row r="172" spans="1:7" x14ac:dyDescent="0.3">
      <c r="A172" s="107" t="s">
        <v>24</v>
      </c>
      <c r="B172" s="108">
        <v>42782</v>
      </c>
      <c r="C172" s="109" t="s">
        <v>274</v>
      </c>
      <c r="D172" s="109" t="s">
        <v>347</v>
      </c>
      <c r="E172" s="110">
        <v>7</v>
      </c>
      <c r="F172" s="110" t="s">
        <v>393</v>
      </c>
      <c r="G172" s="106">
        <f>VLOOKUP($C172,'Lookup Lists'!$A$2:$B$23,2)</f>
        <v>1</v>
      </c>
    </row>
    <row r="173" spans="1:7" x14ac:dyDescent="0.3">
      <c r="A173" s="105" t="s">
        <v>22</v>
      </c>
      <c r="B173" s="90">
        <v>42783</v>
      </c>
      <c r="C173" s="89" t="s">
        <v>348</v>
      </c>
      <c r="D173" s="89" t="s">
        <v>260</v>
      </c>
      <c r="E173" s="91">
        <v>7</v>
      </c>
      <c r="F173" s="91" t="s">
        <v>393</v>
      </c>
      <c r="G173" s="106">
        <f>VLOOKUP($C173,'Lookup Lists'!$A$2:$B$23,2)</f>
        <v>2</v>
      </c>
    </row>
    <row r="174" spans="1:7" x14ac:dyDescent="0.3">
      <c r="A174" s="105" t="s">
        <v>25</v>
      </c>
      <c r="B174" s="90">
        <v>42786</v>
      </c>
      <c r="C174" s="89" t="s">
        <v>12</v>
      </c>
      <c r="D174" s="89" t="s">
        <v>274</v>
      </c>
      <c r="E174" s="91">
        <v>7</v>
      </c>
      <c r="F174" s="91" t="s">
        <v>393</v>
      </c>
      <c r="G174" s="106">
        <f>VLOOKUP($C174,'Lookup Lists'!$A$2:$B$23,2)</f>
        <v>1</v>
      </c>
    </row>
    <row r="175" spans="1:7" x14ac:dyDescent="0.3">
      <c r="A175" s="107" t="s">
        <v>25</v>
      </c>
      <c r="B175" s="108">
        <v>42786</v>
      </c>
      <c r="C175" s="109" t="s">
        <v>345</v>
      </c>
      <c r="D175" s="109" t="s">
        <v>271</v>
      </c>
      <c r="E175" s="111">
        <v>7</v>
      </c>
      <c r="F175" s="111" t="s">
        <v>393</v>
      </c>
      <c r="G175" s="106">
        <f>VLOOKUP($C175,'Lookup Lists'!$A$2:$B$23,2)</f>
        <v>1</v>
      </c>
    </row>
    <row r="176" spans="1:7" x14ac:dyDescent="0.3">
      <c r="A176" s="105" t="s">
        <v>25</v>
      </c>
      <c r="B176" s="90">
        <v>42786</v>
      </c>
      <c r="C176" s="89" t="s">
        <v>275</v>
      </c>
      <c r="D176" s="89" t="s">
        <v>327</v>
      </c>
      <c r="E176" s="91">
        <v>7</v>
      </c>
      <c r="F176" s="91" t="s">
        <v>393</v>
      </c>
      <c r="G176" s="106">
        <f>VLOOKUP($C176,'Lookup Lists'!$A$2:$B$23,2)</f>
        <v>1</v>
      </c>
    </row>
    <row r="177" spans="1:7" x14ac:dyDescent="0.3">
      <c r="A177" s="105" t="s">
        <v>280</v>
      </c>
      <c r="B177" s="90">
        <v>42787</v>
      </c>
      <c r="C177" s="89" t="s">
        <v>273</v>
      </c>
      <c r="D177" s="89" t="s">
        <v>270</v>
      </c>
      <c r="E177" s="91">
        <v>7</v>
      </c>
      <c r="F177" s="91" t="s">
        <v>393</v>
      </c>
      <c r="G177" s="106">
        <f>VLOOKUP($C177,'Lookup Lists'!$A$2:$B$23,2)</f>
        <v>2</v>
      </c>
    </row>
    <row r="178" spans="1:7" x14ac:dyDescent="0.3">
      <c r="A178" s="105" t="s">
        <v>280</v>
      </c>
      <c r="B178" s="90">
        <v>42787</v>
      </c>
      <c r="C178" s="89" t="s">
        <v>390</v>
      </c>
      <c r="D178" s="89" t="s">
        <v>260</v>
      </c>
      <c r="E178" s="91">
        <v>7</v>
      </c>
      <c r="F178" s="91" t="s">
        <v>393</v>
      </c>
      <c r="G178" s="106">
        <f>VLOOKUP($C178,'Lookup Lists'!$A$2:$B$23,2)</f>
        <v>2</v>
      </c>
    </row>
    <row r="179" spans="1:7" x14ac:dyDescent="0.3">
      <c r="A179" s="107" t="s">
        <v>280</v>
      </c>
      <c r="B179" s="108">
        <v>42787</v>
      </c>
      <c r="C179" s="109" t="s">
        <v>350</v>
      </c>
      <c r="D179" s="109" t="s">
        <v>389</v>
      </c>
      <c r="E179" s="110">
        <v>7.15</v>
      </c>
      <c r="F179" s="110" t="s">
        <v>393</v>
      </c>
      <c r="G179" s="106">
        <f>VLOOKUP($C179,'Lookup Lists'!$A$2:$B$23,2)</f>
        <v>2</v>
      </c>
    </row>
    <row r="180" spans="1:7" x14ac:dyDescent="0.3">
      <c r="A180" s="107" t="s">
        <v>24</v>
      </c>
      <c r="B180" s="108">
        <v>42789</v>
      </c>
      <c r="C180" s="109" t="s">
        <v>10</v>
      </c>
      <c r="D180" s="109" t="s">
        <v>272</v>
      </c>
      <c r="E180" s="110">
        <v>7</v>
      </c>
      <c r="F180" s="110" t="s">
        <v>393</v>
      </c>
      <c r="G180" s="106">
        <f>VLOOKUP($C180,'Lookup Lists'!$A$2:$B$23,2)</f>
        <v>2</v>
      </c>
    </row>
    <row r="181" spans="1:7" x14ac:dyDescent="0.3">
      <c r="A181" s="107" t="s">
        <v>24</v>
      </c>
      <c r="B181" s="108">
        <v>42789</v>
      </c>
      <c r="C181" s="109" t="s">
        <v>346</v>
      </c>
      <c r="D181" s="109" t="s">
        <v>260</v>
      </c>
      <c r="E181" s="110">
        <v>7</v>
      </c>
      <c r="F181" s="110" t="s">
        <v>393</v>
      </c>
      <c r="G181" s="106">
        <f>VLOOKUP($C181,'Lookup Lists'!$A$2:$B$23,2)</f>
        <v>2</v>
      </c>
    </row>
    <row r="182" spans="1:7" x14ac:dyDescent="0.3">
      <c r="A182" s="105" t="s">
        <v>24</v>
      </c>
      <c r="B182" s="90">
        <v>42789</v>
      </c>
      <c r="C182" s="89" t="s">
        <v>11</v>
      </c>
      <c r="D182" s="89" t="s">
        <v>349</v>
      </c>
      <c r="E182" s="91">
        <v>7</v>
      </c>
      <c r="F182" s="91" t="s">
        <v>393</v>
      </c>
      <c r="G182" s="106">
        <f>VLOOKUP($C182,'Lookup Lists'!$A$2:$B$23,2)</f>
        <v>1</v>
      </c>
    </row>
    <row r="183" spans="1:7" x14ac:dyDescent="0.3">
      <c r="A183" s="105" t="s">
        <v>22</v>
      </c>
      <c r="B183" s="90">
        <v>42790</v>
      </c>
      <c r="C183" s="89" t="s">
        <v>269</v>
      </c>
      <c r="D183" s="89" t="s">
        <v>327</v>
      </c>
      <c r="E183" s="91">
        <v>7</v>
      </c>
      <c r="F183" s="91" t="s">
        <v>393</v>
      </c>
      <c r="G183" s="106">
        <f>VLOOKUP($C183,'Lookup Lists'!$A$2:$B$23,2)</f>
        <v>1</v>
      </c>
    </row>
    <row r="184" spans="1:7" x14ac:dyDescent="0.3">
      <c r="A184" s="105" t="s">
        <v>22</v>
      </c>
      <c r="B184" s="90">
        <v>42790</v>
      </c>
      <c r="C184" s="89" t="s">
        <v>347</v>
      </c>
      <c r="D184" s="89" t="s">
        <v>275</v>
      </c>
      <c r="E184" s="91">
        <v>7</v>
      </c>
      <c r="F184" s="91" t="s">
        <v>393</v>
      </c>
      <c r="G184" s="106">
        <f>VLOOKUP($C184,'Lookup Lists'!$A$2:$B$23,2)</f>
        <v>1</v>
      </c>
    </row>
    <row r="185" spans="1:7" x14ac:dyDescent="0.3">
      <c r="A185" s="107" t="s">
        <v>26</v>
      </c>
      <c r="B185" s="108">
        <v>42791</v>
      </c>
      <c r="C185" s="109" t="s">
        <v>270</v>
      </c>
      <c r="D185" s="109" t="s">
        <v>262</v>
      </c>
      <c r="E185" s="110">
        <v>2</v>
      </c>
      <c r="F185" s="110" t="s">
        <v>393</v>
      </c>
      <c r="G185" s="106">
        <f>VLOOKUP($C185,'Lookup Lists'!$A$2:$B$23,2)</f>
        <v>2</v>
      </c>
    </row>
    <row r="186" spans="1:7" x14ac:dyDescent="0.3">
      <c r="A186" s="105" t="s">
        <v>25</v>
      </c>
      <c r="B186" s="90">
        <v>42793</v>
      </c>
      <c r="C186" s="89" t="s">
        <v>11</v>
      </c>
      <c r="D186" s="89" t="s">
        <v>347</v>
      </c>
      <c r="E186" s="91">
        <v>7</v>
      </c>
      <c r="F186" s="91" t="s">
        <v>393</v>
      </c>
      <c r="G186" s="106">
        <f>VLOOKUP($C186,'Lookup Lists'!$A$2:$B$23,2)</f>
        <v>1</v>
      </c>
    </row>
    <row r="187" spans="1:7" x14ac:dyDescent="0.3">
      <c r="A187" s="105" t="s">
        <v>280</v>
      </c>
      <c r="B187" s="90">
        <v>42794</v>
      </c>
      <c r="C187" s="89" t="s">
        <v>272</v>
      </c>
      <c r="D187" s="89" t="s">
        <v>348</v>
      </c>
      <c r="E187" s="91">
        <v>7</v>
      </c>
      <c r="F187" s="91" t="s">
        <v>393</v>
      </c>
      <c r="G187" s="106">
        <f>VLOOKUP($C187,'Lookup Lists'!$A$2:$B$23,2)</f>
        <v>2</v>
      </c>
    </row>
    <row r="188" spans="1:7" x14ac:dyDescent="0.3">
      <c r="A188" s="105" t="s">
        <v>280</v>
      </c>
      <c r="B188" s="90">
        <v>42794</v>
      </c>
      <c r="C188" s="89" t="s">
        <v>349</v>
      </c>
      <c r="D188" s="89" t="s">
        <v>269</v>
      </c>
      <c r="E188" s="91">
        <v>7.15</v>
      </c>
      <c r="F188" s="91" t="s">
        <v>393</v>
      </c>
      <c r="G188" s="106">
        <f>VLOOKUP($C188,'Lookup Lists'!$A$2:$B$23,2)</f>
        <v>1</v>
      </c>
    </row>
    <row r="189" spans="1:7" x14ac:dyDescent="0.3">
      <c r="A189" s="107" t="s">
        <v>24</v>
      </c>
      <c r="B189" s="108">
        <v>42796</v>
      </c>
      <c r="C189" s="109" t="s">
        <v>346</v>
      </c>
      <c r="D189" s="109" t="s">
        <v>350</v>
      </c>
      <c r="E189" s="110">
        <v>7.15</v>
      </c>
      <c r="F189" s="110" t="s">
        <v>393</v>
      </c>
      <c r="G189" s="106">
        <f>VLOOKUP($C189,'Lookup Lists'!$A$2:$B$23,2)</f>
        <v>2</v>
      </c>
    </row>
    <row r="190" spans="1:7" x14ac:dyDescent="0.3">
      <c r="A190" s="105" t="s">
        <v>24</v>
      </c>
      <c r="B190" s="90">
        <v>42796</v>
      </c>
      <c r="C190" s="89" t="s">
        <v>271</v>
      </c>
      <c r="D190" s="89" t="s">
        <v>274</v>
      </c>
      <c r="E190" s="91">
        <v>7.15</v>
      </c>
      <c r="F190" s="91" t="s">
        <v>393</v>
      </c>
      <c r="G190" s="106">
        <f>VLOOKUP($C190,'Lookup Lists'!$A$2:$B$23,2)</f>
        <v>1</v>
      </c>
    </row>
    <row r="191" spans="1:7" x14ac:dyDescent="0.3">
      <c r="A191" s="105" t="s">
        <v>24</v>
      </c>
      <c r="B191" s="90">
        <v>42796</v>
      </c>
      <c r="C191" s="89" t="s">
        <v>275</v>
      </c>
      <c r="D191" s="89" t="s">
        <v>269</v>
      </c>
      <c r="E191" s="91">
        <v>7.15</v>
      </c>
      <c r="F191" s="91" t="s">
        <v>393</v>
      </c>
      <c r="G191" s="106">
        <f>VLOOKUP($C191,'Lookup Lists'!$A$2:$B$23,2)</f>
        <v>1</v>
      </c>
    </row>
    <row r="192" spans="1:7" x14ac:dyDescent="0.3">
      <c r="A192" s="105" t="s">
        <v>22</v>
      </c>
      <c r="B192" s="90">
        <v>42797</v>
      </c>
      <c r="C192" s="89" t="s">
        <v>260</v>
      </c>
      <c r="D192" s="89" t="s">
        <v>273</v>
      </c>
      <c r="E192" s="91">
        <v>7</v>
      </c>
      <c r="F192" s="91" t="s">
        <v>393</v>
      </c>
      <c r="G192" s="106">
        <f>VLOOKUP($C192,'Lookup Lists'!$A$2:$B$23,2)</f>
        <v>2</v>
      </c>
    </row>
    <row r="193" spans="1:7" x14ac:dyDescent="0.3">
      <c r="A193" s="105" t="s">
        <v>22</v>
      </c>
      <c r="B193" s="90">
        <v>42797</v>
      </c>
      <c r="C193" s="89" t="s">
        <v>347</v>
      </c>
      <c r="D193" s="89" t="s">
        <v>261</v>
      </c>
      <c r="E193" s="91">
        <v>7.15</v>
      </c>
      <c r="F193" s="91" t="s">
        <v>393</v>
      </c>
      <c r="G193" s="106">
        <f>VLOOKUP($C193,'Lookup Lists'!$A$2:$B$23,2)</f>
        <v>1</v>
      </c>
    </row>
    <row r="194" spans="1:7" x14ac:dyDescent="0.3">
      <c r="A194" s="105" t="s">
        <v>25</v>
      </c>
      <c r="B194" s="90">
        <v>42800</v>
      </c>
      <c r="C194" s="89" t="s">
        <v>261</v>
      </c>
      <c r="D194" s="89" t="s">
        <v>269</v>
      </c>
      <c r="E194" s="91">
        <v>7.15</v>
      </c>
      <c r="F194" s="91" t="s">
        <v>393</v>
      </c>
      <c r="G194" s="106">
        <f>VLOOKUP($C194,'Lookup Lists'!$A$2:$B$23,2)</f>
        <v>1</v>
      </c>
    </row>
    <row r="195" spans="1:7" x14ac:dyDescent="0.3">
      <c r="A195" s="107" t="s">
        <v>25</v>
      </c>
      <c r="B195" s="108">
        <v>42800</v>
      </c>
      <c r="C195" s="109" t="s">
        <v>274</v>
      </c>
      <c r="D195" s="109" t="s">
        <v>11</v>
      </c>
      <c r="E195" s="110">
        <v>7</v>
      </c>
      <c r="F195" s="110" t="s">
        <v>393</v>
      </c>
      <c r="G195" s="106">
        <f>VLOOKUP($C195,'Lookup Lists'!$A$2:$B$23,2)</f>
        <v>1</v>
      </c>
    </row>
    <row r="196" spans="1:7" x14ac:dyDescent="0.3">
      <c r="A196" s="107" t="s">
        <v>280</v>
      </c>
      <c r="B196" s="108">
        <v>42801</v>
      </c>
      <c r="C196" s="109" t="s">
        <v>273</v>
      </c>
      <c r="D196" s="89" t="s">
        <v>262</v>
      </c>
      <c r="E196" s="110">
        <v>7</v>
      </c>
      <c r="F196" s="110" t="s">
        <v>393</v>
      </c>
      <c r="G196" s="106">
        <f>VLOOKUP($C196,'Lookup Lists'!$A$2:$B$23,2)</f>
        <v>2</v>
      </c>
    </row>
    <row r="197" spans="1:7" x14ac:dyDescent="0.3">
      <c r="A197" s="105" t="s">
        <v>23</v>
      </c>
      <c r="B197" s="90">
        <v>42802</v>
      </c>
      <c r="C197" s="89" t="s">
        <v>10</v>
      </c>
      <c r="D197" s="89" t="s">
        <v>348</v>
      </c>
      <c r="E197" s="111">
        <v>2</v>
      </c>
      <c r="F197" s="111" t="s">
        <v>393</v>
      </c>
      <c r="G197" s="106">
        <f>VLOOKUP($C197,'Lookup Lists'!$A$2:$B$23,2)</f>
        <v>2</v>
      </c>
    </row>
    <row r="198" spans="1:7" x14ac:dyDescent="0.3">
      <c r="A198" s="107" t="s">
        <v>23</v>
      </c>
      <c r="B198" s="108">
        <v>42802</v>
      </c>
      <c r="C198" s="109" t="s">
        <v>327</v>
      </c>
      <c r="D198" s="109" t="s">
        <v>347</v>
      </c>
      <c r="E198" s="110">
        <v>7</v>
      </c>
      <c r="F198" s="110" t="s">
        <v>393</v>
      </c>
      <c r="G198" s="106">
        <f>VLOOKUP($C198,'Lookup Lists'!$A$2:$B$23,2)</f>
        <v>1</v>
      </c>
    </row>
    <row r="199" spans="1:7" x14ac:dyDescent="0.3">
      <c r="A199" s="107" t="s">
        <v>24</v>
      </c>
      <c r="B199" s="108">
        <v>42803</v>
      </c>
      <c r="C199" s="109" t="s">
        <v>346</v>
      </c>
      <c r="D199" s="109" t="s">
        <v>273</v>
      </c>
      <c r="E199" s="110">
        <v>7</v>
      </c>
      <c r="F199" s="110" t="s">
        <v>393</v>
      </c>
      <c r="G199" s="106">
        <f>VLOOKUP($C199,'Lookup Lists'!$A$2:$B$23,2)</f>
        <v>2</v>
      </c>
    </row>
    <row r="200" spans="1:7" x14ac:dyDescent="0.3">
      <c r="A200" s="107" t="s">
        <v>24</v>
      </c>
      <c r="B200" s="108">
        <v>42803</v>
      </c>
      <c r="C200" s="109" t="s">
        <v>390</v>
      </c>
      <c r="D200" s="109" t="s">
        <v>270</v>
      </c>
      <c r="E200" s="110">
        <v>7.15</v>
      </c>
      <c r="F200" s="110" t="s">
        <v>393</v>
      </c>
      <c r="G200" s="106">
        <f>VLOOKUP($C200,'Lookup Lists'!$A$2:$B$23,2)</f>
        <v>2</v>
      </c>
    </row>
    <row r="201" spans="1:7" x14ac:dyDescent="0.3">
      <c r="A201" s="105" t="s">
        <v>22</v>
      </c>
      <c r="B201" s="90">
        <v>42804</v>
      </c>
      <c r="C201" s="89" t="s">
        <v>260</v>
      </c>
      <c r="D201" s="89" t="s">
        <v>350</v>
      </c>
      <c r="E201" s="111">
        <v>7.15</v>
      </c>
      <c r="F201" s="111" t="s">
        <v>393</v>
      </c>
      <c r="G201" s="106">
        <f>VLOOKUP($C201,'Lookup Lists'!$A$2:$B$23,2)</f>
        <v>2</v>
      </c>
    </row>
    <row r="202" spans="1:7" x14ac:dyDescent="0.3">
      <c r="A202" s="105" t="s">
        <v>26</v>
      </c>
      <c r="B202" s="90">
        <v>42805</v>
      </c>
      <c r="C202" s="89" t="s">
        <v>262</v>
      </c>
      <c r="D202" s="89" t="s">
        <v>272</v>
      </c>
      <c r="E202" s="111">
        <v>2</v>
      </c>
      <c r="F202" s="111" t="s">
        <v>393</v>
      </c>
      <c r="G202" s="106">
        <f>VLOOKUP($C202,'Lookup Lists'!$A$2:$B$23,2)</f>
        <v>2</v>
      </c>
    </row>
    <row r="203" spans="1:7" x14ac:dyDescent="0.3">
      <c r="A203" s="105" t="s">
        <v>25</v>
      </c>
      <c r="B203" s="90">
        <v>42807</v>
      </c>
      <c r="C203" s="89" t="s">
        <v>12</v>
      </c>
      <c r="D203" s="89" t="s">
        <v>349</v>
      </c>
      <c r="E203" s="91">
        <v>7.15</v>
      </c>
      <c r="F203" s="91" t="s">
        <v>393</v>
      </c>
      <c r="G203" s="106">
        <f>VLOOKUP($C203,'Lookup Lists'!$A$2:$B$23,2)</f>
        <v>1</v>
      </c>
    </row>
    <row r="204" spans="1:7" x14ac:dyDescent="0.3">
      <c r="A204" s="105" t="s">
        <v>25</v>
      </c>
      <c r="B204" s="90">
        <v>42807</v>
      </c>
      <c r="C204" s="89" t="s">
        <v>345</v>
      </c>
      <c r="D204" s="89" t="s">
        <v>327</v>
      </c>
      <c r="E204" s="91">
        <v>7</v>
      </c>
      <c r="F204" s="91" t="s">
        <v>393</v>
      </c>
      <c r="G204" s="106">
        <f>VLOOKUP($C204,'Lookup Lists'!$A$2:$B$23,2)</f>
        <v>1</v>
      </c>
    </row>
    <row r="205" spans="1:7" x14ac:dyDescent="0.3">
      <c r="A205" s="105" t="s">
        <v>25</v>
      </c>
      <c r="B205" s="90">
        <v>42807</v>
      </c>
      <c r="C205" s="89" t="s">
        <v>11</v>
      </c>
      <c r="D205" s="89" t="s">
        <v>269</v>
      </c>
      <c r="E205" s="91">
        <v>7</v>
      </c>
      <c r="F205" s="91" t="s">
        <v>393</v>
      </c>
      <c r="G205" s="106">
        <f>VLOOKUP($C205,'Lookup Lists'!$A$2:$B$23,2)</f>
        <v>1</v>
      </c>
    </row>
    <row r="206" spans="1:7" x14ac:dyDescent="0.3">
      <c r="A206" s="105" t="s">
        <v>280</v>
      </c>
      <c r="B206" s="90">
        <v>42808</v>
      </c>
      <c r="C206" s="89" t="s">
        <v>272</v>
      </c>
      <c r="D206" s="89" t="s">
        <v>270</v>
      </c>
      <c r="E206" s="91">
        <v>7</v>
      </c>
      <c r="F206" s="91" t="s">
        <v>393</v>
      </c>
      <c r="G206" s="106">
        <f>VLOOKUP($C206,'Lookup Lists'!$A$2:$B$23,2)</f>
        <v>2</v>
      </c>
    </row>
    <row r="207" spans="1:7" x14ac:dyDescent="0.3">
      <c r="A207" s="107" t="s">
        <v>280</v>
      </c>
      <c r="B207" s="108">
        <v>42808</v>
      </c>
      <c r="C207" s="109" t="s">
        <v>389</v>
      </c>
      <c r="D207" s="109" t="s">
        <v>262</v>
      </c>
      <c r="E207" s="110">
        <v>7.15</v>
      </c>
      <c r="F207" s="110" t="s">
        <v>393</v>
      </c>
      <c r="G207" s="106">
        <f>VLOOKUP($C207,'Lookup Lists'!$A$2:$B$23,2)</f>
        <v>2</v>
      </c>
    </row>
    <row r="208" spans="1:7" x14ac:dyDescent="0.3">
      <c r="A208" s="105" t="s">
        <v>24</v>
      </c>
      <c r="B208" s="90">
        <v>42810</v>
      </c>
      <c r="C208" s="89" t="s">
        <v>349</v>
      </c>
      <c r="D208" s="89" t="s">
        <v>261</v>
      </c>
      <c r="E208" s="91">
        <v>7.15</v>
      </c>
      <c r="F208" s="91" t="s">
        <v>393</v>
      </c>
      <c r="G208" s="106">
        <f>VLOOKUP($C208,'Lookup Lists'!$A$2:$B$23,2)</f>
        <v>1</v>
      </c>
    </row>
    <row r="209" spans="1:7" x14ac:dyDescent="0.3">
      <c r="A209" s="105" t="s">
        <v>24</v>
      </c>
      <c r="B209" s="90">
        <v>42810</v>
      </c>
      <c r="C209" s="89" t="s">
        <v>275</v>
      </c>
      <c r="D209" s="89" t="s">
        <v>12</v>
      </c>
      <c r="E209" s="91">
        <v>7</v>
      </c>
      <c r="F209" s="91" t="s">
        <v>393</v>
      </c>
      <c r="G209" s="106">
        <f>VLOOKUP($C209,'Lookup Lists'!$A$2:$B$23,2)</f>
        <v>1</v>
      </c>
    </row>
    <row r="210" spans="1:7" x14ac:dyDescent="0.3">
      <c r="A210" s="107" t="s">
        <v>22</v>
      </c>
      <c r="B210" s="108">
        <v>42811</v>
      </c>
      <c r="C210" s="109" t="s">
        <v>10</v>
      </c>
      <c r="D210" s="109" t="s">
        <v>346</v>
      </c>
      <c r="E210" s="110">
        <v>7</v>
      </c>
      <c r="F210" s="110" t="s">
        <v>393</v>
      </c>
      <c r="G210" s="106">
        <f>VLOOKUP($C210,'Lookup Lists'!$A$2:$B$23,2)</f>
        <v>2</v>
      </c>
    </row>
    <row r="211" spans="1:7" x14ac:dyDescent="0.3">
      <c r="A211" s="105" t="s">
        <v>22</v>
      </c>
      <c r="B211" s="90">
        <v>42811</v>
      </c>
      <c r="C211" s="89" t="s">
        <v>348</v>
      </c>
      <c r="D211" s="89" t="s">
        <v>390</v>
      </c>
      <c r="E211" s="91">
        <v>7</v>
      </c>
      <c r="F211" s="91" t="s">
        <v>393</v>
      </c>
      <c r="G211" s="106">
        <f>VLOOKUP($C211,'Lookup Lists'!$A$2:$B$23,2)</f>
        <v>2</v>
      </c>
    </row>
    <row r="212" spans="1:7" x14ac:dyDescent="0.3">
      <c r="A212" s="105" t="s">
        <v>25</v>
      </c>
      <c r="B212" s="90">
        <v>42814</v>
      </c>
      <c r="C212" s="89" t="s">
        <v>261</v>
      </c>
      <c r="D212" s="89" t="s">
        <v>11</v>
      </c>
      <c r="E212" s="91">
        <v>7</v>
      </c>
      <c r="F212" s="91" t="s">
        <v>393</v>
      </c>
      <c r="G212" s="106">
        <f>VLOOKUP($C212,'Lookup Lists'!$A$2:$B$23,2)</f>
        <v>1</v>
      </c>
    </row>
    <row r="213" spans="1:7" x14ac:dyDescent="0.3">
      <c r="A213" s="105" t="s">
        <v>280</v>
      </c>
      <c r="B213" s="90">
        <v>42815</v>
      </c>
      <c r="C213" s="89" t="s">
        <v>273</v>
      </c>
      <c r="D213" s="89" t="s">
        <v>389</v>
      </c>
      <c r="E213" s="91">
        <v>7</v>
      </c>
      <c r="F213" s="91" t="s">
        <v>393</v>
      </c>
      <c r="G213" s="106">
        <f>VLOOKUP($C213,'Lookup Lists'!$A$2:$B$23,2)</f>
        <v>2</v>
      </c>
    </row>
    <row r="214" spans="1:7" x14ac:dyDescent="0.3">
      <c r="A214" s="107" t="s">
        <v>280</v>
      </c>
      <c r="B214" s="108">
        <v>42815</v>
      </c>
      <c r="C214" s="109" t="s">
        <v>390</v>
      </c>
      <c r="D214" s="109" t="s">
        <v>350</v>
      </c>
      <c r="E214" s="110">
        <v>7.15</v>
      </c>
      <c r="F214" s="110" t="s">
        <v>393</v>
      </c>
      <c r="G214" s="106">
        <f>VLOOKUP($C214,'Lookup Lists'!$A$2:$B$23,2)</f>
        <v>2</v>
      </c>
    </row>
    <row r="215" spans="1:7" x14ac:dyDescent="0.3">
      <c r="A215" s="105" t="s">
        <v>24</v>
      </c>
      <c r="B215" s="90">
        <v>42817</v>
      </c>
      <c r="C215" s="89" t="s">
        <v>271</v>
      </c>
      <c r="D215" s="89" t="s">
        <v>12</v>
      </c>
      <c r="E215" s="91">
        <v>7</v>
      </c>
      <c r="F215" s="91" t="s">
        <v>393</v>
      </c>
      <c r="G215" s="106">
        <f>VLOOKUP($C215,'Lookup Lists'!$A$2:$B$23,2)</f>
        <v>1</v>
      </c>
    </row>
    <row r="216" spans="1:7" x14ac:dyDescent="0.3">
      <c r="A216" s="105" t="s">
        <v>24</v>
      </c>
      <c r="B216" s="90">
        <v>42817</v>
      </c>
      <c r="C216" s="89" t="s">
        <v>274</v>
      </c>
      <c r="D216" s="89" t="s">
        <v>261</v>
      </c>
      <c r="E216" s="91">
        <v>7.15</v>
      </c>
      <c r="F216" s="91" t="s">
        <v>393</v>
      </c>
      <c r="G216" s="106">
        <f>VLOOKUP($C216,'Lookup Lists'!$A$2:$B$23,2)</f>
        <v>1</v>
      </c>
    </row>
    <row r="217" spans="1:7" x14ac:dyDescent="0.3">
      <c r="A217" s="107" t="s">
        <v>22</v>
      </c>
      <c r="B217" s="108">
        <v>42818</v>
      </c>
      <c r="C217" s="109" t="s">
        <v>347</v>
      </c>
      <c r="D217" s="109" t="s">
        <v>349</v>
      </c>
      <c r="E217" s="111">
        <v>7</v>
      </c>
      <c r="F217" s="111" t="s">
        <v>393</v>
      </c>
      <c r="G217" s="106">
        <f>VLOOKUP($C217,'Lookup Lists'!$A$2:$B$23,2)</f>
        <v>1</v>
      </c>
    </row>
    <row r="218" spans="1:7" x14ac:dyDescent="0.3">
      <c r="A218" s="105" t="s">
        <v>22</v>
      </c>
      <c r="B218" s="90">
        <v>42818</v>
      </c>
      <c r="C218" s="109" t="s">
        <v>348</v>
      </c>
      <c r="D218" s="89" t="s">
        <v>346</v>
      </c>
      <c r="E218" s="91">
        <v>7</v>
      </c>
      <c r="F218" s="91" t="s">
        <v>393</v>
      </c>
      <c r="G218" s="106">
        <f>VLOOKUP($C218,'Lookup Lists'!$A$2:$B$23,2)</f>
        <v>2</v>
      </c>
    </row>
    <row r="219" spans="1:7" x14ac:dyDescent="0.3">
      <c r="A219" s="107" t="s">
        <v>25</v>
      </c>
      <c r="B219" s="108">
        <v>42821</v>
      </c>
      <c r="C219" s="109" t="s">
        <v>345</v>
      </c>
      <c r="D219" s="109" t="s">
        <v>269</v>
      </c>
      <c r="E219" s="110">
        <v>7</v>
      </c>
      <c r="F219" s="110" t="s">
        <v>393</v>
      </c>
      <c r="G219" s="106">
        <f>VLOOKUP($C219,'Lookup Lists'!$A$2:$B$23,2)</f>
        <v>1</v>
      </c>
    </row>
    <row r="220" spans="1:7" x14ac:dyDescent="0.3">
      <c r="A220" s="107" t="s">
        <v>25</v>
      </c>
      <c r="B220" s="108">
        <v>42821</v>
      </c>
      <c r="C220" s="109" t="s">
        <v>261</v>
      </c>
      <c r="D220" s="109" t="s">
        <v>271</v>
      </c>
      <c r="E220" s="111">
        <v>7</v>
      </c>
      <c r="F220" s="111" t="s">
        <v>393</v>
      </c>
      <c r="G220" s="106">
        <f>VLOOKUP($C220,'Lookup Lists'!$A$2:$B$23,2)</f>
        <v>1</v>
      </c>
    </row>
    <row r="221" spans="1:7" x14ac:dyDescent="0.3">
      <c r="A221" s="105" t="s">
        <v>280</v>
      </c>
      <c r="B221" s="90">
        <v>42822</v>
      </c>
      <c r="C221" s="89" t="s">
        <v>272</v>
      </c>
      <c r="D221" s="89" t="s">
        <v>346</v>
      </c>
      <c r="E221" s="91">
        <v>7</v>
      </c>
      <c r="F221" s="91" t="s">
        <v>393</v>
      </c>
      <c r="G221" s="106">
        <f>VLOOKUP($C221,'Lookup Lists'!$A$2:$B$23,2)</f>
        <v>2</v>
      </c>
    </row>
    <row r="222" spans="1:7" x14ac:dyDescent="0.3">
      <c r="A222" s="105" t="s">
        <v>24</v>
      </c>
      <c r="B222" s="90">
        <v>42824</v>
      </c>
      <c r="C222" s="89" t="s">
        <v>271</v>
      </c>
      <c r="D222" s="89" t="s">
        <v>349</v>
      </c>
      <c r="E222" s="111">
        <v>7</v>
      </c>
      <c r="F222" s="111" t="s">
        <v>393</v>
      </c>
      <c r="G222" s="106">
        <f>VLOOKUP($C222,'Lookup Lists'!$A$2:$B$23,2)</f>
        <v>1</v>
      </c>
    </row>
    <row r="223" spans="1:7" x14ac:dyDescent="0.3">
      <c r="A223" s="107" t="s">
        <v>24</v>
      </c>
      <c r="B223" s="108">
        <v>42824</v>
      </c>
      <c r="C223" s="109" t="s">
        <v>390</v>
      </c>
      <c r="D223" s="109" t="s">
        <v>262</v>
      </c>
      <c r="E223" s="110">
        <v>7.15</v>
      </c>
      <c r="F223" s="110" t="s">
        <v>393</v>
      </c>
      <c r="G223" s="106">
        <f>VLOOKUP($C223,'Lookup Lists'!$A$2:$B$23,2)</f>
        <v>2</v>
      </c>
    </row>
    <row r="224" spans="1:7" x14ac:dyDescent="0.3">
      <c r="A224" s="118" t="s">
        <v>24</v>
      </c>
      <c r="B224" s="119">
        <v>42824</v>
      </c>
      <c r="C224" s="120" t="s">
        <v>275</v>
      </c>
      <c r="D224" s="120" t="s">
        <v>11</v>
      </c>
      <c r="E224" s="121">
        <v>7</v>
      </c>
      <c r="F224" s="121" t="s">
        <v>393</v>
      </c>
      <c r="G224" s="112">
        <f>VLOOKUP($C224,'Lookup Lists'!$A$2:$B$23,2)</f>
        <v>1</v>
      </c>
    </row>
    <row r="226" spans="5:7" x14ac:dyDescent="0.3">
      <c r="E226" s="91" t="s">
        <v>283</v>
      </c>
      <c r="G226" s="113">
        <f>COUNTIF($G$5:$G$224,1)</f>
        <v>110</v>
      </c>
    </row>
    <row r="227" spans="5:7" x14ac:dyDescent="0.3">
      <c r="E227" s="91" t="s">
        <v>284</v>
      </c>
      <c r="G227" s="113">
        <f>COUNTIF($G$5:$G$224,2)</f>
        <v>110</v>
      </c>
    </row>
  </sheetData>
  <sortState xmlns:xlrd2="http://schemas.microsoft.com/office/spreadsheetml/2017/richdata2" ref="A5:G224">
    <sortCondition ref="B5:B224"/>
    <sortCondition ref="C5:C224"/>
  </sortState>
  <mergeCells count="1">
    <mergeCell ref="A1:G1"/>
  </mergeCells>
  <dataValidations count="2">
    <dataValidation type="list" allowBlank="1" showInputMessage="1" showErrorMessage="1" sqref="C5:D224" xr:uid="{00000000-0002-0000-0900-000000000000}">
      <formula1>TeamNames</formula1>
    </dataValidation>
    <dataValidation type="list" allowBlank="1" showInputMessage="1" showErrorMessage="1" sqref="A5:A224" xr:uid="{00000000-0002-0000-0900-000001000000}">
      <formula1>DaysofWeek</formula1>
    </dataValidation>
  </dataValidations>
  <printOptions horizontalCentered="1"/>
  <pageMargins left="0.43307086614173229" right="0.31496062992125984" top="0.19685039370078741" bottom="0.15748031496062992" header="0.23622047244094491" footer="0.31496062992125984"/>
  <pageSetup paperSize="9" scale="75" fitToHeight="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2000000}">
          <x14:formula1>
            <xm:f>'Lookup Lists'!$E$2:$E$3</xm:f>
          </x14:formula1>
          <xm:sqref>F5:F224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2:F23"/>
  <sheetViews>
    <sheetView workbookViewId="0"/>
  </sheetViews>
  <sheetFormatPr defaultRowHeight="14.4" x14ac:dyDescent="0.3"/>
  <cols>
    <col min="1" max="1" width="20.6640625" customWidth="1"/>
    <col min="2" max="2" width="4.6640625" style="58" customWidth="1"/>
    <col min="3" max="3" width="22.6640625" style="58" customWidth="1"/>
    <col min="6" max="6" width="25.6640625" customWidth="1"/>
  </cols>
  <sheetData>
    <row r="2" spans="1:6" x14ac:dyDescent="0.3">
      <c r="A2" t="s">
        <v>269</v>
      </c>
      <c r="B2" s="58">
        <v>1</v>
      </c>
      <c r="C2" s="58" t="s">
        <v>40</v>
      </c>
      <c r="D2" t="s">
        <v>25</v>
      </c>
      <c r="E2" t="s">
        <v>393</v>
      </c>
      <c r="F2" t="s">
        <v>40</v>
      </c>
    </row>
    <row r="3" spans="1:6" x14ac:dyDescent="0.3">
      <c r="A3" t="s">
        <v>270</v>
      </c>
      <c r="B3" s="58">
        <v>2</v>
      </c>
      <c r="C3" s="58" t="s">
        <v>40</v>
      </c>
      <c r="D3" t="s">
        <v>280</v>
      </c>
      <c r="E3" t="s">
        <v>394</v>
      </c>
      <c r="F3" t="s">
        <v>78</v>
      </c>
    </row>
    <row r="4" spans="1:6" x14ac:dyDescent="0.3">
      <c r="A4" t="s">
        <v>260</v>
      </c>
      <c r="B4" s="58">
        <v>2</v>
      </c>
      <c r="D4" t="s">
        <v>23</v>
      </c>
      <c r="F4" t="s">
        <v>92</v>
      </c>
    </row>
    <row r="5" spans="1:6" x14ac:dyDescent="0.3">
      <c r="A5" t="s">
        <v>12</v>
      </c>
      <c r="B5" s="58">
        <v>1</v>
      </c>
      <c r="D5" t="s">
        <v>24</v>
      </c>
      <c r="F5" t="s">
        <v>106</v>
      </c>
    </row>
    <row r="6" spans="1:6" x14ac:dyDescent="0.3">
      <c r="A6" t="s">
        <v>10</v>
      </c>
      <c r="B6" s="58">
        <v>2</v>
      </c>
      <c r="D6" t="s">
        <v>22</v>
      </c>
      <c r="F6" t="s">
        <v>119</v>
      </c>
    </row>
    <row r="7" spans="1:6" x14ac:dyDescent="0.3">
      <c r="A7" t="s">
        <v>345</v>
      </c>
      <c r="B7" s="58">
        <v>1</v>
      </c>
      <c r="C7" s="58" t="s">
        <v>119</v>
      </c>
      <c r="D7" t="s">
        <v>26</v>
      </c>
      <c r="F7" t="s">
        <v>139</v>
      </c>
    </row>
    <row r="8" spans="1:6" x14ac:dyDescent="0.3">
      <c r="A8" t="s">
        <v>346</v>
      </c>
      <c r="B8" s="58">
        <v>2</v>
      </c>
      <c r="C8" s="58" t="s">
        <v>119</v>
      </c>
      <c r="D8" t="s">
        <v>281</v>
      </c>
      <c r="F8" t="s">
        <v>158</v>
      </c>
    </row>
    <row r="9" spans="1:6" x14ac:dyDescent="0.3">
      <c r="A9" t="s">
        <v>347</v>
      </c>
      <c r="B9" s="58">
        <v>1</v>
      </c>
      <c r="C9" s="58" t="s">
        <v>139</v>
      </c>
      <c r="F9" t="s">
        <v>172</v>
      </c>
    </row>
    <row r="10" spans="1:6" x14ac:dyDescent="0.3">
      <c r="A10" t="s">
        <v>348</v>
      </c>
      <c r="B10" s="58">
        <v>2</v>
      </c>
      <c r="C10" s="58" t="s">
        <v>139</v>
      </c>
      <c r="F10" t="s">
        <v>189</v>
      </c>
    </row>
    <row r="11" spans="1:6" x14ac:dyDescent="0.3">
      <c r="A11" t="s">
        <v>327</v>
      </c>
      <c r="B11" s="58">
        <v>1</v>
      </c>
      <c r="F11" t="s">
        <v>199</v>
      </c>
    </row>
    <row r="12" spans="1:6" x14ac:dyDescent="0.3">
      <c r="A12" t="s">
        <v>262</v>
      </c>
      <c r="B12" s="58">
        <v>2</v>
      </c>
      <c r="F12" t="s">
        <v>391</v>
      </c>
    </row>
    <row r="13" spans="1:6" x14ac:dyDescent="0.3">
      <c r="A13" t="s">
        <v>11</v>
      </c>
      <c r="B13" s="58">
        <v>1</v>
      </c>
      <c r="F13" t="s">
        <v>223</v>
      </c>
    </row>
    <row r="14" spans="1:6" x14ac:dyDescent="0.3">
      <c r="A14" t="s">
        <v>271</v>
      </c>
      <c r="B14" s="58">
        <v>1</v>
      </c>
      <c r="C14" s="58" t="s">
        <v>199</v>
      </c>
      <c r="F14" t="s">
        <v>235</v>
      </c>
    </row>
    <row r="15" spans="1:6" x14ac:dyDescent="0.3">
      <c r="A15" t="s">
        <v>272</v>
      </c>
      <c r="B15" s="58">
        <v>2</v>
      </c>
      <c r="C15" s="58" t="s">
        <v>199</v>
      </c>
      <c r="F15" t="s">
        <v>247</v>
      </c>
    </row>
    <row r="16" spans="1:6" x14ac:dyDescent="0.3">
      <c r="A16" t="s">
        <v>273</v>
      </c>
      <c r="B16" s="58">
        <v>2</v>
      </c>
      <c r="C16" s="58" t="s">
        <v>199</v>
      </c>
    </row>
    <row r="17" spans="1:3" x14ac:dyDescent="0.3">
      <c r="A17" t="s">
        <v>389</v>
      </c>
      <c r="B17" s="58">
        <v>2</v>
      </c>
      <c r="C17" s="58" t="s">
        <v>391</v>
      </c>
    </row>
    <row r="18" spans="1:3" x14ac:dyDescent="0.3">
      <c r="A18" t="s">
        <v>390</v>
      </c>
      <c r="B18" s="58">
        <v>2</v>
      </c>
      <c r="C18" s="58" t="s">
        <v>391</v>
      </c>
    </row>
    <row r="19" spans="1:3" x14ac:dyDescent="0.3">
      <c r="A19" t="s">
        <v>261</v>
      </c>
      <c r="B19" s="58">
        <v>1</v>
      </c>
    </row>
    <row r="20" spans="1:3" x14ac:dyDescent="0.3">
      <c r="A20" t="s">
        <v>349</v>
      </c>
      <c r="B20" s="58">
        <v>1</v>
      </c>
      <c r="C20" s="58" t="s">
        <v>235</v>
      </c>
    </row>
    <row r="21" spans="1:3" x14ac:dyDescent="0.3">
      <c r="A21" t="s">
        <v>350</v>
      </c>
      <c r="B21" s="58">
        <v>2</v>
      </c>
      <c r="C21" s="58" t="s">
        <v>235</v>
      </c>
    </row>
    <row r="22" spans="1:3" x14ac:dyDescent="0.3">
      <c r="A22" t="s">
        <v>274</v>
      </c>
      <c r="B22" s="58">
        <v>1</v>
      </c>
      <c r="C22" s="58" t="s">
        <v>247</v>
      </c>
    </row>
    <row r="23" spans="1:3" x14ac:dyDescent="0.3">
      <c r="A23" t="s">
        <v>275</v>
      </c>
      <c r="B23" s="58">
        <v>1</v>
      </c>
      <c r="C23" s="58" t="s">
        <v>247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Y55"/>
  <sheetViews>
    <sheetView workbookViewId="0">
      <selection sqref="A1:Y1"/>
    </sheetView>
  </sheetViews>
  <sheetFormatPr defaultColWidth="9.109375" defaultRowHeight="14.4" x14ac:dyDescent="0.3"/>
  <cols>
    <col min="1" max="1" width="18.6640625" customWidth="1"/>
    <col min="2" max="3" width="10.6640625" customWidth="1"/>
    <col min="4" max="11" width="9.109375" customWidth="1"/>
  </cols>
  <sheetData>
    <row r="1" spans="1:25" ht="15" customHeight="1" x14ac:dyDescent="0.3">
      <c r="A1" s="124" t="str">
        <f ca="1">+'Frozen Tables'!A1:K1</f>
        <v>HSMBA Winter League 2016-17 as at 24 January 2023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ht="15" customHeight="1" x14ac:dyDescent="0.3">
      <c r="A2" s="136" t="s">
        <v>27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x14ac:dyDescent="0.3">
      <c r="A3" s="1"/>
    </row>
    <row r="4" spans="1:25" ht="15.6" x14ac:dyDescent="0.3">
      <c r="A4" s="123" t="s">
        <v>321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3"/>
      <c r="Y4" s="133"/>
    </row>
    <row r="5" spans="1:25" x14ac:dyDescent="0.3">
      <c r="A5" s="24"/>
      <c r="B5" s="25" t="s">
        <v>20</v>
      </c>
      <c r="C5" s="20" t="s">
        <v>5</v>
      </c>
      <c r="D5" s="126" t="str">
        <f>+A7</f>
        <v>Aston Ingham A</v>
      </c>
      <c r="E5" s="126"/>
      <c r="F5" s="126" t="str">
        <f>+A9</f>
        <v>Escley</v>
      </c>
      <c r="G5" s="126"/>
      <c r="H5" s="126" t="str">
        <f>+A11</f>
        <v>Gorsley Chapel A</v>
      </c>
      <c r="I5" s="126"/>
      <c r="J5" s="126" t="str">
        <f>+A13</f>
        <v>Larruperz A</v>
      </c>
      <c r="K5" s="126"/>
      <c r="L5" s="126" t="str">
        <f>+A15</f>
        <v>Lea</v>
      </c>
      <c r="M5" s="126"/>
      <c r="N5" s="126" t="str">
        <f>+A17</f>
        <v>Llangarron</v>
      </c>
      <c r="O5" s="130"/>
      <c r="P5" s="126" t="str">
        <f>+A19</f>
        <v>Ross A</v>
      </c>
      <c r="Q5" s="126"/>
      <c r="R5" s="126" t="str">
        <f>+A21</f>
        <v>Tarrington</v>
      </c>
      <c r="S5" s="126"/>
      <c r="T5" s="126" t="str">
        <f>+A23</f>
        <v>Weston A</v>
      </c>
      <c r="U5" s="126"/>
      <c r="V5" s="126" t="str">
        <f>+A25</f>
        <v>Woolhope A</v>
      </c>
      <c r="W5" s="126"/>
      <c r="X5" s="126" t="str">
        <f>+A27</f>
        <v>Woolhope B</v>
      </c>
      <c r="Y5" s="131"/>
    </row>
    <row r="6" spans="1:25" s="23" customFormat="1" ht="22.5" customHeight="1" x14ac:dyDescent="0.3">
      <c r="A6" s="19" t="s">
        <v>19</v>
      </c>
      <c r="B6" s="20"/>
      <c r="C6" s="20" t="s">
        <v>13</v>
      </c>
      <c r="D6" s="20" t="s">
        <v>37</v>
      </c>
      <c r="E6" s="20" t="s">
        <v>14</v>
      </c>
      <c r="F6" s="20" t="s">
        <v>37</v>
      </c>
      <c r="G6" s="20" t="s">
        <v>14</v>
      </c>
      <c r="H6" s="20" t="s">
        <v>37</v>
      </c>
      <c r="I6" s="20" t="s">
        <v>14</v>
      </c>
      <c r="J6" s="20" t="s">
        <v>37</v>
      </c>
      <c r="K6" s="20" t="s">
        <v>14</v>
      </c>
      <c r="L6" s="20" t="s">
        <v>37</v>
      </c>
      <c r="M6" s="20" t="s">
        <v>14</v>
      </c>
      <c r="N6" s="20" t="s">
        <v>37</v>
      </c>
      <c r="O6" s="20" t="s">
        <v>14</v>
      </c>
      <c r="P6" s="20" t="s">
        <v>37</v>
      </c>
      <c r="Q6" s="20" t="s">
        <v>14</v>
      </c>
      <c r="R6" s="20" t="s">
        <v>37</v>
      </c>
      <c r="S6" s="20" t="s">
        <v>14</v>
      </c>
      <c r="T6" s="20" t="s">
        <v>37</v>
      </c>
      <c r="U6" s="20" t="s">
        <v>14</v>
      </c>
      <c r="V6" s="20" t="s">
        <v>37</v>
      </c>
      <c r="W6" s="20" t="s">
        <v>14</v>
      </c>
      <c r="X6" s="20" t="s">
        <v>37</v>
      </c>
      <c r="Y6" s="26" t="s">
        <v>14</v>
      </c>
    </row>
    <row r="7" spans="1:25" s="23" customFormat="1" ht="15.9" customHeight="1" x14ac:dyDescent="0.3">
      <c r="A7" s="127" t="s">
        <v>269</v>
      </c>
      <c r="B7" s="27"/>
      <c r="C7" s="20" t="s">
        <v>15</v>
      </c>
      <c r="D7" s="28"/>
      <c r="E7" s="28"/>
      <c r="F7" s="29" t="s">
        <v>452</v>
      </c>
      <c r="G7" s="29">
        <v>0</v>
      </c>
      <c r="H7" s="29" t="s">
        <v>455</v>
      </c>
      <c r="I7" s="29">
        <v>2</v>
      </c>
      <c r="J7" s="29">
        <v>4</v>
      </c>
      <c r="K7" s="29">
        <v>6</v>
      </c>
      <c r="L7" s="29">
        <v>8</v>
      </c>
      <c r="M7" s="29">
        <v>2</v>
      </c>
      <c r="N7" s="29" t="s">
        <v>455</v>
      </c>
      <c r="O7" s="29">
        <v>2</v>
      </c>
      <c r="P7" s="29">
        <v>2</v>
      </c>
      <c r="Q7" s="29">
        <v>8</v>
      </c>
      <c r="R7" s="29" t="s">
        <v>454</v>
      </c>
      <c r="S7" s="29">
        <v>3</v>
      </c>
      <c r="T7" s="29">
        <v>8</v>
      </c>
      <c r="U7" s="29">
        <v>2</v>
      </c>
      <c r="V7" s="29">
        <v>5</v>
      </c>
      <c r="W7" s="29">
        <v>5</v>
      </c>
      <c r="X7" s="29" t="s">
        <v>455</v>
      </c>
      <c r="Y7" s="33">
        <v>2</v>
      </c>
    </row>
    <row r="8" spans="1:25" s="23" customFormat="1" ht="15.9" customHeight="1" x14ac:dyDescent="0.3">
      <c r="A8" s="128"/>
      <c r="B8" s="20"/>
      <c r="C8" s="20" t="s">
        <v>16</v>
      </c>
      <c r="D8" s="28"/>
      <c r="E8" s="28"/>
      <c r="F8" s="30">
        <v>61</v>
      </c>
      <c r="G8" s="30">
        <v>26</v>
      </c>
      <c r="H8" s="30">
        <v>42</v>
      </c>
      <c r="I8" s="30">
        <v>28</v>
      </c>
      <c r="J8" s="30">
        <v>29</v>
      </c>
      <c r="K8" s="30">
        <v>33</v>
      </c>
      <c r="L8" s="30">
        <v>49</v>
      </c>
      <c r="M8" s="30">
        <v>31</v>
      </c>
      <c r="N8" s="30">
        <v>42</v>
      </c>
      <c r="O8" s="30">
        <v>26</v>
      </c>
      <c r="P8" s="30">
        <v>34</v>
      </c>
      <c r="Q8" s="30">
        <v>41</v>
      </c>
      <c r="R8" s="30">
        <v>38</v>
      </c>
      <c r="S8" s="30">
        <v>25</v>
      </c>
      <c r="T8" s="30">
        <v>40</v>
      </c>
      <c r="U8" s="30">
        <v>22</v>
      </c>
      <c r="V8" s="30">
        <v>31</v>
      </c>
      <c r="W8" s="30">
        <v>33</v>
      </c>
      <c r="X8" s="30">
        <v>38</v>
      </c>
      <c r="Y8" s="31">
        <v>27</v>
      </c>
    </row>
    <row r="9" spans="1:25" s="23" customFormat="1" ht="15.9" customHeight="1" x14ac:dyDescent="0.3">
      <c r="A9" s="127" t="s">
        <v>12</v>
      </c>
      <c r="B9" s="27"/>
      <c r="C9" s="20" t="s">
        <v>15</v>
      </c>
      <c r="D9" s="29">
        <v>3</v>
      </c>
      <c r="E9" s="29">
        <v>7</v>
      </c>
      <c r="F9" s="28"/>
      <c r="G9" s="28"/>
      <c r="H9" s="29">
        <v>3</v>
      </c>
      <c r="I9" s="29">
        <v>7</v>
      </c>
      <c r="J9" s="29">
        <v>0</v>
      </c>
      <c r="K9" s="29">
        <v>10</v>
      </c>
      <c r="L9" s="29">
        <v>2</v>
      </c>
      <c r="M9" s="29">
        <v>8</v>
      </c>
      <c r="N9" s="29">
        <v>4</v>
      </c>
      <c r="O9" s="29">
        <v>6</v>
      </c>
      <c r="P9" s="29">
        <v>0</v>
      </c>
      <c r="Q9" s="29">
        <v>10</v>
      </c>
      <c r="R9" s="29">
        <v>4</v>
      </c>
      <c r="S9" s="29">
        <v>6</v>
      </c>
      <c r="T9" s="29">
        <v>3</v>
      </c>
      <c r="U9" s="29">
        <v>7</v>
      </c>
      <c r="V9" s="29">
        <v>1</v>
      </c>
      <c r="W9" s="29">
        <v>9</v>
      </c>
      <c r="X9" s="29">
        <v>2</v>
      </c>
      <c r="Y9" s="33">
        <v>8</v>
      </c>
    </row>
    <row r="10" spans="1:25" s="23" customFormat="1" ht="15.9" customHeight="1" x14ac:dyDescent="0.3">
      <c r="A10" s="128"/>
      <c r="B10" s="20"/>
      <c r="C10" s="20" t="s">
        <v>16</v>
      </c>
      <c r="D10" s="30">
        <v>34</v>
      </c>
      <c r="E10" s="30">
        <v>36</v>
      </c>
      <c r="F10" s="28"/>
      <c r="G10" s="28"/>
      <c r="H10" s="30">
        <v>35</v>
      </c>
      <c r="I10" s="30">
        <v>39</v>
      </c>
      <c r="J10" s="30">
        <v>20</v>
      </c>
      <c r="K10" s="30">
        <v>55</v>
      </c>
      <c r="L10" s="30">
        <v>40</v>
      </c>
      <c r="M10" s="30">
        <v>47</v>
      </c>
      <c r="N10" s="30">
        <v>34</v>
      </c>
      <c r="O10" s="30">
        <v>40</v>
      </c>
      <c r="P10" s="30">
        <v>17</v>
      </c>
      <c r="Q10" s="30">
        <v>78</v>
      </c>
      <c r="R10" s="30">
        <v>25</v>
      </c>
      <c r="S10" s="30">
        <v>37</v>
      </c>
      <c r="T10" s="30">
        <v>29</v>
      </c>
      <c r="U10" s="30">
        <v>41</v>
      </c>
      <c r="V10" s="30">
        <v>29</v>
      </c>
      <c r="W10" s="30">
        <v>43</v>
      </c>
      <c r="X10" s="30">
        <v>25</v>
      </c>
      <c r="Y10" s="31">
        <v>36</v>
      </c>
    </row>
    <row r="11" spans="1:25" s="23" customFormat="1" ht="15.9" customHeight="1" x14ac:dyDescent="0.3">
      <c r="A11" s="127" t="s">
        <v>345</v>
      </c>
      <c r="B11" s="27"/>
      <c r="C11" s="20" t="s">
        <v>15</v>
      </c>
      <c r="D11" s="29">
        <v>2</v>
      </c>
      <c r="E11" s="29">
        <v>8</v>
      </c>
      <c r="F11" s="29" t="s">
        <v>457</v>
      </c>
      <c r="G11" s="29">
        <v>4</v>
      </c>
      <c r="H11" s="28"/>
      <c r="I11" s="28"/>
      <c r="J11" s="29">
        <v>2</v>
      </c>
      <c r="K11" s="29">
        <v>8</v>
      </c>
      <c r="L11" s="29">
        <v>7</v>
      </c>
      <c r="M11" s="29">
        <v>3</v>
      </c>
      <c r="N11" s="29">
        <v>6</v>
      </c>
      <c r="O11" s="29">
        <v>4</v>
      </c>
      <c r="P11" s="29">
        <v>2</v>
      </c>
      <c r="Q11" s="29">
        <v>8</v>
      </c>
      <c r="R11" s="29" t="s">
        <v>456</v>
      </c>
      <c r="S11" s="29">
        <v>6</v>
      </c>
      <c r="T11" s="29" t="s">
        <v>461</v>
      </c>
      <c r="U11" s="29">
        <v>8</v>
      </c>
      <c r="V11" s="29">
        <v>0</v>
      </c>
      <c r="W11" s="29">
        <v>10</v>
      </c>
      <c r="X11" s="29">
        <v>3</v>
      </c>
      <c r="Y11" s="33">
        <v>7</v>
      </c>
    </row>
    <row r="12" spans="1:25" s="23" customFormat="1" ht="15.9" customHeight="1" x14ac:dyDescent="0.3">
      <c r="A12" s="128"/>
      <c r="B12" s="20"/>
      <c r="C12" s="20" t="s">
        <v>16</v>
      </c>
      <c r="D12" s="30">
        <v>30</v>
      </c>
      <c r="E12" s="30">
        <v>47</v>
      </c>
      <c r="F12" s="30">
        <v>45</v>
      </c>
      <c r="G12" s="30">
        <v>38</v>
      </c>
      <c r="H12" s="28"/>
      <c r="I12" s="28"/>
      <c r="J12" s="30">
        <v>28</v>
      </c>
      <c r="K12" s="30">
        <v>43</v>
      </c>
      <c r="L12" s="30">
        <v>39</v>
      </c>
      <c r="M12" s="30">
        <v>37</v>
      </c>
      <c r="N12" s="30">
        <v>39</v>
      </c>
      <c r="O12" s="30">
        <v>32</v>
      </c>
      <c r="P12" s="30">
        <v>17</v>
      </c>
      <c r="Q12" s="30">
        <v>41</v>
      </c>
      <c r="R12" s="30">
        <v>37</v>
      </c>
      <c r="S12" s="30">
        <v>42</v>
      </c>
      <c r="T12" s="30">
        <v>32</v>
      </c>
      <c r="U12" s="30">
        <v>36</v>
      </c>
      <c r="V12" s="30">
        <v>26</v>
      </c>
      <c r="W12" s="30">
        <v>69</v>
      </c>
      <c r="X12" s="30">
        <v>33</v>
      </c>
      <c r="Y12" s="31">
        <v>44</v>
      </c>
    </row>
    <row r="13" spans="1:25" s="23" customFormat="1" ht="15.9" customHeight="1" x14ac:dyDescent="0.3">
      <c r="A13" s="127" t="s">
        <v>347</v>
      </c>
      <c r="B13" s="27"/>
      <c r="C13" s="20" t="s">
        <v>15</v>
      </c>
      <c r="D13" s="29" t="s">
        <v>457</v>
      </c>
      <c r="E13" s="29">
        <v>4</v>
      </c>
      <c r="F13" s="29" t="s">
        <v>452</v>
      </c>
      <c r="G13" s="29">
        <v>0</v>
      </c>
      <c r="H13" s="29" t="s">
        <v>452</v>
      </c>
      <c r="I13" s="29">
        <v>0</v>
      </c>
      <c r="J13" s="28"/>
      <c r="K13" s="28"/>
      <c r="L13" s="29">
        <v>4</v>
      </c>
      <c r="M13" s="29">
        <v>6</v>
      </c>
      <c r="N13" s="29" t="s">
        <v>455</v>
      </c>
      <c r="O13" s="29">
        <v>2</v>
      </c>
      <c r="P13" s="29">
        <v>8</v>
      </c>
      <c r="Q13" s="29">
        <v>2</v>
      </c>
      <c r="R13" s="29" t="s">
        <v>452</v>
      </c>
      <c r="S13" s="29">
        <v>0</v>
      </c>
      <c r="T13" s="29">
        <v>2</v>
      </c>
      <c r="U13" s="29">
        <v>8</v>
      </c>
      <c r="V13" s="29">
        <v>2</v>
      </c>
      <c r="W13" s="29">
        <v>8</v>
      </c>
      <c r="X13" s="29">
        <v>3</v>
      </c>
      <c r="Y13" s="33">
        <v>7</v>
      </c>
    </row>
    <row r="14" spans="1:25" s="23" customFormat="1" ht="15.9" customHeight="1" x14ac:dyDescent="0.3">
      <c r="A14" s="128"/>
      <c r="B14" s="20"/>
      <c r="C14" s="20" t="s">
        <v>16</v>
      </c>
      <c r="D14" s="30">
        <v>38</v>
      </c>
      <c r="E14" s="30">
        <v>34</v>
      </c>
      <c r="F14" s="30">
        <v>53</v>
      </c>
      <c r="G14" s="30">
        <v>19</v>
      </c>
      <c r="H14" s="30">
        <v>50</v>
      </c>
      <c r="I14" s="30">
        <v>24</v>
      </c>
      <c r="J14" s="28"/>
      <c r="K14" s="28"/>
      <c r="L14" s="30">
        <v>33</v>
      </c>
      <c r="M14" s="30">
        <v>36</v>
      </c>
      <c r="N14" s="30">
        <v>48</v>
      </c>
      <c r="O14" s="30">
        <v>36</v>
      </c>
      <c r="P14" s="30">
        <v>43</v>
      </c>
      <c r="Q14" s="30">
        <v>31</v>
      </c>
      <c r="R14" s="30">
        <v>52</v>
      </c>
      <c r="S14" s="30">
        <v>17</v>
      </c>
      <c r="T14" s="30">
        <v>27</v>
      </c>
      <c r="U14" s="30">
        <v>41</v>
      </c>
      <c r="V14" s="30">
        <v>29</v>
      </c>
      <c r="W14" s="30">
        <v>40</v>
      </c>
      <c r="X14" s="30">
        <v>31</v>
      </c>
      <c r="Y14" s="31">
        <v>35</v>
      </c>
    </row>
    <row r="15" spans="1:25" s="23" customFormat="1" ht="15.9" customHeight="1" x14ac:dyDescent="0.3">
      <c r="A15" s="127" t="s">
        <v>327</v>
      </c>
      <c r="B15" s="27"/>
      <c r="C15" s="20" t="s">
        <v>15</v>
      </c>
      <c r="D15" s="29" t="s">
        <v>455</v>
      </c>
      <c r="E15" s="29">
        <v>2</v>
      </c>
      <c r="F15" s="29" t="s">
        <v>455</v>
      </c>
      <c r="G15" s="29">
        <v>2</v>
      </c>
      <c r="H15" s="29" t="s">
        <v>457</v>
      </c>
      <c r="I15" s="29">
        <v>4</v>
      </c>
      <c r="J15" s="29" t="s">
        <v>456</v>
      </c>
      <c r="K15" s="29">
        <v>6</v>
      </c>
      <c r="L15" s="28"/>
      <c r="M15" s="28"/>
      <c r="N15" s="32" t="s">
        <v>453</v>
      </c>
      <c r="O15" s="32">
        <v>1</v>
      </c>
      <c r="P15" s="29">
        <v>4</v>
      </c>
      <c r="Q15" s="29">
        <v>6</v>
      </c>
      <c r="R15" s="29" t="s">
        <v>452</v>
      </c>
      <c r="S15" s="29">
        <v>0</v>
      </c>
      <c r="T15" s="29">
        <v>2</v>
      </c>
      <c r="U15" s="29">
        <v>8</v>
      </c>
      <c r="V15" s="29">
        <v>2</v>
      </c>
      <c r="W15" s="29">
        <v>8</v>
      </c>
      <c r="X15" s="29" t="s">
        <v>452</v>
      </c>
      <c r="Y15" s="33">
        <v>0</v>
      </c>
    </row>
    <row r="16" spans="1:25" s="23" customFormat="1" ht="15.9" customHeight="1" x14ac:dyDescent="0.3">
      <c r="A16" s="128"/>
      <c r="B16" s="20"/>
      <c r="C16" s="20" t="s">
        <v>16</v>
      </c>
      <c r="D16" s="30">
        <v>50</v>
      </c>
      <c r="E16" s="30">
        <v>24</v>
      </c>
      <c r="F16" s="30">
        <v>42</v>
      </c>
      <c r="G16" s="30">
        <v>29</v>
      </c>
      <c r="H16" s="30">
        <v>34</v>
      </c>
      <c r="I16" s="30">
        <v>31</v>
      </c>
      <c r="J16" s="30">
        <v>42</v>
      </c>
      <c r="K16" s="30">
        <v>33</v>
      </c>
      <c r="L16" s="28"/>
      <c r="M16" s="28"/>
      <c r="N16" s="32">
        <v>46</v>
      </c>
      <c r="O16" s="32">
        <v>24</v>
      </c>
      <c r="P16" s="30">
        <v>34</v>
      </c>
      <c r="Q16" s="30">
        <v>35</v>
      </c>
      <c r="R16" s="30">
        <v>45</v>
      </c>
      <c r="S16" s="30">
        <v>19</v>
      </c>
      <c r="T16" s="30">
        <v>39</v>
      </c>
      <c r="U16" s="30">
        <v>41</v>
      </c>
      <c r="V16" s="30">
        <v>27</v>
      </c>
      <c r="W16" s="30">
        <v>60</v>
      </c>
      <c r="X16" s="30">
        <v>48</v>
      </c>
      <c r="Y16" s="31">
        <v>22</v>
      </c>
    </row>
    <row r="17" spans="1:25" s="23" customFormat="1" ht="15.9" customHeight="1" x14ac:dyDescent="0.3">
      <c r="A17" s="127" t="s">
        <v>11</v>
      </c>
      <c r="B17" s="27"/>
      <c r="C17" s="20" t="s">
        <v>15</v>
      </c>
      <c r="D17" s="29">
        <v>6</v>
      </c>
      <c r="E17" s="29">
        <v>4</v>
      </c>
      <c r="F17" s="29" t="s">
        <v>454</v>
      </c>
      <c r="G17" s="29">
        <v>3</v>
      </c>
      <c r="H17" s="29" t="s">
        <v>452</v>
      </c>
      <c r="I17" s="29">
        <v>0</v>
      </c>
      <c r="J17" s="29">
        <v>2</v>
      </c>
      <c r="K17" s="29">
        <v>8</v>
      </c>
      <c r="L17" s="29">
        <v>5</v>
      </c>
      <c r="M17" s="29">
        <v>5</v>
      </c>
      <c r="N17" s="115"/>
      <c r="O17" s="115"/>
      <c r="P17" s="29">
        <v>8</v>
      </c>
      <c r="Q17" s="29">
        <v>2</v>
      </c>
      <c r="R17" s="29">
        <v>6</v>
      </c>
      <c r="S17" s="29">
        <v>4</v>
      </c>
      <c r="T17" s="29">
        <v>4</v>
      </c>
      <c r="U17" s="29">
        <v>6</v>
      </c>
      <c r="V17" s="29">
        <v>0</v>
      </c>
      <c r="W17" s="29">
        <v>10</v>
      </c>
      <c r="X17" s="29">
        <v>6</v>
      </c>
      <c r="Y17" s="33">
        <v>4</v>
      </c>
    </row>
    <row r="18" spans="1:25" s="23" customFormat="1" ht="15.9" customHeight="1" x14ac:dyDescent="0.3">
      <c r="A18" s="129"/>
      <c r="B18" s="20"/>
      <c r="C18" s="20" t="s">
        <v>16</v>
      </c>
      <c r="D18" s="30">
        <v>36</v>
      </c>
      <c r="E18" s="30">
        <v>33</v>
      </c>
      <c r="F18" s="30">
        <v>51</v>
      </c>
      <c r="G18" s="30">
        <v>31</v>
      </c>
      <c r="H18" s="30">
        <v>55</v>
      </c>
      <c r="I18" s="30">
        <v>27</v>
      </c>
      <c r="J18" s="30">
        <v>29</v>
      </c>
      <c r="K18" s="30">
        <v>40</v>
      </c>
      <c r="L18" s="30">
        <v>33</v>
      </c>
      <c r="M18" s="30">
        <v>36</v>
      </c>
      <c r="N18" s="116"/>
      <c r="O18" s="116"/>
      <c r="P18" s="30">
        <v>41</v>
      </c>
      <c r="Q18" s="30">
        <v>37</v>
      </c>
      <c r="R18" s="30">
        <v>41</v>
      </c>
      <c r="S18" s="30">
        <v>36</v>
      </c>
      <c r="T18" s="30">
        <v>36</v>
      </c>
      <c r="U18" s="30">
        <v>42</v>
      </c>
      <c r="V18" s="30">
        <v>25</v>
      </c>
      <c r="W18" s="30">
        <v>45</v>
      </c>
      <c r="X18" s="30">
        <v>34</v>
      </c>
      <c r="Y18" s="31">
        <v>30</v>
      </c>
    </row>
    <row r="19" spans="1:25" s="23" customFormat="1" ht="15.9" customHeight="1" x14ac:dyDescent="0.3">
      <c r="A19" s="127" t="s">
        <v>271</v>
      </c>
      <c r="B19" s="27"/>
      <c r="C19" s="20" t="s">
        <v>15</v>
      </c>
      <c r="D19" s="29" t="s">
        <v>452</v>
      </c>
      <c r="E19" s="29">
        <v>0</v>
      </c>
      <c r="F19" s="29" t="s">
        <v>455</v>
      </c>
      <c r="G19" s="29">
        <v>2</v>
      </c>
      <c r="H19" s="29" t="s">
        <v>452</v>
      </c>
      <c r="I19" s="29">
        <v>0</v>
      </c>
      <c r="J19" s="29" t="s">
        <v>455</v>
      </c>
      <c r="K19" s="29">
        <v>2</v>
      </c>
      <c r="L19" s="29" t="s">
        <v>453</v>
      </c>
      <c r="M19" s="29">
        <v>1</v>
      </c>
      <c r="N19" s="32" t="s">
        <v>452</v>
      </c>
      <c r="O19" s="32">
        <v>0</v>
      </c>
      <c r="P19" s="28"/>
      <c r="Q19" s="28"/>
      <c r="R19" s="29" t="s">
        <v>453</v>
      </c>
      <c r="S19" s="29">
        <v>1</v>
      </c>
      <c r="T19" s="29" t="s">
        <v>466</v>
      </c>
      <c r="U19" s="29">
        <v>5</v>
      </c>
      <c r="V19" s="29">
        <v>2</v>
      </c>
      <c r="W19" s="29">
        <v>8</v>
      </c>
      <c r="X19" s="29" t="s">
        <v>455</v>
      </c>
      <c r="Y19" s="33">
        <v>2</v>
      </c>
    </row>
    <row r="20" spans="1:25" s="23" customFormat="1" ht="15.9" customHeight="1" x14ac:dyDescent="0.3">
      <c r="A20" s="128"/>
      <c r="B20" s="20"/>
      <c r="C20" s="20" t="s">
        <v>16</v>
      </c>
      <c r="D20" s="30">
        <v>41</v>
      </c>
      <c r="E20" s="30">
        <v>20</v>
      </c>
      <c r="F20" s="30">
        <v>40</v>
      </c>
      <c r="G20" s="30">
        <v>36</v>
      </c>
      <c r="H20" s="30">
        <v>63</v>
      </c>
      <c r="I20" s="30">
        <v>24</v>
      </c>
      <c r="J20" s="30">
        <v>51</v>
      </c>
      <c r="K20" s="30">
        <v>22</v>
      </c>
      <c r="L20" s="30">
        <v>46</v>
      </c>
      <c r="M20" s="30">
        <v>34</v>
      </c>
      <c r="N20" s="114">
        <v>61</v>
      </c>
      <c r="O20" s="114">
        <v>19</v>
      </c>
      <c r="P20" s="28"/>
      <c r="Q20" s="28"/>
      <c r="R20" s="30">
        <v>53</v>
      </c>
      <c r="S20" s="30">
        <v>24</v>
      </c>
      <c r="T20" s="30">
        <v>40</v>
      </c>
      <c r="U20" s="30">
        <v>35</v>
      </c>
      <c r="V20" s="30">
        <v>29</v>
      </c>
      <c r="W20" s="30">
        <v>42</v>
      </c>
      <c r="X20" s="30">
        <v>44</v>
      </c>
      <c r="Y20" s="31">
        <v>29</v>
      </c>
    </row>
    <row r="21" spans="1:25" s="23" customFormat="1" ht="15.9" customHeight="1" x14ac:dyDescent="0.3">
      <c r="A21" s="127" t="s">
        <v>261</v>
      </c>
      <c r="B21" s="27"/>
      <c r="C21" s="20" t="s">
        <v>15</v>
      </c>
      <c r="D21" s="29">
        <v>4</v>
      </c>
      <c r="E21" s="29">
        <v>6</v>
      </c>
      <c r="F21" s="29" t="s">
        <v>455</v>
      </c>
      <c r="G21" s="29">
        <v>2</v>
      </c>
      <c r="H21" s="29">
        <v>0</v>
      </c>
      <c r="I21" s="29">
        <v>10</v>
      </c>
      <c r="J21" s="29">
        <v>4</v>
      </c>
      <c r="K21" s="29">
        <v>6</v>
      </c>
      <c r="L21" s="29">
        <v>8</v>
      </c>
      <c r="M21" s="29">
        <v>2</v>
      </c>
      <c r="N21" s="29" t="s">
        <v>453</v>
      </c>
      <c r="O21" s="29">
        <v>1</v>
      </c>
      <c r="P21" s="29">
        <v>2</v>
      </c>
      <c r="Q21" s="29">
        <v>8</v>
      </c>
      <c r="R21" s="28"/>
      <c r="S21" s="28"/>
      <c r="T21" s="29">
        <v>2</v>
      </c>
      <c r="U21" s="29">
        <v>8</v>
      </c>
      <c r="V21" s="29">
        <v>2</v>
      </c>
      <c r="W21" s="29">
        <v>8</v>
      </c>
      <c r="X21" s="29">
        <v>4</v>
      </c>
      <c r="Y21" s="33">
        <v>6</v>
      </c>
    </row>
    <row r="22" spans="1:25" s="23" customFormat="1" ht="15.9" customHeight="1" x14ac:dyDescent="0.3">
      <c r="A22" s="128"/>
      <c r="B22" s="20"/>
      <c r="C22" s="20" t="s">
        <v>16</v>
      </c>
      <c r="D22" s="30">
        <v>29</v>
      </c>
      <c r="E22" s="30">
        <v>37</v>
      </c>
      <c r="F22" s="30">
        <v>56</v>
      </c>
      <c r="G22" s="30">
        <v>20</v>
      </c>
      <c r="H22" s="30">
        <v>22</v>
      </c>
      <c r="I22" s="30">
        <v>57</v>
      </c>
      <c r="J22" s="30">
        <v>27</v>
      </c>
      <c r="K22" s="30">
        <v>34</v>
      </c>
      <c r="L22" s="30">
        <v>42</v>
      </c>
      <c r="M22" s="30">
        <v>29</v>
      </c>
      <c r="N22" s="30">
        <v>45</v>
      </c>
      <c r="O22" s="30">
        <v>31</v>
      </c>
      <c r="P22" s="30">
        <v>25</v>
      </c>
      <c r="Q22" s="30">
        <v>40</v>
      </c>
      <c r="R22" s="28"/>
      <c r="S22" s="28"/>
      <c r="T22" s="30">
        <v>26</v>
      </c>
      <c r="U22" s="30">
        <v>39</v>
      </c>
      <c r="V22" s="30">
        <v>23</v>
      </c>
      <c r="W22" s="30">
        <v>50</v>
      </c>
      <c r="X22" s="30">
        <v>32</v>
      </c>
      <c r="Y22" s="31">
        <v>44</v>
      </c>
    </row>
    <row r="23" spans="1:25" s="23" customFormat="1" ht="15.9" customHeight="1" x14ac:dyDescent="0.3">
      <c r="A23" s="127" t="s">
        <v>349</v>
      </c>
      <c r="B23" s="32"/>
      <c r="C23" s="20" t="s">
        <v>15</v>
      </c>
      <c r="D23" s="29" t="s">
        <v>452</v>
      </c>
      <c r="E23" s="29">
        <v>0</v>
      </c>
      <c r="F23" s="29" t="s">
        <v>452</v>
      </c>
      <c r="G23" s="29">
        <v>0</v>
      </c>
      <c r="H23" s="29">
        <v>4</v>
      </c>
      <c r="I23" s="29">
        <v>6</v>
      </c>
      <c r="J23" s="29" t="s">
        <v>455</v>
      </c>
      <c r="K23" s="29">
        <v>2</v>
      </c>
      <c r="L23" s="29" t="s">
        <v>454</v>
      </c>
      <c r="M23" s="29">
        <v>3</v>
      </c>
      <c r="N23" s="29" t="s">
        <v>455</v>
      </c>
      <c r="O23" s="29">
        <v>2</v>
      </c>
      <c r="P23" s="29">
        <v>2</v>
      </c>
      <c r="Q23" s="29">
        <v>8</v>
      </c>
      <c r="R23" s="29" t="s">
        <v>455</v>
      </c>
      <c r="S23" s="29">
        <v>2</v>
      </c>
      <c r="T23" s="28"/>
      <c r="U23" s="28"/>
      <c r="V23" s="29">
        <v>4</v>
      </c>
      <c r="W23" s="29">
        <v>6</v>
      </c>
      <c r="X23" s="29" t="s">
        <v>455</v>
      </c>
      <c r="Y23" s="33">
        <v>2</v>
      </c>
    </row>
    <row r="24" spans="1:25" s="23" customFormat="1" ht="15.9" customHeight="1" x14ac:dyDescent="0.3">
      <c r="A24" s="128"/>
      <c r="B24" s="20"/>
      <c r="C24" s="20" t="s">
        <v>16</v>
      </c>
      <c r="D24" s="30">
        <v>57</v>
      </c>
      <c r="E24" s="30">
        <v>29</v>
      </c>
      <c r="F24" s="30">
        <v>61</v>
      </c>
      <c r="G24" s="30">
        <v>26</v>
      </c>
      <c r="H24" s="30">
        <v>25</v>
      </c>
      <c r="I24" s="30">
        <v>39</v>
      </c>
      <c r="J24" s="30">
        <v>47</v>
      </c>
      <c r="K24" s="30">
        <v>41</v>
      </c>
      <c r="L24" s="30">
        <v>53</v>
      </c>
      <c r="M24" s="30">
        <v>34</v>
      </c>
      <c r="N24" s="30">
        <v>68</v>
      </c>
      <c r="O24" s="30">
        <v>41</v>
      </c>
      <c r="P24" s="30">
        <v>32</v>
      </c>
      <c r="Q24" s="30">
        <v>46</v>
      </c>
      <c r="R24" s="30">
        <v>45</v>
      </c>
      <c r="S24" s="30">
        <v>30</v>
      </c>
      <c r="T24" s="28"/>
      <c r="U24" s="28"/>
      <c r="V24" s="30">
        <v>31</v>
      </c>
      <c r="W24" s="30">
        <v>34</v>
      </c>
      <c r="X24" s="30">
        <v>48</v>
      </c>
      <c r="Y24" s="31">
        <v>25</v>
      </c>
    </row>
    <row r="25" spans="1:25" s="23" customFormat="1" ht="15.9" customHeight="1" x14ac:dyDescent="0.3">
      <c r="A25" s="127" t="s">
        <v>274</v>
      </c>
      <c r="B25" s="32"/>
      <c r="C25" s="20" t="s">
        <v>15</v>
      </c>
      <c r="D25" s="29" t="s">
        <v>452</v>
      </c>
      <c r="E25" s="29">
        <v>0</v>
      </c>
      <c r="F25" s="29" t="s">
        <v>452</v>
      </c>
      <c r="G25" s="29">
        <v>0</v>
      </c>
      <c r="H25" s="29" t="s">
        <v>452</v>
      </c>
      <c r="I25" s="29">
        <v>0</v>
      </c>
      <c r="J25" s="29" t="s">
        <v>455</v>
      </c>
      <c r="K25" s="29">
        <v>2</v>
      </c>
      <c r="L25" s="29" t="s">
        <v>455</v>
      </c>
      <c r="M25" s="29">
        <v>2</v>
      </c>
      <c r="N25" s="29" t="s">
        <v>452</v>
      </c>
      <c r="O25" s="29">
        <v>0</v>
      </c>
      <c r="P25" s="29" t="s">
        <v>452</v>
      </c>
      <c r="Q25" s="29">
        <v>0</v>
      </c>
      <c r="R25" s="29" t="s">
        <v>455</v>
      </c>
      <c r="S25" s="29">
        <v>2</v>
      </c>
      <c r="T25" s="29" t="s">
        <v>454</v>
      </c>
      <c r="U25" s="29">
        <v>3</v>
      </c>
      <c r="V25" s="28"/>
      <c r="W25" s="28"/>
      <c r="X25" s="29" t="s">
        <v>455</v>
      </c>
      <c r="Y25" s="33">
        <v>2</v>
      </c>
    </row>
    <row r="26" spans="1:25" s="23" customFormat="1" ht="15.9" customHeight="1" x14ac:dyDescent="0.3">
      <c r="A26" s="128"/>
      <c r="B26" s="20"/>
      <c r="C26" s="20" t="s">
        <v>16</v>
      </c>
      <c r="D26" s="30">
        <v>73</v>
      </c>
      <c r="E26" s="30">
        <v>22</v>
      </c>
      <c r="F26" s="30">
        <v>60</v>
      </c>
      <c r="G26" s="30">
        <v>20</v>
      </c>
      <c r="H26" s="30">
        <v>68</v>
      </c>
      <c r="I26" s="30">
        <v>17</v>
      </c>
      <c r="J26" s="30">
        <v>44</v>
      </c>
      <c r="K26" s="30">
        <v>34</v>
      </c>
      <c r="L26" s="30">
        <v>56</v>
      </c>
      <c r="M26" s="30">
        <v>21</v>
      </c>
      <c r="N26" s="30">
        <v>59</v>
      </c>
      <c r="O26" s="30">
        <v>20</v>
      </c>
      <c r="P26" s="30">
        <v>49</v>
      </c>
      <c r="Q26" s="30">
        <v>18</v>
      </c>
      <c r="R26" s="30">
        <v>49</v>
      </c>
      <c r="S26" s="30">
        <v>34</v>
      </c>
      <c r="T26" s="30">
        <v>38</v>
      </c>
      <c r="U26" s="30">
        <v>38</v>
      </c>
      <c r="V26" s="79"/>
      <c r="W26" s="79"/>
      <c r="X26" s="30">
        <v>59</v>
      </c>
      <c r="Y26" s="31">
        <v>28</v>
      </c>
    </row>
    <row r="27" spans="1:25" s="23" customFormat="1" ht="15.9" customHeight="1" x14ac:dyDescent="0.3">
      <c r="A27" s="127" t="s">
        <v>275</v>
      </c>
      <c r="B27" s="32"/>
      <c r="C27" s="20" t="s">
        <v>15</v>
      </c>
      <c r="D27" s="29">
        <v>2</v>
      </c>
      <c r="E27" s="29">
        <v>8</v>
      </c>
      <c r="F27" s="29" t="s">
        <v>455</v>
      </c>
      <c r="G27" s="29">
        <v>2</v>
      </c>
      <c r="H27" s="29" t="s">
        <v>457</v>
      </c>
      <c r="I27" s="29">
        <v>4</v>
      </c>
      <c r="J27" s="29" t="s">
        <v>455</v>
      </c>
      <c r="K27" s="29">
        <v>2</v>
      </c>
      <c r="L27" s="29">
        <v>6</v>
      </c>
      <c r="M27" s="29">
        <v>4</v>
      </c>
      <c r="N27" s="29" t="s">
        <v>452</v>
      </c>
      <c r="O27" s="29">
        <v>0</v>
      </c>
      <c r="P27" s="29">
        <v>1</v>
      </c>
      <c r="Q27" s="29">
        <v>9</v>
      </c>
      <c r="R27" s="29" t="s">
        <v>461</v>
      </c>
      <c r="S27" s="29">
        <v>8</v>
      </c>
      <c r="T27" s="29">
        <v>6</v>
      </c>
      <c r="U27" s="29">
        <v>4</v>
      </c>
      <c r="V27" s="29">
        <v>4</v>
      </c>
      <c r="W27" s="29">
        <v>6</v>
      </c>
      <c r="X27" s="28"/>
      <c r="Y27" s="82"/>
    </row>
    <row r="28" spans="1:25" s="23" customFormat="1" ht="15.9" customHeight="1" x14ac:dyDescent="0.3">
      <c r="A28" s="128"/>
      <c r="B28" s="20"/>
      <c r="C28" s="20" t="s">
        <v>16</v>
      </c>
      <c r="D28" s="30">
        <v>30</v>
      </c>
      <c r="E28" s="30">
        <v>46</v>
      </c>
      <c r="F28" s="30">
        <v>42</v>
      </c>
      <c r="G28" s="30">
        <v>34</v>
      </c>
      <c r="H28" s="30">
        <v>45</v>
      </c>
      <c r="I28" s="30">
        <v>31</v>
      </c>
      <c r="J28" s="30">
        <v>35</v>
      </c>
      <c r="K28" s="30">
        <v>32</v>
      </c>
      <c r="L28" s="30">
        <v>42</v>
      </c>
      <c r="M28" s="30">
        <v>32</v>
      </c>
      <c r="N28" s="30">
        <v>62</v>
      </c>
      <c r="O28" s="30">
        <v>22</v>
      </c>
      <c r="P28" s="30">
        <v>26</v>
      </c>
      <c r="Q28" s="30">
        <v>45</v>
      </c>
      <c r="R28" s="30">
        <v>28</v>
      </c>
      <c r="S28" s="30">
        <v>39</v>
      </c>
      <c r="T28" s="30">
        <v>42</v>
      </c>
      <c r="U28" s="30">
        <v>28</v>
      </c>
      <c r="V28" s="30">
        <v>35</v>
      </c>
      <c r="W28" s="30">
        <v>49</v>
      </c>
      <c r="X28" s="79"/>
      <c r="Y28" s="83"/>
    </row>
    <row r="29" spans="1:25" s="23" customFormat="1" x14ac:dyDescent="0.3">
      <c r="A29" s="1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23" customFormat="1" ht="15" customHeight="1" x14ac:dyDescent="0.3">
      <c r="A30" s="1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23" customFormat="1" ht="15" customHeight="1" x14ac:dyDescent="0.3">
      <c r="A31" s="123" t="s">
        <v>322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3"/>
      <c r="Y31" s="133"/>
    </row>
    <row r="32" spans="1:25" s="23" customFormat="1" ht="15" customHeight="1" x14ac:dyDescent="0.3">
      <c r="A32" s="24"/>
      <c r="B32" s="25" t="s">
        <v>20</v>
      </c>
      <c r="C32" s="20" t="s">
        <v>5</v>
      </c>
      <c r="D32" s="126" t="str">
        <f>+A34</f>
        <v>Aston Ingham B</v>
      </c>
      <c r="E32" s="126"/>
      <c r="F32" s="126" t="str">
        <f>+A36</f>
        <v>Dewchurch Warriors</v>
      </c>
      <c r="G32" s="126"/>
      <c r="H32" s="126" t="str">
        <f>+A38</f>
        <v>Fownhope</v>
      </c>
      <c r="I32" s="126"/>
      <c r="J32" s="126" t="str">
        <f>+A40</f>
        <v>Gorsley Chapel B</v>
      </c>
      <c r="K32" s="126"/>
      <c r="L32" s="126" t="str">
        <f>+A42</f>
        <v>Larruperz B</v>
      </c>
      <c r="M32" s="126"/>
      <c r="N32" s="126" t="str">
        <f>+A44</f>
        <v>Ledbury</v>
      </c>
      <c r="O32" s="130"/>
      <c r="P32" s="126" t="str">
        <f>+A46</f>
        <v>Ross B</v>
      </c>
      <c r="Q32" s="126"/>
      <c r="R32" s="126" t="str">
        <f>+A48</f>
        <v>Ross C</v>
      </c>
      <c r="S32" s="126"/>
      <c r="T32" s="126" t="str">
        <f>+A50</f>
        <v>St Martins A</v>
      </c>
      <c r="U32" s="126"/>
      <c r="V32" s="126" t="str">
        <f>+A52</f>
        <v>St Martins B</v>
      </c>
      <c r="W32" s="126"/>
      <c r="X32" s="126" t="str">
        <f>+A54</f>
        <v>Weston B</v>
      </c>
      <c r="Y32" s="131"/>
    </row>
    <row r="33" spans="1:25" x14ac:dyDescent="0.3">
      <c r="A33" s="19" t="s">
        <v>19</v>
      </c>
      <c r="B33" s="20"/>
      <c r="C33" s="20" t="s">
        <v>13</v>
      </c>
      <c r="D33" s="20" t="s">
        <v>37</v>
      </c>
      <c r="E33" s="20" t="s">
        <v>14</v>
      </c>
      <c r="F33" s="20" t="s">
        <v>37</v>
      </c>
      <c r="G33" s="20" t="s">
        <v>14</v>
      </c>
      <c r="H33" s="20" t="s">
        <v>37</v>
      </c>
      <c r="I33" s="20" t="s">
        <v>14</v>
      </c>
      <c r="J33" s="20" t="s">
        <v>37</v>
      </c>
      <c r="K33" s="20" t="s">
        <v>14</v>
      </c>
      <c r="L33" s="20" t="s">
        <v>37</v>
      </c>
      <c r="M33" s="20" t="s">
        <v>14</v>
      </c>
      <c r="N33" s="20" t="s">
        <v>37</v>
      </c>
      <c r="O33" s="20" t="s">
        <v>14</v>
      </c>
      <c r="P33" s="20" t="s">
        <v>37</v>
      </c>
      <c r="Q33" s="20" t="s">
        <v>14</v>
      </c>
      <c r="R33" s="20" t="s">
        <v>37</v>
      </c>
      <c r="S33" s="20" t="s">
        <v>14</v>
      </c>
      <c r="T33" s="20" t="s">
        <v>37</v>
      </c>
      <c r="U33" s="20" t="s">
        <v>14</v>
      </c>
      <c r="V33" s="20" t="s">
        <v>37</v>
      </c>
      <c r="W33" s="20" t="s">
        <v>14</v>
      </c>
      <c r="X33" s="20" t="s">
        <v>37</v>
      </c>
      <c r="Y33" s="26" t="s">
        <v>14</v>
      </c>
    </row>
    <row r="34" spans="1:25" ht="15.9" customHeight="1" x14ac:dyDescent="0.3">
      <c r="A34" s="127" t="s">
        <v>270</v>
      </c>
      <c r="B34" s="27"/>
      <c r="C34" s="20" t="s">
        <v>15</v>
      </c>
      <c r="D34" s="28"/>
      <c r="E34" s="28"/>
      <c r="F34" s="29">
        <v>4</v>
      </c>
      <c r="G34" s="29">
        <v>6</v>
      </c>
      <c r="H34" s="29">
        <v>4</v>
      </c>
      <c r="I34" s="29">
        <v>6</v>
      </c>
      <c r="J34" s="29" t="s">
        <v>454</v>
      </c>
      <c r="K34" s="29">
        <v>3</v>
      </c>
      <c r="L34" s="29">
        <v>4</v>
      </c>
      <c r="M34" s="29">
        <v>6</v>
      </c>
      <c r="N34" s="29">
        <v>2</v>
      </c>
      <c r="O34" s="29">
        <v>8</v>
      </c>
      <c r="P34" s="29">
        <v>3</v>
      </c>
      <c r="Q34" s="29">
        <v>7</v>
      </c>
      <c r="R34" s="29">
        <v>4</v>
      </c>
      <c r="S34" s="29">
        <v>6</v>
      </c>
      <c r="T34" s="29">
        <v>2</v>
      </c>
      <c r="U34" s="29">
        <v>8</v>
      </c>
      <c r="V34" s="29" t="s">
        <v>452</v>
      </c>
      <c r="W34" s="29">
        <v>0</v>
      </c>
      <c r="X34" s="29">
        <v>6</v>
      </c>
      <c r="Y34" s="33">
        <v>4</v>
      </c>
    </row>
    <row r="35" spans="1:25" ht="15.9" customHeight="1" x14ac:dyDescent="0.3">
      <c r="A35" s="128"/>
      <c r="B35" s="20"/>
      <c r="C35" s="20" t="s">
        <v>16</v>
      </c>
      <c r="D35" s="28"/>
      <c r="E35" s="28"/>
      <c r="F35" s="30">
        <v>34</v>
      </c>
      <c r="G35" s="30">
        <v>46</v>
      </c>
      <c r="H35" s="30">
        <v>28</v>
      </c>
      <c r="I35" s="30">
        <v>37</v>
      </c>
      <c r="J35" s="30">
        <v>51</v>
      </c>
      <c r="K35" s="30">
        <v>38</v>
      </c>
      <c r="L35" s="30">
        <v>32</v>
      </c>
      <c r="M35" s="30">
        <v>47</v>
      </c>
      <c r="N35" s="30">
        <v>32</v>
      </c>
      <c r="O35" s="30">
        <v>46</v>
      </c>
      <c r="P35" s="30">
        <v>29</v>
      </c>
      <c r="Q35" s="30">
        <v>39</v>
      </c>
      <c r="R35" s="30">
        <v>32</v>
      </c>
      <c r="S35" s="30">
        <v>37</v>
      </c>
      <c r="T35" s="30">
        <v>33</v>
      </c>
      <c r="U35" s="30">
        <v>37</v>
      </c>
      <c r="V35" s="30">
        <v>52</v>
      </c>
      <c r="W35" s="30">
        <v>28</v>
      </c>
      <c r="X35" s="30">
        <v>47</v>
      </c>
      <c r="Y35" s="31">
        <v>46</v>
      </c>
    </row>
    <row r="36" spans="1:25" s="23" customFormat="1" ht="15.9" customHeight="1" x14ac:dyDescent="0.3">
      <c r="A36" s="127" t="s">
        <v>260</v>
      </c>
      <c r="B36" s="27"/>
      <c r="C36" s="20" t="s">
        <v>15</v>
      </c>
      <c r="D36" s="29" t="s">
        <v>452</v>
      </c>
      <c r="E36" s="29">
        <v>0</v>
      </c>
      <c r="F36" s="28"/>
      <c r="G36" s="28"/>
      <c r="H36" s="29">
        <v>6</v>
      </c>
      <c r="I36" s="29">
        <v>4</v>
      </c>
      <c r="J36" s="29" t="s">
        <v>453</v>
      </c>
      <c r="K36" s="29">
        <v>1</v>
      </c>
      <c r="L36" s="29" t="s">
        <v>452</v>
      </c>
      <c r="M36" s="29">
        <v>0</v>
      </c>
      <c r="N36" s="29" t="s">
        <v>457</v>
      </c>
      <c r="O36" s="29">
        <v>4</v>
      </c>
      <c r="P36" s="29">
        <v>4</v>
      </c>
      <c r="Q36" s="29">
        <v>6</v>
      </c>
      <c r="R36" s="29" t="s">
        <v>457</v>
      </c>
      <c r="S36" s="29">
        <v>4</v>
      </c>
      <c r="T36" s="29" t="s">
        <v>454</v>
      </c>
      <c r="U36" s="29">
        <v>3</v>
      </c>
      <c r="V36" s="29" t="s">
        <v>457</v>
      </c>
      <c r="W36" s="29">
        <v>4</v>
      </c>
      <c r="X36" s="29">
        <v>4</v>
      </c>
      <c r="Y36" s="33">
        <v>6</v>
      </c>
    </row>
    <row r="37" spans="1:25" s="23" customFormat="1" ht="15.9" customHeight="1" x14ac:dyDescent="0.3">
      <c r="A37" s="128"/>
      <c r="B37" s="20"/>
      <c r="C37" s="20" t="s">
        <v>16</v>
      </c>
      <c r="D37" s="30">
        <v>62</v>
      </c>
      <c r="E37" s="30">
        <v>20</v>
      </c>
      <c r="F37" s="28"/>
      <c r="G37" s="28"/>
      <c r="H37" s="30">
        <v>51</v>
      </c>
      <c r="I37" s="30">
        <v>29</v>
      </c>
      <c r="J37" s="30">
        <v>45</v>
      </c>
      <c r="K37" s="30">
        <v>24</v>
      </c>
      <c r="L37" s="30">
        <v>64</v>
      </c>
      <c r="M37" s="30">
        <v>21</v>
      </c>
      <c r="N37" s="30">
        <v>39</v>
      </c>
      <c r="O37" s="30">
        <v>31</v>
      </c>
      <c r="P37" s="30">
        <v>26</v>
      </c>
      <c r="Q37" s="30">
        <v>31</v>
      </c>
      <c r="R37" s="30">
        <v>44</v>
      </c>
      <c r="S37" s="30">
        <v>25</v>
      </c>
      <c r="T37" s="30">
        <v>45</v>
      </c>
      <c r="U37" s="30">
        <v>38</v>
      </c>
      <c r="V37" s="30">
        <v>41</v>
      </c>
      <c r="W37" s="30">
        <v>42</v>
      </c>
      <c r="X37" s="30">
        <v>30</v>
      </c>
      <c r="Y37" s="31">
        <v>36</v>
      </c>
    </row>
    <row r="38" spans="1:25" s="23" customFormat="1" ht="15.9" customHeight="1" x14ac:dyDescent="0.3">
      <c r="A38" s="127" t="s">
        <v>10</v>
      </c>
      <c r="B38" s="27"/>
      <c r="C38" s="20" t="s">
        <v>15</v>
      </c>
      <c r="D38" s="29" t="s">
        <v>452</v>
      </c>
      <c r="E38" s="29">
        <v>0</v>
      </c>
      <c r="F38" s="29" t="s">
        <v>455</v>
      </c>
      <c r="G38" s="29">
        <v>2</v>
      </c>
      <c r="H38" s="28"/>
      <c r="I38" s="28"/>
      <c r="J38" s="29" t="s">
        <v>454</v>
      </c>
      <c r="K38" s="29">
        <v>3</v>
      </c>
      <c r="L38" s="29" t="s">
        <v>455</v>
      </c>
      <c r="M38" s="29">
        <v>2</v>
      </c>
      <c r="N38" s="29" t="s">
        <v>455</v>
      </c>
      <c r="O38" s="29">
        <v>2</v>
      </c>
      <c r="P38" s="29" t="s">
        <v>455</v>
      </c>
      <c r="Q38" s="29">
        <v>2</v>
      </c>
      <c r="R38" s="29" t="s">
        <v>455</v>
      </c>
      <c r="S38" s="29">
        <v>2</v>
      </c>
      <c r="T38" s="29" t="s">
        <v>455</v>
      </c>
      <c r="U38" s="29">
        <v>2</v>
      </c>
      <c r="V38" s="29" t="s">
        <v>452</v>
      </c>
      <c r="W38" s="29">
        <v>0</v>
      </c>
      <c r="X38" s="29">
        <v>8</v>
      </c>
      <c r="Y38" s="33">
        <v>2</v>
      </c>
    </row>
    <row r="39" spans="1:25" s="23" customFormat="1" ht="15.9" customHeight="1" x14ac:dyDescent="0.3">
      <c r="A39" s="128"/>
      <c r="B39" s="20"/>
      <c r="C39" s="20" t="s">
        <v>16</v>
      </c>
      <c r="D39" s="30">
        <v>70</v>
      </c>
      <c r="E39" s="30">
        <v>20</v>
      </c>
      <c r="F39" s="30">
        <v>58</v>
      </c>
      <c r="G39" s="30">
        <v>25</v>
      </c>
      <c r="H39" s="28"/>
      <c r="I39" s="28"/>
      <c r="J39" s="30">
        <v>42</v>
      </c>
      <c r="K39" s="30">
        <v>30</v>
      </c>
      <c r="L39" s="30">
        <v>51</v>
      </c>
      <c r="M39" s="30">
        <v>27</v>
      </c>
      <c r="N39" s="30">
        <v>59</v>
      </c>
      <c r="O39" s="30">
        <v>24</v>
      </c>
      <c r="P39" s="30">
        <v>39</v>
      </c>
      <c r="Q39" s="30">
        <v>21</v>
      </c>
      <c r="R39" s="30">
        <v>47</v>
      </c>
      <c r="S39" s="30">
        <v>25</v>
      </c>
      <c r="T39" s="30">
        <v>53</v>
      </c>
      <c r="U39" s="30">
        <v>25</v>
      </c>
      <c r="V39" s="30">
        <v>60</v>
      </c>
      <c r="W39" s="30">
        <v>22</v>
      </c>
      <c r="X39" s="30">
        <v>35</v>
      </c>
      <c r="Y39" s="31">
        <v>30</v>
      </c>
    </row>
    <row r="40" spans="1:25" s="23" customFormat="1" ht="15.9" customHeight="1" x14ac:dyDescent="0.3">
      <c r="A40" s="127" t="s">
        <v>346</v>
      </c>
      <c r="B40" s="27"/>
      <c r="C40" s="20" t="s">
        <v>15</v>
      </c>
      <c r="D40" s="29">
        <v>6</v>
      </c>
      <c r="E40" s="29">
        <v>4</v>
      </c>
      <c r="F40" s="29">
        <v>6</v>
      </c>
      <c r="G40" s="29">
        <v>4</v>
      </c>
      <c r="H40" s="29">
        <v>4</v>
      </c>
      <c r="I40" s="29">
        <v>6</v>
      </c>
      <c r="J40" s="28"/>
      <c r="K40" s="28"/>
      <c r="L40" s="29" t="s">
        <v>452</v>
      </c>
      <c r="M40" s="29">
        <v>0</v>
      </c>
      <c r="N40" s="29">
        <v>2</v>
      </c>
      <c r="O40" s="29">
        <v>8</v>
      </c>
      <c r="P40" s="29">
        <v>0</v>
      </c>
      <c r="Q40" s="29">
        <v>10</v>
      </c>
      <c r="R40" s="29" t="s">
        <v>457</v>
      </c>
      <c r="S40" s="29">
        <v>4</v>
      </c>
      <c r="T40" s="29" t="s">
        <v>456</v>
      </c>
      <c r="U40" s="29">
        <v>6</v>
      </c>
      <c r="V40" s="29" t="s">
        <v>457</v>
      </c>
      <c r="W40" s="29">
        <v>4</v>
      </c>
      <c r="X40" s="29" t="s">
        <v>456</v>
      </c>
      <c r="Y40" s="33">
        <v>6</v>
      </c>
    </row>
    <row r="41" spans="1:25" s="23" customFormat="1" ht="15.9" customHeight="1" x14ac:dyDescent="0.3">
      <c r="A41" s="128"/>
      <c r="B41" s="20"/>
      <c r="C41" s="20" t="s">
        <v>16</v>
      </c>
      <c r="D41" s="30">
        <v>43</v>
      </c>
      <c r="E41" s="30">
        <v>38</v>
      </c>
      <c r="F41" s="30">
        <v>40</v>
      </c>
      <c r="G41" s="30">
        <v>36</v>
      </c>
      <c r="H41" s="30">
        <v>28</v>
      </c>
      <c r="I41" s="30">
        <v>43</v>
      </c>
      <c r="J41" s="28"/>
      <c r="K41" s="28"/>
      <c r="L41" s="30">
        <v>47</v>
      </c>
      <c r="M41" s="30">
        <v>21</v>
      </c>
      <c r="N41" s="30">
        <v>37</v>
      </c>
      <c r="O41" s="30">
        <v>46</v>
      </c>
      <c r="P41" s="30">
        <v>26</v>
      </c>
      <c r="Q41" s="30">
        <v>59</v>
      </c>
      <c r="R41" s="30">
        <v>40</v>
      </c>
      <c r="S41" s="30">
        <v>35</v>
      </c>
      <c r="T41" s="30">
        <v>43</v>
      </c>
      <c r="U41" s="30">
        <v>35</v>
      </c>
      <c r="V41" s="30">
        <v>45</v>
      </c>
      <c r="W41" s="30">
        <v>33</v>
      </c>
      <c r="X41" s="30">
        <v>29</v>
      </c>
      <c r="Y41" s="31">
        <v>36</v>
      </c>
    </row>
    <row r="42" spans="1:25" s="23" customFormat="1" ht="15.9" customHeight="1" x14ac:dyDescent="0.3">
      <c r="A42" s="127" t="s">
        <v>348</v>
      </c>
      <c r="B42" s="27"/>
      <c r="C42" s="20" t="s">
        <v>15</v>
      </c>
      <c r="D42" s="29" t="s">
        <v>455</v>
      </c>
      <c r="E42" s="29">
        <v>2</v>
      </c>
      <c r="F42" s="29">
        <v>4</v>
      </c>
      <c r="G42" s="29">
        <v>6</v>
      </c>
      <c r="H42" s="29">
        <v>2</v>
      </c>
      <c r="I42" s="29">
        <v>8</v>
      </c>
      <c r="J42" s="29">
        <v>8</v>
      </c>
      <c r="K42" s="29">
        <v>2</v>
      </c>
      <c r="L42" s="28"/>
      <c r="M42" s="28"/>
      <c r="N42" s="29" t="s">
        <v>452</v>
      </c>
      <c r="O42" s="29">
        <v>0</v>
      </c>
      <c r="P42" s="29">
        <v>4</v>
      </c>
      <c r="Q42" s="29">
        <v>6</v>
      </c>
      <c r="R42" s="29">
        <v>2</v>
      </c>
      <c r="S42" s="29">
        <v>8</v>
      </c>
      <c r="T42" s="29" t="s">
        <v>455</v>
      </c>
      <c r="U42" s="29">
        <v>2</v>
      </c>
      <c r="V42" s="29" t="s">
        <v>452</v>
      </c>
      <c r="W42" s="29">
        <v>0</v>
      </c>
      <c r="X42" s="29">
        <v>5</v>
      </c>
      <c r="Y42" s="33">
        <v>5</v>
      </c>
    </row>
    <row r="43" spans="1:25" s="23" customFormat="1" ht="15.9" customHeight="1" x14ac:dyDescent="0.3">
      <c r="A43" s="128"/>
      <c r="B43" s="20"/>
      <c r="C43" s="20" t="s">
        <v>16</v>
      </c>
      <c r="D43" s="30">
        <v>57</v>
      </c>
      <c r="E43" s="30">
        <v>35</v>
      </c>
      <c r="F43" s="30">
        <v>36</v>
      </c>
      <c r="G43" s="30">
        <v>40</v>
      </c>
      <c r="H43" s="30">
        <v>23</v>
      </c>
      <c r="I43" s="30">
        <v>32</v>
      </c>
      <c r="J43" s="30">
        <v>47</v>
      </c>
      <c r="K43" s="30">
        <v>26</v>
      </c>
      <c r="L43" s="28"/>
      <c r="M43" s="28"/>
      <c r="N43" s="30">
        <v>58</v>
      </c>
      <c r="O43" s="30">
        <v>19</v>
      </c>
      <c r="P43" s="30">
        <v>28</v>
      </c>
      <c r="Q43" s="30">
        <v>31</v>
      </c>
      <c r="R43" s="30">
        <v>32</v>
      </c>
      <c r="S43" s="30">
        <v>41</v>
      </c>
      <c r="T43" s="30">
        <v>46</v>
      </c>
      <c r="U43" s="30">
        <v>30</v>
      </c>
      <c r="V43" s="30">
        <v>55</v>
      </c>
      <c r="W43" s="30">
        <v>32</v>
      </c>
      <c r="X43" s="30">
        <v>27</v>
      </c>
      <c r="Y43" s="31">
        <v>37</v>
      </c>
    </row>
    <row r="44" spans="1:25" s="23" customFormat="1" ht="15.9" customHeight="1" x14ac:dyDescent="0.3">
      <c r="A44" s="127" t="s">
        <v>262</v>
      </c>
      <c r="B44" s="27"/>
      <c r="C44" s="20" t="s">
        <v>15</v>
      </c>
      <c r="D44" s="29" t="s">
        <v>452</v>
      </c>
      <c r="E44" s="29">
        <v>0</v>
      </c>
      <c r="F44" s="29">
        <v>2</v>
      </c>
      <c r="G44" s="29">
        <v>8</v>
      </c>
      <c r="H44" s="29">
        <v>8</v>
      </c>
      <c r="I44" s="29">
        <v>2</v>
      </c>
      <c r="J44" s="29" t="s">
        <v>456</v>
      </c>
      <c r="K44" s="29">
        <v>6</v>
      </c>
      <c r="L44" s="29">
        <v>2</v>
      </c>
      <c r="M44" s="29">
        <v>8</v>
      </c>
      <c r="N44" s="115"/>
      <c r="O44" s="115"/>
      <c r="P44" s="29">
        <v>6</v>
      </c>
      <c r="Q44" s="29">
        <v>4</v>
      </c>
      <c r="R44" s="29" t="s">
        <v>456</v>
      </c>
      <c r="S44" s="29">
        <v>6</v>
      </c>
      <c r="T44" s="29">
        <v>5</v>
      </c>
      <c r="U44" s="29">
        <v>5</v>
      </c>
      <c r="V44" s="29">
        <v>2</v>
      </c>
      <c r="W44" s="29">
        <v>8</v>
      </c>
      <c r="X44" s="29" t="s">
        <v>453</v>
      </c>
      <c r="Y44" s="33">
        <v>1</v>
      </c>
    </row>
    <row r="45" spans="1:25" s="23" customFormat="1" ht="15.9" customHeight="1" x14ac:dyDescent="0.3">
      <c r="A45" s="129"/>
      <c r="B45" s="20"/>
      <c r="C45" s="20" t="s">
        <v>16</v>
      </c>
      <c r="D45" s="30">
        <v>57</v>
      </c>
      <c r="E45" s="30">
        <v>31</v>
      </c>
      <c r="F45" s="30">
        <v>27</v>
      </c>
      <c r="G45" s="30">
        <v>39</v>
      </c>
      <c r="H45" s="30">
        <v>48</v>
      </c>
      <c r="I45" s="30">
        <v>28</v>
      </c>
      <c r="J45" s="30">
        <v>38</v>
      </c>
      <c r="K45" s="30">
        <v>39</v>
      </c>
      <c r="L45" s="30">
        <v>30</v>
      </c>
      <c r="M45" s="30">
        <v>41</v>
      </c>
      <c r="N45" s="116"/>
      <c r="O45" s="116"/>
      <c r="P45" s="30">
        <v>31</v>
      </c>
      <c r="Q45" s="30">
        <v>29</v>
      </c>
      <c r="R45" s="30">
        <v>36</v>
      </c>
      <c r="S45" s="30">
        <v>38</v>
      </c>
      <c r="T45" s="30">
        <v>33</v>
      </c>
      <c r="U45" s="30">
        <v>35</v>
      </c>
      <c r="V45" s="30">
        <v>21</v>
      </c>
      <c r="W45" s="30">
        <v>39</v>
      </c>
      <c r="X45" s="30">
        <v>50</v>
      </c>
      <c r="Y45" s="31">
        <v>27</v>
      </c>
    </row>
    <row r="46" spans="1:25" s="23" customFormat="1" ht="15.9" customHeight="1" x14ac:dyDescent="0.3">
      <c r="A46" s="127" t="s">
        <v>272</v>
      </c>
      <c r="B46" s="27"/>
      <c r="C46" s="20" t="s">
        <v>15</v>
      </c>
      <c r="D46" s="29" t="s">
        <v>452</v>
      </c>
      <c r="E46" s="29">
        <v>0</v>
      </c>
      <c r="F46" s="29" t="s">
        <v>455</v>
      </c>
      <c r="G46" s="29">
        <v>2</v>
      </c>
      <c r="H46" s="29">
        <v>6</v>
      </c>
      <c r="I46" s="29">
        <v>4</v>
      </c>
      <c r="J46" s="29" t="s">
        <v>457</v>
      </c>
      <c r="K46" s="29">
        <v>4</v>
      </c>
      <c r="L46" s="29" t="s">
        <v>455</v>
      </c>
      <c r="M46" s="29">
        <v>2</v>
      </c>
      <c r="N46" s="32" t="s">
        <v>455</v>
      </c>
      <c r="O46" s="32">
        <v>2</v>
      </c>
      <c r="P46" s="28"/>
      <c r="Q46" s="28"/>
      <c r="R46" s="29" t="s">
        <v>452</v>
      </c>
      <c r="S46" s="29">
        <v>0</v>
      </c>
      <c r="T46" s="29" t="s">
        <v>452</v>
      </c>
      <c r="U46" s="29">
        <v>0</v>
      </c>
      <c r="V46" s="29" t="s">
        <v>452</v>
      </c>
      <c r="W46" s="29">
        <v>0</v>
      </c>
      <c r="X46" s="29">
        <v>4</v>
      </c>
      <c r="Y46" s="33">
        <v>6</v>
      </c>
    </row>
    <row r="47" spans="1:25" s="23" customFormat="1" ht="15.9" customHeight="1" x14ac:dyDescent="0.3">
      <c r="A47" s="128"/>
      <c r="B47" s="20"/>
      <c r="C47" s="20" t="s">
        <v>16</v>
      </c>
      <c r="D47" s="30">
        <v>56</v>
      </c>
      <c r="E47" s="30">
        <v>23</v>
      </c>
      <c r="F47" s="30">
        <v>49</v>
      </c>
      <c r="G47" s="30">
        <v>26</v>
      </c>
      <c r="H47" s="30">
        <v>41</v>
      </c>
      <c r="I47" s="30">
        <v>40</v>
      </c>
      <c r="J47" s="30">
        <v>42</v>
      </c>
      <c r="K47" s="30">
        <v>35</v>
      </c>
      <c r="L47" s="30">
        <v>40</v>
      </c>
      <c r="M47" s="30">
        <v>37</v>
      </c>
      <c r="N47" s="114">
        <v>54</v>
      </c>
      <c r="O47" s="114">
        <v>28</v>
      </c>
      <c r="P47" s="28"/>
      <c r="Q47" s="28"/>
      <c r="R47" s="30">
        <v>40</v>
      </c>
      <c r="S47" s="30">
        <v>25</v>
      </c>
      <c r="T47" s="30">
        <v>48</v>
      </c>
      <c r="U47" s="30">
        <v>21</v>
      </c>
      <c r="V47" s="30">
        <v>43</v>
      </c>
      <c r="W47" s="30">
        <v>24</v>
      </c>
      <c r="X47" s="30">
        <v>37</v>
      </c>
      <c r="Y47" s="31">
        <v>42</v>
      </c>
    </row>
    <row r="48" spans="1:25" ht="15.9" customHeight="1" x14ac:dyDescent="0.3">
      <c r="A48" s="127" t="s">
        <v>273</v>
      </c>
      <c r="B48" s="27"/>
      <c r="C48" s="20" t="s">
        <v>15</v>
      </c>
      <c r="D48" s="29" t="s">
        <v>452</v>
      </c>
      <c r="E48" s="29">
        <v>0</v>
      </c>
      <c r="F48" s="29">
        <v>4</v>
      </c>
      <c r="G48" s="29">
        <v>6</v>
      </c>
      <c r="H48" s="29">
        <v>1</v>
      </c>
      <c r="I48" s="29">
        <v>9</v>
      </c>
      <c r="J48" s="29">
        <v>2</v>
      </c>
      <c r="K48" s="29">
        <v>8</v>
      </c>
      <c r="L48" s="29" t="s">
        <v>453</v>
      </c>
      <c r="M48" s="29">
        <v>1</v>
      </c>
      <c r="N48" s="29">
        <v>2</v>
      </c>
      <c r="O48" s="29">
        <v>8</v>
      </c>
      <c r="P48" s="29">
        <v>7</v>
      </c>
      <c r="Q48" s="29">
        <v>3</v>
      </c>
      <c r="R48" s="28"/>
      <c r="S48" s="28"/>
      <c r="T48" s="29" t="s">
        <v>456</v>
      </c>
      <c r="U48" s="29">
        <v>6</v>
      </c>
      <c r="V48" s="29" t="s">
        <v>453</v>
      </c>
      <c r="W48" s="29">
        <v>1</v>
      </c>
      <c r="X48" s="29">
        <v>3</v>
      </c>
      <c r="Y48" s="33">
        <v>7</v>
      </c>
    </row>
    <row r="49" spans="1:25" ht="15.9" customHeight="1" x14ac:dyDescent="0.3">
      <c r="A49" s="128"/>
      <c r="B49" s="20"/>
      <c r="C49" s="20" t="s">
        <v>16</v>
      </c>
      <c r="D49" s="30">
        <v>78</v>
      </c>
      <c r="E49" s="30">
        <v>22</v>
      </c>
      <c r="F49" s="30">
        <v>29</v>
      </c>
      <c r="G49" s="30">
        <v>46</v>
      </c>
      <c r="H49" s="30">
        <v>29</v>
      </c>
      <c r="I49" s="30">
        <v>43</v>
      </c>
      <c r="J49" s="30">
        <v>22</v>
      </c>
      <c r="K49" s="30">
        <v>46</v>
      </c>
      <c r="L49" s="30">
        <v>52</v>
      </c>
      <c r="M49" s="30">
        <v>23</v>
      </c>
      <c r="N49" s="30">
        <v>27</v>
      </c>
      <c r="O49" s="30">
        <v>42</v>
      </c>
      <c r="P49" s="30">
        <v>42</v>
      </c>
      <c r="Q49" s="30">
        <v>41</v>
      </c>
      <c r="R49" s="28"/>
      <c r="S49" s="28"/>
      <c r="T49" s="30">
        <v>32</v>
      </c>
      <c r="U49" s="30">
        <v>37</v>
      </c>
      <c r="V49" s="30">
        <v>42</v>
      </c>
      <c r="W49" s="30">
        <v>25</v>
      </c>
      <c r="X49" s="30">
        <v>27</v>
      </c>
      <c r="Y49" s="31">
        <v>33</v>
      </c>
    </row>
    <row r="50" spans="1:25" ht="15.9" customHeight="1" x14ac:dyDescent="0.3">
      <c r="A50" s="127" t="s">
        <v>389</v>
      </c>
      <c r="B50" s="32"/>
      <c r="C50" s="20" t="s">
        <v>15</v>
      </c>
      <c r="D50" s="29" t="s">
        <v>455</v>
      </c>
      <c r="E50" s="29">
        <v>2</v>
      </c>
      <c r="F50" s="29">
        <v>3</v>
      </c>
      <c r="G50" s="29">
        <v>7</v>
      </c>
      <c r="H50" s="29">
        <v>0</v>
      </c>
      <c r="I50" s="29">
        <v>10</v>
      </c>
      <c r="J50" s="29">
        <v>0</v>
      </c>
      <c r="K50" s="29">
        <v>10</v>
      </c>
      <c r="L50" s="29">
        <v>2</v>
      </c>
      <c r="M50" s="29">
        <v>8</v>
      </c>
      <c r="N50" s="29" t="s">
        <v>453</v>
      </c>
      <c r="O50" s="29">
        <v>1</v>
      </c>
      <c r="P50" s="29">
        <v>0</v>
      </c>
      <c r="Q50" s="29">
        <v>10</v>
      </c>
      <c r="R50" s="29">
        <v>2</v>
      </c>
      <c r="S50" s="29">
        <v>8</v>
      </c>
      <c r="T50" s="28"/>
      <c r="U50" s="28"/>
      <c r="V50" s="29" t="s">
        <v>455</v>
      </c>
      <c r="W50" s="29">
        <v>2</v>
      </c>
      <c r="X50" s="29">
        <v>0</v>
      </c>
      <c r="Y50" s="33">
        <v>10</v>
      </c>
    </row>
    <row r="51" spans="1:25" ht="15.9" customHeight="1" x14ac:dyDescent="0.3">
      <c r="A51" s="128"/>
      <c r="B51" s="20"/>
      <c r="C51" s="20" t="s">
        <v>16</v>
      </c>
      <c r="D51" s="30">
        <v>63</v>
      </c>
      <c r="E51" s="30">
        <v>25</v>
      </c>
      <c r="F51" s="30">
        <v>36</v>
      </c>
      <c r="G51" s="30">
        <v>43</v>
      </c>
      <c r="H51" s="30">
        <v>26</v>
      </c>
      <c r="I51" s="30">
        <v>41</v>
      </c>
      <c r="J51" s="30">
        <v>27</v>
      </c>
      <c r="K51" s="30">
        <v>45</v>
      </c>
      <c r="L51" s="30">
        <v>24</v>
      </c>
      <c r="M51" s="30">
        <v>35</v>
      </c>
      <c r="N51" s="30">
        <v>38</v>
      </c>
      <c r="O51" s="30">
        <v>33</v>
      </c>
      <c r="P51" s="30">
        <v>23</v>
      </c>
      <c r="Q51" s="30">
        <v>52</v>
      </c>
      <c r="R51" s="30">
        <v>26</v>
      </c>
      <c r="S51" s="30">
        <v>54</v>
      </c>
      <c r="T51" s="28"/>
      <c r="U51" s="28"/>
      <c r="V51" s="30">
        <v>61</v>
      </c>
      <c r="W51" s="30">
        <v>30</v>
      </c>
      <c r="X51" s="30">
        <v>27</v>
      </c>
      <c r="Y51" s="31">
        <v>62</v>
      </c>
    </row>
    <row r="52" spans="1:25" ht="15.9" customHeight="1" x14ac:dyDescent="0.3">
      <c r="A52" s="127" t="s">
        <v>390</v>
      </c>
      <c r="B52" s="32"/>
      <c r="C52" s="20" t="s">
        <v>15</v>
      </c>
      <c r="D52" s="29">
        <v>8</v>
      </c>
      <c r="E52" s="29">
        <v>2</v>
      </c>
      <c r="F52" s="29">
        <v>2</v>
      </c>
      <c r="G52" s="29">
        <v>8</v>
      </c>
      <c r="H52" s="29">
        <v>1</v>
      </c>
      <c r="I52" s="29">
        <v>9</v>
      </c>
      <c r="J52" s="29">
        <v>0</v>
      </c>
      <c r="K52" s="29">
        <v>10</v>
      </c>
      <c r="L52" s="29">
        <v>9</v>
      </c>
      <c r="M52" s="29">
        <v>1</v>
      </c>
      <c r="N52" s="29" t="s">
        <v>456</v>
      </c>
      <c r="O52" s="29">
        <v>6</v>
      </c>
      <c r="P52" s="29">
        <v>2</v>
      </c>
      <c r="Q52" s="29">
        <v>8</v>
      </c>
      <c r="R52" s="29">
        <v>4</v>
      </c>
      <c r="S52" s="29">
        <v>6</v>
      </c>
      <c r="T52" s="29">
        <v>6</v>
      </c>
      <c r="U52" s="29">
        <v>4</v>
      </c>
      <c r="V52" s="28"/>
      <c r="W52" s="28"/>
      <c r="X52" s="29">
        <v>6</v>
      </c>
      <c r="Y52" s="33">
        <v>4</v>
      </c>
    </row>
    <row r="53" spans="1:25" ht="15.9" customHeight="1" x14ac:dyDescent="0.3">
      <c r="A53" s="128"/>
      <c r="B53" s="20"/>
      <c r="C53" s="20" t="s">
        <v>16</v>
      </c>
      <c r="D53" s="30">
        <v>50</v>
      </c>
      <c r="E53" s="30">
        <v>32</v>
      </c>
      <c r="F53" s="30">
        <v>34</v>
      </c>
      <c r="G53" s="30">
        <v>50</v>
      </c>
      <c r="H53" s="30">
        <v>25</v>
      </c>
      <c r="I53" s="30">
        <v>56</v>
      </c>
      <c r="J53" s="30">
        <v>28</v>
      </c>
      <c r="K53" s="30">
        <v>46</v>
      </c>
      <c r="L53" s="30">
        <v>40</v>
      </c>
      <c r="M53" s="30">
        <v>32</v>
      </c>
      <c r="N53" s="30">
        <v>30</v>
      </c>
      <c r="O53" s="30">
        <v>47</v>
      </c>
      <c r="P53" s="30">
        <v>23</v>
      </c>
      <c r="Q53" s="30">
        <v>45</v>
      </c>
      <c r="R53" s="30">
        <v>29</v>
      </c>
      <c r="S53" s="30">
        <v>38</v>
      </c>
      <c r="T53" s="30">
        <v>44</v>
      </c>
      <c r="U53" s="30">
        <v>37</v>
      </c>
      <c r="V53" s="79"/>
      <c r="W53" s="79"/>
      <c r="X53" s="30">
        <v>39</v>
      </c>
      <c r="Y53" s="31">
        <v>35</v>
      </c>
    </row>
    <row r="54" spans="1:25" x14ac:dyDescent="0.3">
      <c r="A54" s="127" t="s">
        <v>350</v>
      </c>
      <c r="B54" s="32"/>
      <c r="C54" s="20" t="s">
        <v>15</v>
      </c>
      <c r="D54" s="29" t="s">
        <v>452</v>
      </c>
      <c r="E54" s="29">
        <v>0</v>
      </c>
      <c r="F54" s="29" t="s">
        <v>452</v>
      </c>
      <c r="G54" s="29">
        <v>0</v>
      </c>
      <c r="H54" s="29" t="s">
        <v>455</v>
      </c>
      <c r="I54" s="29">
        <v>2</v>
      </c>
      <c r="J54" s="29">
        <v>0</v>
      </c>
      <c r="K54" s="29">
        <v>10</v>
      </c>
      <c r="L54" s="29" t="s">
        <v>453</v>
      </c>
      <c r="M54" s="29">
        <v>1</v>
      </c>
      <c r="N54" s="29">
        <v>2</v>
      </c>
      <c r="O54" s="29">
        <v>8</v>
      </c>
      <c r="P54" s="29" t="s">
        <v>457</v>
      </c>
      <c r="Q54" s="29">
        <v>4</v>
      </c>
      <c r="R54" s="29" t="s">
        <v>457</v>
      </c>
      <c r="S54" s="29">
        <v>4</v>
      </c>
      <c r="T54" s="29" t="s">
        <v>452</v>
      </c>
      <c r="U54" s="29">
        <v>0</v>
      </c>
      <c r="V54" s="29" t="s">
        <v>452</v>
      </c>
      <c r="W54" s="29">
        <v>0</v>
      </c>
      <c r="X54" s="28"/>
      <c r="Y54" s="82"/>
    </row>
    <row r="55" spans="1:25" x14ac:dyDescent="0.3">
      <c r="A55" s="128"/>
      <c r="B55" s="20"/>
      <c r="C55" s="20" t="s">
        <v>16</v>
      </c>
      <c r="D55" s="30">
        <v>63</v>
      </c>
      <c r="E55" s="30">
        <v>13</v>
      </c>
      <c r="F55" s="30">
        <v>56</v>
      </c>
      <c r="G55" s="30">
        <v>23</v>
      </c>
      <c r="H55" s="30">
        <v>42</v>
      </c>
      <c r="I55" s="30">
        <v>28</v>
      </c>
      <c r="J55" s="30">
        <v>25</v>
      </c>
      <c r="K55" s="30">
        <v>47</v>
      </c>
      <c r="L55" s="30">
        <v>49</v>
      </c>
      <c r="M55" s="30">
        <v>29</v>
      </c>
      <c r="N55" s="30">
        <v>37</v>
      </c>
      <c r="O55" s="30">
        <v>43</v>
      </c>
      <c r="P55" s="30">
        <v>44</v>
      </c>
      <c r="Q55" s="30">
        <v>30</v>
      </c>
      <c r="R55" s="30">
        <v>30</v>
      </c>
      <c r="S55" s="30">
        <v>24</v>
      </c>
      <c r="T55" s="30">
        <v>53</v>
      </c>
      <c r="U55" s="30">
        <v>25</v>
      </c>
      <c r="V55" s="30">
        <v>63</v>
      </c>
      <c r="W55" s="30">
        <v>24</v>
      </c>
      <c r="X55" s="79"/>
      <c r="Y55" s="83"/>
    </row>
  </sheetData>
  <mergeCells count="48">
    <mergeCell ref="F32:G32"/>
    <mergeCell ref="H32:I32"/>
    <mergeCell ref="J32:K32"/>
    <mergeCell ref="L32:M32"/>
    <mergeCell ref="A1:Y1"/>
    <mergeCell ref="A2:Y2"/>
    <mergeCell ref="P5:Q5"/>
    <mergeCell ref="A13:A14"/>
    <mergeCell ref="A4:Y4"/>
    <mergeCell ref="X5:Y5"/>
    <mergeCell ref="A7:A8"/>
    <mergeCell ref="A9:A10"/>
    <mergeCell ref="A11:A12"/>
    <mergeCell ref="D5:E5"/>
    <mergeCell ref="F5:G5"/>
    <mergeCell ref="H5:I5"/>
    <mergeCell ref="A38:A39"/>
    <mergeCell ref="A40:A41"/>
    <mergeCell ref="A42:A43"/>
    <mergeCell ref="A46:A47"/>
    <mergeCell ref="D32:E32"/>
    <mergeCell ref="A27:A28"/>
    <mergeCell ref="X32:Y32"/>
    <mergeCell ref="A54:A55"/>
    <mergeCell ref="A25:A26"/>
    <mergeCell ref="N32:O32"/>
    <mergeCell ref="R32:S32"/>
    <mergeCell ref="T32:U32"/>
    <mergeCell ref="V32:W32"/>
    <mergeCell ref="P32:Q32"/>
    <mergeCell ref="A31:Y31"/>
    <mergeCell ref="A44:A45"/>
    <mergeCell ref="A48:A49"/>
    <mergeCell ref="A50:A51"/>
    <mergeCell ref="A52:A53"/>
    <mergeCell ref="A34:A35"/>
    <mergeCell ref="A36:A37"/>
    <mergeCell ref="T5:U5"/>
    <mergeCell ref="V5:W5"/>
    <mergeCell ref="A19:A20"/>
    <mergeCell ref="A21:A22"/>
    <mergeCell ref="A23:A24"/>
    <mergeCell ref="A15:A16"/>
    <mergeCell ref="A17:A18"/>
    <mergeCell ref="J5:K5"/>
    <mergeCell ref="L5:M5"/>
    <mergeCell ref="N5:O5"/>
    <mergeCell ref="R5:S5"/>
  </mergeCells>
  <conditionalFormatting sqref="J7:K7">
    <cfRule type="expression" dxfId="876" priority="255">
      <formula>J8=0</formula>
    </cfRule>
  </conditionalFormatting>
  <conditionalFormatting sqref="J19:K19">
    <cfRule type="expression" dxfId="875" priority="250">
      <formula>J20=0</formula>
    </cfRule>
  </conditionalFormatting>
  <conditionalFormatting sqref="J9:K9">
    <cfRule type="expression" dxfId="874" priority="252">
      <formula>J10=0</formula>
    </cfRule>
  </conditionalFormatting>
  <conditionalFormatting sqref="K23">
    <cfRule type="expression" dxfId="873" priority="254">
      <formula>K24=0</formula>
    </cfRule>
  </conditionalFormatting>
  <conditionalFormatting sqref="J23">
    <cfRule type="expression" dxfId="872" priority="253">
      <formula>J24=0</formula>
    </cfRule>
  </conditionalFormatting>
  <conditionalFormatting sqref="J25">
    <cfRule type="expression" dxfId="871" priority="247">
      <formula>J26=0</formula>
    </cfRule>
  </conditionalFormatting>
  <conditionalFormatting sqref="J15:K15">
    <cfRule type="expression" dxfId="870" priority="251">
      <formula>J16=0</formula>
    </cfRule>
  </conditionalFormatting>
  <conditionalFormatting sqref="K11">
    <cfRule type="expression" dxfId="869" priority="246">
      <formula>K12=0</formula>
    </cfRule>
  </conditionalFormatting>
  <conditionalFormatting sqref="J21:K21">
    <cfRule type="expression" dxfId="868" priority="249">
      <formula>J22=0</formula>
    </cfRule>
  </conditionalFormatting>
  <conditionalFormatting sqref="K25">
    <cfRule type="expression" dxfId="867" priority="248">
      <formula>K26=0</formula>
    </cfRule>
  </conditionalFormatting>
  <conditionalFormatting sqref="J11">
    <cfRule type="expression" dxfId="866" priority="245">
      <formula>J12=0</formula>
    </cfRule>
  </conditionalFormatting>
  <conditionalFormatting sqref="R25">
    <cfRule type="expression" dxfId="865" priority="214">
      <formula>R26=0</formula>
    </cfRule>
  </conditionalFormatting>
  <conditionalFormatting sqref="L7:O7">
    <cfRule type="expression" dxfId="864" priority="244">
      <formula>L8=0</formula>
    </cfRule>
  </conditionalFormatting>
  <conditionalFormatting sqref="M23:O23">
    <cfRule type="expression" dxfId="863" priority="243">
      <formula>M24=0</formula>
    </cfRule>
  </conditionalFormatting>
  <conditionalFormatting sqref="L23">
    <cfRule type="expression" dxfId="862" priority="242">
      <formula>L24=0</formula>
    </cfRule>
  </conditionalFormatting>
  <conditionalFormatting sqref="L9:O9">
    <cfRule type="expression" dxfId="861" priority="241">
      <formula>L10=0</formula>
    </cfRule>
  </conditionalFormatting>
  <conditionalFormatting sqref="L13:O13">
    <cfRule type="expression" dxfId="860" priority="240">
      <formula>L14=0</formula>
    </cfRule>
  </conditionalFormatting>
  <conditionalFormatting sqref="L19:O19">
    <cfRule type="expression" dxfId="859" priority="239">
      <formula>L20=0</formula>
    </cfRule>
  </conditionalFormatting>
  <conditionalFormatting sqref="L21:O21">
    <cfRule type="expression" dxfId="858" priority="238">
      <formula>L22=0</formula>
    </cfRule>
  </conditionalFormatting>
  <conditionalFormatting sqref="M25:O25">
    <cfRule type="expression" dxfId="857" priority="237">
      <formula>M26=0</formula>
    </cfRule>
  </conditionalFormatting>
  <conditionalFormatting sqref="L25">
    <cfRule type="expression" dxfId="856" priority="236">
      <formula>L26=0</formula>
    </cfRule>
  </conditionalFormatting>
  <conditionalFormatting sqref="M11:O11">
    <cfRule type="expression" dxfId="855" priority="235">
      <formula>M12=0</formula>
    </cfRule>
  </conditionalFormatting>
  <conditionalFormatting sqref="L11">
    <cfRule type="expression" dxfId="854" priority="234">
      <formula>L12=0</formula>
    </cfRule>
  </conditionalFormatting>
  <conditionalFormatting sqref="P7:Q7">
    <cfRule type="expression" dxfId="853" priority="233">
      <formula>P8=0</formula>
    </cfRule>
  </conditionalFormatting>
  <conditionalFormatting sqref="Q23">
    <cfRule type="expression" dxfId="852" priority="232">
      <formula>Q24=0</formula>
    </cfRule>
  </conditionalFormatting>
  <conditionalFormatting sqref="P23">
    <cfRule type="expression" dxfId="851" priority="231">
      <formula>P24=0</formula>
    </cfRule>
  </conditionalFormatting>
  <conditionalFormatting sqref="P9:Q9">
    <cfRule type="expression" dxfId="850" priority="230">
      <formula>P10=0</formula>
    </cfRule>
  </conditionalFormatting>
  <conditionalFormatting sqref="P13:Q13">
    <cfRule type="expression" dxfId="849" priority="229">
      <formula>P14=0</formula>
    </cfRule>
  </conditionalFormatting>
  <conditionalFormatting sqref="P15:Q15">
    <cfRule type="expression" dxfId="848" priority="228">
      <formula>P16=0</formula>
    </cfRule>
  </conditionalFormatting>
  <conditionalFormatting sqref="P21:Q21">
    <cfRule type="expression" dxfId="847" priority="227">
      <formula>P22=0</formula>
    </cfRule>
  </conditionalFormatting>
  <conditionalFormatting sqref="Q25">
    <cfRule type="expression" dxfId="846" priority="226">
      <formula>Q26=0</formula>
    </cfRule>
  </conditionalFormatting>
  <conditionalFormatting sqref="P25">
    <cfRule type="expression" dxfId="845" priority="225">
      <formula>P26=0</formula>
    </cfRule>
  </conditionalFormatting>
  <conditionalFormatting sqref="Q11">
    <cfRule type="expression" dxfId="844" priority="224">
      <formula>Q12=0</formula>
    </cfRule>
  </conditionalFormatting>
  <conditionalFormatting sqref="P11">
    <cfRule type="expression" dxfId="843" priority="223">
      <formula>P12=0</formula>
    </cfRule>
  </conditionalFormatting>
  <conditionalFormatting sqref="R7:S7">
    <cfRule type="expression" dxfId="842" priority="222">
      <formula>R8=0</formula>
    </cfRule>
  </conditionalFormatting>
  <conditionalFormatting sqref="S23">
    <cfRule type="expression" dxfId="841" priority="221">
      <formula>S24=0</formula>
    </cfRule>
  </conditionalFormatting>
  <conditionalFormatting sqref="R23">
    <cfRule type="expression" dxfId="840" priority="220">
      <formula>R24=0</formula>
    </cfRule>
  </conditionalFormatting>
  <conditionalFormatting sqref="R9:S9">
    <cfRule type="expression" dxfId="839" priority="219">
      <formula>R10=0</formula>
    </cfRule>
  </conditionalFormatting>
  <conditionalFormatting sqref="R13:S13">
    <cfRule type="expression" dxfId="838" priority="218">
      <formula>R14=0</formula>
    </cfRule>
  </conditionalFormatting>
  <conditionalFormatting sqref="R15:S15">
    <cfRule type="expression" dxfId="837" priority="217">
      <formula>R16=0</formula>
    </cfRule>
  </conditionalFormatting>
  <conditionalFormatting sqref="R19:S19">
    <cfRule type="expression" dxfId="836" priority="216">
      <formula>R20=0</formula>
    </cfRule>
  </conditionalFormatting>
  <conditionalFormatting sqref="S25">
    <cfRule type="expression" dxfId="835" priority="215">
      <formula>S26=0</formula>
    </cfRule>
  </conditionalFormatting>
  <conditionalFormatting sqref="R11">
    <cfRule type="expression" dxfId="834" priority="212">
      <formula>R12=0</formula>
    </cfRule>
  </conditionalFormatting>
  <conditionalFormatting sqref="S11">
    <cfRule type="expression" dxfId="833" priority="213">
      <formula>S12=0</formula>
    </cfRule>
  </conditionalFormatting>
  <conditionalFormatting sqref="T7:U7">
    <cfRule type="expression" dxfId="832" priority="211">
      <formula>T8=0</formula>
    </cfRule>
  </conditionalFormatting>
  <conditionalFormatting sqref="T9:U9">
    <cfRule type="expression" dxfId="831" priority="210">
      <formula>T10=0</formula>
    </cfRule>
  </conditionalFormatting>
  <conditionalFormatting sqref="T13:U13">
    <cfRule type="expression" dxfId="830" priority="209">
      <formula>T14=0</formula>
    </cfRule>
  </conditionalFormatting>
  <conditionalFormatting sqref="T15:U15">
    <cfRule type="expression" dxfId="829" priority="208">
      <formula>T16=0</formula>
    </cfRule>
  </conditionalFormatting>
  <conditionalFormatting sqref="T19:U19">
    <cfRule type="expression" dxfId="828" priority="207">
      <formula>T20=0</formula>
    </cfRule>
  </conditionalFormatting>
  <conditionalFormatting sqref="T21:U21">
    <cfRule type="expression" dxfId="827" priority="206">
      <formula>T22=0</formula>
    </cfRule>
  </conditionalFormatting>
  <conditionalFormatting sqref="U25">
    <cfRule type="expression" dxfId="826" priority="205">
      <formula>U26=0</formula>
    </cfRule>
  </conditionalFormatting>
  <conditionalFormatting sqref="T25">
    <cfRule type="expression" dxfId="825" priority="204">
      <formula>T26=0</formula>
    </cfRule>
  </conditionalFormatting>
  <conditionalFormatting sqref="U11">
    <cfRule type="expression" dxfId="824" priority="203">
      <formula>U12=0</formula>
    </cfRule>
  </conditionalFormatting>
  <conditionalFormatting sqref="V7:W7">
    <cfRule type="expression" dxfId="823" priority="201">
      <formula>V8=0</formula>
    </cfRule>
  </conditionalFormatting>
  <conditionalFormatting sqref="T11">
    <cfRule type="expression" dxfId="822" priority="202">
      <formula>T12=0</formula>
    </cfRule>
  </conditionalFormatting>
  <conditionalFormatting sqref="W23">
    <cfRule type="expression" dxfId="821" priority="200">
      <formula>W24=0</formula>
    </cfRule>
  </conditionalFormatting>
  <conditionalFormatting sqref="V23">
    <cfRule type="expression" dxfId="820" priority="199">
      <formula>V24=0</formula>
    </cfRule>
  </conditionalFormatting>
  <conditionalFormatting sqref="V9:W9">
    <cfRule type="expression" dxfId="819" priority="198">
      <formula>V10=0</formula>
    </cfRule>
  </conditionalFormatting>
  <conditionalFormatting sqref="V13:W13">
    <cfRule type="expression" dxfId="818" priority="197">
      <formula>V14=0</formula>
    </cfRule>
  </conditionalFormatting>
  <conditionalFormatting sqref="V15:W15">
    <cfRule type="expression" dxfId="817" priority="196">
      <formula>V16=0</formula>
    </cfRule>
  </conditionalFormatting>
  <conditionalFormatting sqref="V19:W19">
    <cfRule type="expression" dxfId="816" priority="195">
      <formula>V20=0</formula>
    </cfRule>
  </conditionalFormatting>
  <conditionalFormatting sqref="V21:W21">
    <cfRule type="expression" dxfId="815" priority="194">
      <formula>V22=0</formula>
    </cfRule>
  </conditionalFormatting>
  <conditionalFormatting sqref="W11">
    <cfRule type="expression" dxfId="814" priority="193">
      <formula>W12=0</formula>
    </cfRule>
  </conditionalFormatting>
  <conditionalFormatting sqref="V11">
    <cfRule type="expression" dxfId="813" priority="192">
      <formula>V12=0</formula>
    </cfRule>
  </conditionalFormatting>
  <conditionalFormatting sqref="Y23">
    <cfRule type="expression" dxfId="812" priority="190">
      <formula>Y24=0</formula>
    </cfRule>
  </conditionalFormatting>
  <conditionalFormatting sqref="X7:Y7">
    <cfRule type="expression" dxfId="811" priority="191">
      <formula>X8=0</formula>
    </cfRule>
  </conditionalFormatting>
  <conditionalFormatting sqref="X23">
    <cfRule type="expression" dxfId="810" priority="189">
      <formula>X24=0</formula>
    </cfRule>
  </conditionalFormatting>
  <conditionalFormatting sqref="X9:Y9">
    <cfRule type="expression" dxfId="809" priority="188">
      <formula>X10=0</formula>
    </cfRule>
  </conditionalFormatting>
  <conditionalFormatting sqref="X13:Y13">
    <cfRule type="expression" dxfId="808" priority="187">
      <formula>X14=0</formula>
    </cfRule>
  </conditionalFormatting>
  <conditionalFormatting sqref="X15:Y15">
    <cfRule type="expression" dxfId="807" priority="186">
      <formula>X16=0</formula>
    </cfRule>
  </conditionalFormatting>
  <conditionalFormatting sqref="X19:Y19">
    <cfRule type="expression" dxfId="806" priority="185">
      <formula>X20=0</formula>
    </cfRule>
  </conditionalFormatting>
  <conditionalFormatting sqref="X21:Y21">
    <cfRule type="expression" dxfId="805" priority="184">
      <formula>X22=0</formula>
    </cfRule>
  </conditionalFormatting>
  <conditionalFormatting sqref="Y11">
    <cfRule type="expression" dxfId="804" priority="183">
      <formula>Y12=0</formula>
    </cfRule>
  </conditionalFormatting>
  <conditionalFormatting sqref="X11">
    <cfRule type="expression" dxfId="803" priority="182">
      <formula>X12=0</formula>
    </cfRule>
  </conditionalFormatting>
  <conditionalFormatting sqref="Y25">
    <cfRule type="expression" dxfId="802" priority="181">
      <formula>Y26=0</formula>
    </cfRule>
  </conditionalFormatting>
  <conditionalFormatting sqref="E27">
    <cfRule type="expression" dxfId="801" priority="179">
      <formula>E28=0</formula>
    </cfRule>
  </conditionalFormatting>
  <conditionalFormatting sqref="X25">
    <cfRule type="expression" dxfId="800" priority="180">
      <formula>X26=0</formula>
    </cfRule>
  </conditionalFormatting>
  <conditionalFormatting sqref="G27">
    <cfRule type="expression" dxfId="799" priority="178">
      <formula>G28=0</formula>
    </cfRule>
  </conditionalFormatting>
  <conditionalFormatting sqref="F27">
    <cfRule type="expression" dxfId="798" priority="177">
      <formula>F28=0</formula>
    </cfRule>
  </conditionalFormatting>
  <conditionalFormatting sqref="D27">
    <cfRule type="expression" dxfId="797" priority="176">
      <formula>D28=0</formula>
    </cfRule>
  </conditionalFormatting>
  <conditionalFormatting sqref="I27">
    <cfRule type="expression" dxfId="796" priority="175">
      <formula>I28=0</formula>
    </cfRule>
  </conditionalFormatting>
  <conditionalFormatting sqref="H27">
    <cfRule type="expression" dxfId="795" priority="174">
      <formula>H28=0</formula>
    </cfRule>
  </conditionalFormatting>
  <conditionalFormatting sqref="K27">
    <cfRule type="expression" dxfId="794" priority="173">
      <formula>K28=0</formula>
    </cfRule>
  </conditionalFormatting>
  <conditionalFormatting sqref="J27">
    <cfRule type="expression" dxfId="793" priority="172">
      <formula>J28=0</formula>
    </cfRule>
  </conditionalFormatting>
  <conditionalFormatting sqref="M27:O27">
    <cfRule type="expression" dxfId="792" priority="171">
      <formula>M28=0</formula>
    </cfRule>
  </conditionalFormatting>
  <conditionalFormatting sqref="L27">
    <cfRule type="expression" dxfId="791" priority="170">
      <formula>L28=0</formula>
    </cfRule>
  </conditionalFormatting>
  <conditionalFormatting sqref="Q27">
    <cfRule type="expression" dxfId="790" priority="169">
      <formula>Q28=0</formula>
    </cfRule>
  </conditionalFormatting>
  <conditionalFormatting sqref="P27">
    <cfRule type="expression" dxfId="789" priority="168">
      <formula>P28=0</formula>
    </cfRule>
  </conditionalFormatting>
  <conditionalFormatting sqref="S27">
    <cfRule type="expression" dxfId="788" priority="167">
      <formula>S28=0</formula>
    </cfRule>
  </conditionalFormatting>
  <conditionalFormatting sqref="R27">
    <cfRule type="expression" dxfId="787" priority="166">
      <formula>R28=0</formula>
    </cfRule>
  </conditionalFormatting>
  <conditionalFormatting sqref="U27">
    <cfRule type="expression" dxfId="786" priority="165">
      <formula>U28=0</formula>
    </cfRule>
  </conditionalFormatting>
  <conditionalFormatting sqref="T27">
    <cfRule type="expression" dxfId="785" priority="164">
      <formula>T28=0</formula>
    </cfRule>
  </conditionalFormatting>
  <conditionalFormatting sqref="W27">
    <cfRule type="expression" dxfId="784" priority="163">
      <formula>W28=0</formula>
    </cfRule>
  </conditionalFormatting>
  <conditionalFormatting sqref="V27">
    <cfRule type="expression" dxfId="783" priority="162">
      <formula>V28=0</formula>
    </cfRule>
  </conditionalFormatting>
  <conditionalFormatting sqref="G17">
    <cfRule type="expression" dxfId="782" priority="161">
      <formula>G18=0</formula>
    </cfRule>
  </conditionalFormatting>
  <conditionalFormatting sqref="H17:I17">
    <cfRule type="expression" dxfId="781" priority="160">
      <formula>H18=0</formula>
    </cfRule>
  </conditionalFormatting>
  <conditionalFormatting sqref="E17">
    <cfRule type="expression" dxfId="780" priority="158">
      <formula>E18=0</formula>
    </cfRule>
  </conditionalFormatting>
  <conditionalFormatting sqref="F17">
    <cfRule type="expression" dxfId="779" priority="159">
      <formula>F18=0</formula>
    </cfRule>
  </conditionalFormatting>
  <conditionalFormatting sqref="D17">
    <cfRule type="expression" dxfId="778" priority="157">
      <formula>D18=0</formula>
    </cfRule>
  </conditionalFormatting>
  <conditionalFormatting sqref="J17:K17">
    <cfRule type="expression" dxfId="777" priority="156">
      <formula>J18=0</formula>
    </cfRule>
  </conditionalFormatting>
  <conditionalFormatting sqref="L17:M17">
    <cfRule type="expression" dxfId="776" priority="155">
      <formula>L18=0</formula>
    </cfRule>
  </conditionalFormatting>
  <conditionalFormatting sqref="P17:Q17">
    <cfRule type="expression" dxfId="775" priority="154">
      <formula>P18=0</formula>
    </cfRule>
  </conditionalFormatting>
  <conditionalFormatting sqref="R17:S17">
    <cfRule type="expression" dxfId="774" priority="153">
      <formula>R18=0</formula>
    </cfRule>
  </conditionalFormatting>
  <conditionalFormatting sqref="T17:U17">
    <cfRule type="expression" dxfId="773" priority="152">
      <formula>T18=0</formula>
    </cfRule>
  </conditionalFormatting>
  <conditionalFormatting sqref="V17:W17">
    <cfRule type="expression" dxfId="772" priority="151">
      <formula>V18=0</formula>
    </cfRule>
  </conditionalFormatting>
  <conditionalFormatting sqref="X17:Y17">
    <cfRule type="expression" dxfId="771" priority="150">
      <formula>X18=0</formula>
    </cfRule>
  </conditionalFormatting>
  <conditionalFormatting sqref="G34">
    <cfRule type="expression" dxfId="770" priority="148">
      <formula>G35=0</formula>
    </cfRule>
  </conditionalFormatting>
  <conditionalFormatting sqref="E50">
    <cfRule type="expression" dxfId="769" priority="149">
      <formula>E51=0</formula>
    </cfRule>
  </conditionalFormatting>
  <conditionalFormatting sqref="H34:I34">
    <cfRule type="expression" dxfId="768" priority="147">
      <formula>H35=0</formula>
    </cfRule>
  </conditionalFormatting>
  <conditionalFormatting sqref="I50">
    <cfRule type="expression" dxfId="767" priority="146">
      <formula>I51=0</formula>
    </cfRule>
  </conditionalFormatting>
  <conditionalFormatting sqref="E52">
    <cfRule type="expression" dxfId="766" priority="145">
      <formula>E53=0</formula>
    </cfRule>
  </conditionalFormatting>
  <conditionalFormatting sqref="G52">
    <cfRule type="expression" dxfId="765" priority="144">
      <formula>G53=0</formula>
    </cfRule>
  </conditionalFormatting>
  <conditionalFormatting sqref="H50">
    <cfRule type="expression" dxfId="764" priority="143">
      <formula>H51=0</formula>
    </cfRule>
  </conditionalFormatting>
  <conditionalFormatting sqref="F34">
    <cfRule type="expression" dxfId="763" priority="142">
      <formula>F35=0</formula>
    </cfRule>
  </conditionalFormatting>
  <conditionalFormatting sqref="D50">
    <cfRule type="expression" dxfId="762" priority="141">
      <formula>D51=0</formula>
    </cfRule>
  </conditionalFormatting>
  <conditionalFormatting sqref="F52">
    <cfRule type="expression" dxfId="761" priority="140">
      <formula>F53=0</formula>
    </cfRule>
  </conditionalFormatting>
  <conditionalFormatting sqref="D52">
    <cfRule type="expression" dxfId="760" priority="139">
      <formula>D53=0</formula>
    </cfRule>
  </conditionalFormatting>
  <conditionalFormatting sqref="H36:I36">
    <cfRule type="expression" dxfId="759" priority="138">
      <formula>H37=0</formula>
    </cfRule>
  </conditionalFormatting>
  <conditionalFormatting sqref="H21:I21">
    <cfRule type="expression" dxfId="758" priority="273">
      <formula>H22=0</formula>
    </cfRule>
  </conditionalFormatting>
  <conditionalFormatting sqref="H25">
    <cfRule type="expression" dxfId="757" priority="268">
      <formula>H26=0</formula>
    </cfRule>
  </conditionalFormatting>
  <conditionalFormatting sqref="F23">
    <cfRule type="expression" dxfId="756" priority="270">
      <formula>F24=0</formula>
    </cfRule>
  </conditionalFormatting>
  <conditionalFormatting sqref="F21">
    <cfRule type="expression" dxfId="755" priority="272">
      <formula>F22=0</formula>
    </cfRule>
  </conditionalFormatting>
  <conditionalFormatting sqref="G23">
    <cfRule type="expression" dxfId="754" priority="271">
      <formula>G24=0</formula>
    </cfRule>
  </conditionalFormatting>
  <conditionalFormatting sqref="E11">
    <cfRule type="expression" dxfId="753" priority="265">
      <formula>E12=0</formula>
    </cfRule>
  </conditionalFormatting>
  <conditionalFormatting sqref="I25">
    <cfRule type="expression" dxfId="752" priority="269">
      <formula>I26=0</formula>
    </cfRule>
  </conditionalFormatting>
  <conditionalFormatting sqref="D11">
    <cfRule type="expression" dxfId="751" priority="264">
      <formula>D12=0</formula>
    </cfRule>
  </conditionalFormatting>
  <conditionalFormatting sqref="E9">
    <cfRule type="expression" dxfId="750" priority="267">
      <formula>E10=0</formula>
    </cfRule>
  </conditionalFormatting>
  <conditionalFormatting sqref="D9">
    <cfRule type="expression" dxfId="749" priority="266">
      <formula>D10=0</formula>
    </cfRule>
  </conditionalFormatting>
  <conditionalFormatting sqref="E13">
    <cfRule type="expression" dxfId="748" priority="263">
      <formula>E14=0</formula>
    </cfRule>
  </conditionalFormatting>
  <conditionalFormatting sqref="D13">
    <cfRule type="expression" dxfId="747" priority="262">
      <formula>D14=0</formula>
    </cfRule>
  </conditionalFormatting>
  <conditionalFormatting sqref="E15">
    <cfRule type="expression" dxfId="746" priority="261">
      <formula>E16=0</formula>
    </cfRule>
  </conditionalFormatting>
  <conditionalFormatting sqref="D15">
    <cfRule type="expression" dxfId="745" priority="260">
      <formula>D16=0</formula>
    </cfRule>
  </conditionalFormatting>
  <conditionalFormatting sqref="E19">
    <cfRule type="expression" dxfId="744" priority="259">
      <formula>E20=0</formula>
    </cfRule>
  </conditionalFormatting>
  <conditionalFormatting sqref="D19">
    <cfRule type="expression" dxfId="743" priority="258">
      <formula>D20=0</formula>
    </cfRule>
  </conditionalFormatting>
  <conditionalFormatting sqref="E21">
    <cfRule type="expression" dxfId="742" priority="257">
      <formula>E22=0</formula>
    </cfRule>
  </conditionalFormatting>
  <conditionalFormatting sqref="D21">
    <cfRule type="expression" dxfId="741" priority="256">
      <formula>D22=0</formula>
    </cfRule>
  </conditionalFormatting>
  <conditionalFormatting sqref="G11">
    <cfRule type="expression" dxfId="740" priority="285">
      <formula>G12=0</formula>
    </cfRule>
  </conditionalFormatting>
  <conditionalFormatting sqref="F11">
    <cfRule type="expression" dxfId="739" priority="284">
      <formula>F12=0</formula>
    </cfRule>
  </conditionalFormatting>
  <conditionalFormatting sqref="G13">
    <cfRule type="expression" dxfId="738" priority="283">
      <formula>G14=0</formula>
    </cfRule>
  </conditionalFormatting>
  <conditionalFormatting sqref="H13:I13">
    <cfRule type="expression" dxfId="737" priority="282">
      <formula>H14=0</formula>
    </cfRule>
  </conditionalFormatting>
  <conditionalFormatting sqref="F13">
    <cfRule type="expression" dxfId="736" priority="281">
      <formula>F14=0</formula>
    </cfRule>
  </conditionalFormatting>
  <conditionalFormatting sqref="G15">
    <cfRule type="expression" dxfId="735" priority="280">
      <formula>G16=0</formula>
    </cfRule>
  </conditionalFormatting>
  <conditionalFormatting sqref="H15:I15">
    <cfRule type="expression" dxfId="734" priority="279">
      <formula>H16=0</formula>
    </cfRule>
  </conditionalFormatting>
  <conditionalFormatting sqref="F15">
    <cfRule type="expression" dxfId="733" priority="278">
      <formula>F16=0</formula>
    </cfRule>
  </conditionalFormatting>
  <conditionalFormatting sqref="G19">
    <cfRule type="expression" dxfId="732" priority="277">
      <formula>G20=0</formula>
    </cfRule>
  </conditionalFormatting>
  <conditionalFormatting sqref="H19:I19">
    <cfRule type="expression" dxfId="731" priority="276">
      <formula>H20=0</formula>
    </cfRule>
  </conditionalFormatting>
  <conditionalFormatting sqref="F19">
    <cfRule type="expression" dxfId="730" priority="275">
      <formula>F20=0</formula>
    </cfRule>
  </conditionalFormatting>
  <conditionalFormatting sqref="G21">
    <cfRule type="expression" dxfId="729" priority="274">
      <formula>G22=0</formula>
    </cfRule>
  </conditionalFormatting>
  <conditionalFormatting sqref="X44:Y44">
    <cfRule type="expression" dxfId="728" priority="2">
      <formula>X45=0</formula>
    </cfRule>
  </conditionalFormatting>
  <conditionalFormatting sqref="E23">
    <cfRule type="expression" dxfId="727" priority="297">
      <formula>E24=0</formula>
    </cfRule>
  </conditionalFormatting>
  <conditionalFormatting sqref="G25">
    <cfRule type="expression" dxfId="726" priority="292">
      <formula>G26=0</formula>
    </cfRule>
  </conditionalFormatting>
  <conditionalFormatting sqref="I23">
    <cfRule type="expression" dxfId="725" priority="294">
      <formula>I24=0</formula>
    </cfRule>
  </conditionalFormatting>
  <conditionalFormatting sqref="G7">
    <cfRule type="expression" dxfId="724" priority="296">
      <formula>G8=0</formula>
    </cfRule>
  </conditionalFormatting>
  <conditionalFormatting sqref="H7:I7">
    <cfRule type="expression" dxfId="723" priority="295">
      <formula>H8=0</formula>
    </cfRule>
  </conditionalFormatting>
  <conditionalFormatting sqref="D23">
    <cfRule type="expression" dxfId="722" priority="289">
      <formula>D24=0</formula>
    </cfRule>
  </conditionalFormatting>
  <conditionalFormatting sqref="E25">
    <cfRule type="expression" dxfId="721" priority="293">
      <formula>E26=0</formula>
    </cfRule>
  </conditionalFormatting>
  <conditionalFormatting sqref="F25">
    <cfRule type="expression" dxfId="720" priority="288">
      <formula>F26=0</formula>
    </cfRule>
  </conditionalFormatting>
  <conditionalFormatting sqref="H23">
    <cfRule type="expression" dxfId="719" priority="291">
      <formula>H24=0</formula>
    </cfRule>
  </conditionalFormatting>
  <conditionalFormatting sqref="F7">
    <cfRule type="expression" dxfId="718" priority="290">
      <formula>F8=0</formula>
    </cfRule>
  </conditionalFormatting>
  <conditionalFormatting sqref="D25">
    <cfRule type="expression" dxfId="717" priority="287">
      <formula>D26=0</formula>
    </cfRule>
  </conditionalFormatting>
  <conditionalFormatting sqref="H9:I9">
    <cfRule type="expression" dxfId="716" priority="286">
      <formula>H10=0</formula>
    </cfRule>
  </conditionalFormatting>
  <conditionalFormatting sqref="G38">
    <cfRule type="expression" dxfId="715" priority="137">
      <formula>G39=0</formula>
    </cfRule>
  </conditionalFormatting>
  <conditionalFormatting sqref="F38">
    <cfRule type="expression" dxfId="714" priority="136">
      <formula>F39=0</formula>
    </cfRule>
  </conditionalFormatting>
  <conditionalFormatting sqref="G40">
    <cfRule type="expression" dxfId="713" priority="135">
      <formula>G41=0</formula>
    </cfRule>
  </conditionalFormatting>
  <conditionalFormatting sqref="H40:I40">
    <cfRule type="expression" dxfId="712" priority="134">
      <formula>H41=0</formula>
    </cfRule>
  </conditionalFormatting>
  <conditionalFormatting sqref="F40">
    <cfRule type="expression" dxfId="711" priority="133">
      <formula>F41=0</formula>
    </cfRule>
  </conditionalFormatting>
  <conditionalFormatting sqref="G42">
    <cfRule type="expression" dxfId="710" priority="132">
      <formula>G43=0</formula>
    </cfRule>
  </conditionalFormatting>
  <conditionalFormatting sqref="H42:I42">
    <cfRule type="expression" dxfId="709" priority="131">
      <formula>H43=0</formula>
    </cfRule>
  </conditionalFormatting>
  <conditionalFormatting sqref="F42">
    <cfRule type="expression" dxfId="708" priority="130">
      <formula>F43=0</formula>
    </cfRule>
  </conditionalFormatting>
  <conditionalFormatting sqref="G46">
    <cfRule type="expression" dxfId="707" priority="129">
      <formula>G47=0</formula>
    </cfRule>
  </conditionalFormatting>
  <conditionalFormatting sqref="H46:I46">
    <cfRule type="expression" dxfId="706" priority="128">
      <formula>H47=0</formula>
    </cfRule>
  </conditionalFormatting>
  <conditionalFormatting sqref="F46">
    <cfRule type="expression" dxfId="705" priority="127">
      <formula>F47=0</formula>
    </cfRule>
  </conditionalFormatting>
  <conditionalFormatting sqref="G48">
    <cfRule type="expression" dxfId="704" priority="126">
      <formula>G49=0</formula>
    </cfRule>
  </conditionalFormatting>
  <conditionalFormatting sqref="H48:I48">
    <cfRule type="expression" dxfId="703" priority="125">
      <formula>H49=0</formula>
    </cfRule>
  </conditionalFormatting>
  <conditionalFormatting sqref="F48">
    <cfRule type="expression" dxfId="702" priority="124">
      <formula>F49=0</formula>
    </cfRule>
  </conditionalFormatting>
  <conditionalFormatting sqref="G50">
    <cfRule type="expression" dxfId="701" priority="123">
      <formula>G51=0</formula>
    </cfRule>
  </conditionalFormatting>
  <conditionalFormatting sqref="F50">
    <cfRule type="expression" dxfId="700" priority="122">
      <formula>F51=0</formula>
    </cfRule>
  </conditionalFormatting>
  <conditionalFormatting sqref="I52">
    <cfRule type="expression" dxfId="699" priority="121">
      <formula>I53=0</formula>
    </cfRule>
  </conditionalFormatting>
  <conditionalFormatting sqref="H52">
    <cfRule type="expression" dxfId="698" priority="120">
      <formula>H53=0</formula>
    </cfRule>
  </conditionalFormatting>
  <conditionalFormatting sqref="E36">
    <cfRule type="expression" dxfId="697" priority="119">
      <formula>E37=0</formula>
    </cfRule>
  </conditionalFormatting>
  <conditionalFormatting sqref="D36">
    <cfRule type="expression" dxfId="696" priority="118">
      <formula>D37=0</formula>
    </cfRule>
  </conditionalFormatting>
  <conditionalFormatting sqref="D38">
    <cfRule type="expression" dxfId="695" priority="116">
      <formula>D39=0</formula>
    </cfRule>
  </conditionalFormatting>
  <conditionalFormatting sqref="E38">
    <cfRule type="expression" dxfId="694" priority="117">
      <formula>E39=0</formula>
    </cfRule>
  </conditionalFormatting>
  <conditionalFormatting sqref="E40">
    <cfRule type="expression" dxfId="693" priority="115">
      <formula>E41=0</formula>
    </cfRule>
  </conditionalFormatting>
  <conditionalFormatting sqref="D40">
    <cfRule type="expression" dxfId="692" priority="114">
      <formula>D41=0</formula>
    </cfRule>
  </conditionalFormatting>
  <conditionalFormatting sqref="E42">
    <cfRule type="expression" dxfId="691" priority="113">
      <formula>E43=0</formula>
    </cfRule>
  </conditionalFormatting>
  <conditionalFormatting sqref="D42">
    <cfRule type="expression" dxfId="690" priority="112">
      <formula>D43=0</formula>
    </cfRule>
  </conditionalFormatting>
  <conditionalFormatting sqref="E46">
    <cfRule type="expression" dxfId="689" priority="111">
      <formula>E47=0</formula>
    </cfRule>
  </conditionalFormatting>
  <conditionalFormatting sqref="D46">
    <cfRule type="expression" dxfId="688" priority="110">
      <formula>D47=0</formula>
    </cfRule>
  </conditionalFormatting>
  <conditionalFormatting sqref="E48">
    <cfRule type="expression" dxfId="687" priority="109">
      <formula>E49=0</formula>
    </cfRule>
  </conditionalFormatting>
  <conditionalFormatting sqref="D48">
    <cfRule type="expression" dxfId="686" priority="108">
      <formula>D49=0</formula>
    </cfRule>
  </conditionalFormatting>
  <conditionalFormatting sqref="J34:K34">
    <cfRule type="expression" dxfId="685" priority="107">
      <formula>J35=0</formula>
    </cfRule>
  </conditionalFormatting>
  <conditionalFormatting sqref="J42:K42">
    <cfRule type="expression" dxfId="684" priority="103">
      <formula>J43=0</formula>
    </cfRule>
  </conditionalFormatting>
  <conditionalFormatting sqref="J36:K36">
    <cfRule type="expression" dxfId="683" priority="104">
      <formula>J37=0</formula>
    </cfRule>
  </conditionalFormatting>
  <conditionalFormatting sqref="J48:K48">
    <cfRule type="expression" dxfId="682" priority="101">
      <formula>J49=0</formula>
    </cfRule>
  </conditionalFormatting>
  <conditionalFormatting sqref="J52">
    <cfRule type="expression" dxfId="681" priority="99">
      <formula>J53=0</formula>
    </cfRule>
  </conditionalFormatting>
  <conditionalFormatting sqref="K38">
    <cfRule type="expression" dxfId="680" priority="98">
      <formula>K39=0</formula>
    </cfRule>
  </conditionalFormatting>
  <conditionalFormatting sqref="L34:O34">
    <cfRule type="expression" dxfId="679" priority="96">
      <formula>L35=0</formula>
    </cfRule>
  </conditionalFormatting>
  <conditionalFormatting sqref="M50:O50">
    <cfRule type="expression" dxfId="678" priority="95">
      <formula>M51=0</formula>
    </cfRule>
  </conditionalFormatting>
  <conditionalFormatting sqref="L50">
    <cfRule type="expression" dxfId="677" priority="94">
      <formula>L51=0</formula>
    </cfRule>
  </conditionalFormatting>
  <conditionalFormatting sqref="L48:O48">
    <cfRule type="expression" dxfId="676" priority="90">
      <formula>L49=0</formula>
    </cfRule>
  </conditionalFormatting>
  <conditionalFormatting sqref="L46:O46">
    <cfRule type="expression" dxfId="675" priority="91">
      <formula>L47=0</formula>
    </cfRule>
  </conditionalFormatting>
  <conditionalFormatting sqref="L52">
    <cfRule type="expression" dxfId="674" priority="88">
      <formula>L53=0</formula>
    </cfRule>
  </conditionalFormatting>
  <conditionalFormatting sqref="L38">
    <cfRule type="expression" dxfId="673" priority="86">
      <formula>L39=0</formula>
    </cfRule>
  </conditionalFormatting>
  <conditionalFormatting sqref="P34:Q34">
    <cfRule type="expression" dxfId="672" priority="85">
      <formula>P35=0</formula>
    </cfRule>
  </conditionalFormatting>
  <conditionalFormatting sqref="P36:Q36">
    <cfRule type="expression" dxfId="671" priority="82">
      <formula>P37=0</formula>
    </cfRule>
  </conditionalFormatting>
  <conditionalFormatting sqref="P40:Q40">
    <cfRule type="expression" dxfId="670" priority="81">
      <formula>P41=0</formula>
    </cfRule>
  </conditionalFormatting>
  <conditionalFormatting sqref="Q52">
    <cfRule type="expression" dxfId="669" priority="78">
      <formula>Q53=0</formula>
    </cfRule>
  </conditionalFormatting>
  <conditionalFormatting sqref="P38">
    <cfRule type="expression" dxfId="668" priority="75">
      <formula>P39=0</formula>
    </cfRule>
  </conditionalFormatting>
  <conditionalFormatting sqref="R34:S34">
    <cfRule type="expression" dxfId="667" priority="74">
      <formula>R35=0</formula>
    </cfRule>
  </conditionalFormatting>
  <conditionalFormatting sqref="R36:S36">
    <cfRule type="expression" dxfId="666" priority="71">
      <formula>R37=0</formula>
    </cfRule>
  </conditionalFormatting>
  <conditionalFormatting sqref="R40:S40">
    <cfRule type="expression" dxfId="665" priority="70">
      <formula>R41=0</formula>
    </cfRule>
  </conditionalFormatting>
  <conditionalFormatting sqref="R42:S42">
    <cfRule type="expression" dxfId="664" priority="69">
      <formula>R43=0</formula>
    </cfRule>
  </conditionalFormatting>
  <conditionalFormatting sqref="S38">
    <cfRule type="expression" dxfId="663" priority="65">
      <formula>S39=0</formula>
    </cfRule>
  </conditionalFormatting>
  <conditionalFormatting sqref="R52">
    <cfRule type="expression" dxfId="662" priority="66">
      <formula>R53=0</formula>
    </cfRule>
  </conditionalFormatting>
  <conditionalFormatting sqref="T34:U34">
    <cfRule type="expression" dxfId="661" priority="63">
      <formula>T35=0</formula>
    </cfRule>
  </conditionalFormatting>
  <conditionalFormatting sqref="T40:U40">
    <cfRule type="expression" dxfId="660" priority="61">
      <formula>T41=0</formula>
    </cfRule>
  </conditionalFormatting>
  <conditionalFormatting sqref="T42:U42">
    <cfRule type="expression" dxfId="659" priority="60">
      <formula>T43=0</formula>
    </cfRule>
  </conditionalFormatting>
  <conditionalFormatting sqref="U52">
    <cfRule type="expression" dxfId="658" priority="57">
      <formula>U53=0</formula>
    </cfRule>
  </conditionalFormatting>
  <conditionalFormatting sqref="T38">
    <cfRule type="expression" dxfId="657" priority="54">
      <formula>T39=0</formula>
    </cfRule>
  </conditionalFormatting>
  <conditionalFormatting sqref="V34:W34">
    <cfRule type="expression" dxfId="656" priority="53">
      <formula>V35=0</formula>
    </cfRule>
  </conditionalFormatting>
  <conditionalFormatting sqref="W50">
    <cfRule type="expression" dxfId="655" priority="52">
      <formula>W51=0</formula>
    </cfRule>
  </conditionalFormatting>
  <conditionalFormatting sqref="V50">
    <cfRule type="expression" dxfId="654" priority="51">
      <formula>V51=0</formula>
    </cfRule>
  </conditionalFormatting>
  <conditionalFormatting sqref="V36:W36">
    <cfRule type="expression" dxfId="653" priority="50">
      <formula>V37=0</formula>
    </cfRule>
  </conditionalFormatting>
  <conditionalFormatting sqref="V40:W40">
    <cfRule type="expression" dxfId="652" priority="49">
      <formula>V41=0</formula>
    </cfRule>
  </conditionalFormatting>
  <conditionalFormatting sqref="V42:W42">
    <cfRule type="expression" dxfId="651" priority="48">
      <formula>V43=0</formula>
    </cfRule>
  </conditionalFormatting>
  <conditionalFormatting sqref="V46:W46">
    <cfRule type="expression" dxfId="650" priority="47">
      <formula>V47=0</formula>
    </cfRule>
  </conditionalFormatting>
  <conditionalFormatting sqref="V48:W48">
    <cfRule type="expression" dxfId="649" priority="46">
      <formula>V49=0</formula>
    </cfRule>
  </conditionalFormatting>
  <conditionalFormatting sqref="W38">
    <cfRule type="expression" dxfId="648" priority="45">
      <formula>W39=0</formula>
    </cfRule>
  </conditionalFormatting>
  <conditionalFormatting sqref="V38">
    <cfRule type="expression" dxfId="647" priority="44">
      <formula>V39=0</formula>
    </cfRule>
  </conditionalFormatting>
  <conditionalFormatting sqref="X34:Y34">
    <cfRule type="expression" dxfId="646" priority="43">
      <formula>X35=0</formula>
    </cfRule>
  </conditionalFormatting>
  <conditionalFormatting sqref="Y50">
    <cfRule type="expression" dxfId="645" priority="42">
      <formula>Y51=0</formula>
    </cfRule>
  </conditionalFormatting>
  <conditionalFormatting sqref="X50">
    <cfRule type="expression" dxfId="644" priority="41">
      <formula>X51=0</formula>
    </cfRule>
  </conditionalFormatting>
  <conditionalFormatting sqref="X36:Y36">
    <cfRule type="expression" dxfId="643" priority="40">
      <formula>X37=0</formula>
    </cfRule>
  </conditionalFormatting>
  <conditionalFormatting sqref="X40:Y40">
    <cfRule type="expression" dxfId="642" priority="39">
      <formula>X41=0</formula>
    </cfRule>
  </conditionalFormatting>
  <conditionalFormatting sqref="X42:Y42">
    <cfRule type="expression" dxfId="641" priority="38">
      <formula>X43=0</formula>
    </cfRule>
  </conditionalFormatting>
  <conditionalFormatting sqref="X46:Y46">
    <cfRule type="expression" dxfId="640" priority="37">
      <formula>X47=0</formula>
    </cfRule>
  </conditionalFormatting>
  <conditionalFormatting sqref="X48:Y48">
    <cfRule type="expression" dxfId="639" priority="36">
      <formula>X49=0</formula>
    </cfRule>
  </conditionalFormatting>
  <conditionalFormatting sqref="V44:W44">
    <cfRule type="expression" dxfId="638" priority="3">
      <formula>V45=0</formula>
    </cfRule>
  </conditionalFormatting>
  <conditionalFormatting sqref="K50">
    <cfRule type="expression" dxfId="637" priority="106">
      <formula>K51=0</formula>
    </cfRule>
  </conditionalFormatting>
  <conditionalFormatting sqref="J50">
    <cfRule type="expression" dxfId="636" priority="105">
      <formula>J51=0</formula>
    </cfRule>
  </conditionalFormatting>
  <conditionalFormatting sqref="J46:K46">
    <cfRule type="expression" dxfId="635" priority="102">
      <formula>J47=0</formula>
    </cfRule>
  </conditionalFormatting>
  <conditionalFormatting sqref="K52">
    <cfRule type="expression" dxfId="634" priority="100">
      <formula>K53=0</formula>
    </cfRule>
  </conditionalFormatting>
  <conditionalFormatting sqref="J38">
    <cfRule type="expression" dxfId="633" priority="97">
      <formula>J39=0</formula>
    </cfRule>
  </conditionalFormatting>
  <conditionalFormatting sqref="L36:O36">
    <cfRule type="expression" dxfId="632" priority="93">
      <formula>L37=0</formula>
    </cfRule>
  </conditionalFormatting>
  <conditionalFormatting sqref="L40:O40">
    <cfRule type="expression" dxfId="631" priority="92">
      <formula>L41=0</formula>
    </cfRule>
  </conditionalFormatting>
  <conditionalFormatting sqref="M52:O52">
    <cfRule type="expression" dxfId="630" priority="89">
      <formula>M53=0</formula>
    </cfRule>
  </conditionalFormatting>
  <conditionalFormatting sqref="M38:O38">
    <cfRule type="expression" dxfId="629" priority="87">
      <formula>M39=0</formula>
    </cfRule>
  </conditionalFormatting>
  <conditionalFormatting sqref="P50">
    <cfRule type="expression" dxfId="628" priority="83">
      <formula>P51=0</formula>
    </cfRule>
  </conditionalFormatting>
  <conditionalFormatting sqref="Q50">
    <cfRule type="expression" dxfId="627" priority="84">
      <formula>Q51=0</formula>
    </cfRule>
  </conditionalFormatting>
  <conditionalFormatting sqref="P42:Q42">
    <cfRule type="expression" dxfId="626" priority="80">
      <formula>P43=0</formula>
    </cfRule>
  </conditionalFormatting>
  <conditionalFormatting sqref="P48:Q48">
    <cfRule type="expression" dxfId="625" priority="79">
      <formula>P49=0</formula>
    </cfRule>
  </conditionalFormatting>
  <conditionalFormatting sqref="P52">
    <cfRule type="expression" dxfId="624" priority="77">
      <formula>P53=0</formula>
    </cfRule>
  </conditionalFormatting>
  <conditionalFormatting sqref="Q38">
    <cfRule type="expression" dxfId="623" priority="76">
      <formula>Q39=0</formula>
    </cfRule>
  </conditionalFormatting>
  <conditionalFormatting sqref="R50">
    <cfRule type="expression" dxfId="622" priority="72">
      <formula>R51=0</formula>
    </cfRule>
  </conditionalFormatting>
  <conditionalFormatting sqref="S50">
    <cfRule type="expression" dxfId="621" priority="73">
      <formula>S51=0</formula>
    </cfRule>
  </conditionalFormatting>
  <conditionalFormatting sqref="R46:S46">
    <cfRule type="expression" dxfId="620" priority="68">
      <formula>R47=0</formula>
    </cfRule>
  </conditionalFormatting>
  <conditionalFormatting sqref="S52">
    <cfRule type="expression" dxfId="619" priority="67">
      <formula>S53=0</formula>
    </cfRule>
  </conditionalFormatting>
  <conditionalFormatting sqref="R38">
    <cfRule type="expression" dxfId="618" priority="64">
      <formula>R39=0</formula>
    </cfRule>
  </conditionalFormatting>
  <conditionalFormatting sqref="T36:U36">
    <cfRule type="expression" dxfId="617" priority="62">
      <formula>T37=0</formula>
    </cfRule>
  </conditionalFormatting>
  <conditionalFormatting sqref="T46:U46">
    <cfRule type="expression" dxfId="616" priority="59">
      <formula>T47=0</formula>
    </cfRule>
  </conditionalFormatting>
  <conditionalFormatting sqref="T48:U48">
    <cfRule type="expression" dxfId="615" priority="58">
      <formula>T49=0</formula>
    </cfRule>
  </conditionalFormatting>
  <conditionalFormatting sqref="T52">
    <cfRule type="expression" dxfId="614" priority="56">
      <formula>T53=0</formula>
    </cfRule>
  </conditionalFormatting>
  <conditionalFormatting sqref="U38">
    <cfRule type="expression" dxfId="613" priority="55">
      <formula>U39=0</formula>
    </cfRule>
  </conditionalFormatting>
  <conditionalFormatting sqref="Y38">
    <cfRule type="expression" dxfId="612" priority="35">
      <formula>Y39=0</formula>
    </cfRule>
  </conditionalFormatting>
  <conditionalFormatting sqref="X38">
    <cfRule type="expression" dxfId="611" priority="34">
      <formula>X39=0</formula>
    </cfRule>
  </conditionalFormatting>
  <conditionalFormatting sqref="Y52">
    <cfRule type="expression" dxfId="610" priority="33">
      <formula>Y53=0</formula>
    </cfRule>
  </conditionalFormatting>
  <conditionalFormatting sqref="X52">
    <cfRule type="expression" dxfId="609" priority="32">
      <formula>X53=0</formula>
    </cfRule>
  </conditionalFormatting>
  <conditionalFormatting sqref="G54">
    <cfRule type="expression" dxfId="608" priority="30">
      <formula>G55=0</formula>
    </cfRule>
  </conditionalFormatting>
  <conditionalFormatting sqref="E54">
    <cfRule type="expression" dxfId="607" priority="31">
      <formula>E55=0</formula>
    </cfRule>
  </conditionalFormatting>
  <conditionalFormatting sqref="F54">
    <cfRule type="expression" dxfId="606" priority="29">
      <formula>F55=0</formula>
    </cfRule>
  </conditionalFormatting>
  <conditionalFormatting sqref="D54">
    <cfRule type="expression" dxfId="605" priority="28">
      <formula>D55=0</formula>
    </cfRule>
  </conditionalFormatting>
  <conditionalFormatting sqref="I54">
    <cfRule type="expression" dxfId="604" priority="27">
      <formula>I55=0</formula>
    </cfRule>
  </conditionalFormatting>
  <conditionalFormatting sqref="H54">
    <cfRule type="expression" dxfId="603" priority="26">
      <formula>H55=0</formula>
    </cfRule>
  </conditionalFormatting>
  <conditionalFormatting sqref="K54">
    <cfRule type="expression" dxfId="602" priority="25">
      <formula>K55=0</formula>
    </cfRule>
  </conditionalFormatting>
  <conditionalFormatting sqref="J54">
    <cfRule type="expression" dxfId="601" priority="24">
      <formula>J55=0</formula>
    </cfRule>
  </conditionalFormatting>
  <conditionalFormatting sqref="M54:O54">
    <cfRule type="expression" dxfId="600" priority="23">
      <formula>M55=0</formula>
    </cfRule>
  </conditionalFormatting>
  <conditionalFormatting sqref="L54">
    <cfRule type="expression" dxfId="599" priority="22">
      <formula>L55=0</formula>
    </cfRule>
  </conditionalFormatting>
  <conditionalFormatting sqref="Q54">
    <cfRule type="expression" dxfId="598" priority="21">
      <formula>Q55=0</formula>
    </cfRule>
  </conditionalFormatting>
  <conditionalFormatting sqref="P54">
    <cfRule type="expression" dxfId="597" priority="20">
      <formula>P55=0</formula>
    </cfRule>
  </conditionalFormatting>
  <conditionalFormatting sqref="R54">
    <cfRule type="expression" dxfId="596" priority="18">
      <formula>R55=0</formula>
    </cfRule>
  </conditionalFormatting>
  <conditionalFormatting sqref="S54">
    <cfRule type="expression" dxfId="595" priority="19">
      <formula>S55=0</formula>
    </cfRule>
  </conditionalFormatting>
  <conditionalFormatting sqref="U54">
    <cfRule type="expression" dxfId="594" priority="17">
      <formula>U55=0</formula>
    </cfRule>
  </conditionalFormatting>
  <conditionalFormatting sqref="T54">
    <cfRule type="expression" dxfId="593" priority="16">
      <formula>T55=0</formula>
    </cfRule>
  </conditionalFormatting>
  <conditionalFormatting sqref="W54">
    <cfRule type="expression" dxfId="592" priority="15">
      <formula>W55=0</formula>
    </cfRule>
  </conditionalFormatting>
  <conditionalFormatting sqref="V54">
    <cfRule type="expression" dxfId="591" priority="14">
      <formula>V55=0</formula>
    </cfRule>
  </conditionalFormatting>
  <conditionalFormatting sqref="G44">
    <cfRule type="expression" dxfId="590" priority="13">
      <formula>G45=0</formula>
    </cfRule>
  </conditionalFormatting>
  <conditionalFormatting sqref="H44:I44">
    <cfRule type="expression" dxfId="589" priority="12">
      <formula>H45=0</formula>
    </cfRule>
  </conditionalFormatting>
  <conditionalFormatting sqref="F44">
    <cfRule type="expression" dxfId="588" priority="11">
      <formula>F45=0</formula>
    </cfRule>
  </conditionalFormatting>
  <conditionalFormatting sqref="E44">
    <cfRule type="expression" dxfId="587" priority="10">
      <formula>E45=0</formula>
    </cfRule>
  </conditionalFormatting>
  <conditionalFormatting sqref="D44">
    <cfRule type="expression" dxfId="586" priority="9">
      <formula>D45=0</formula>
    </cfRule>
  </conditionalFormatting>
  <conditionalFormatting sqref="J44:K44">
    <cfRule type="expression" dxfId="585" priority="8">
      <formula>J45=0</formula>
    </cfRule>
  </conditionalFormatting>
  <conditionalFormatting sqref="L44:M44">
    <cfRule type="expression" dxfId="584" priority="7">
      <formula>L45=0</formula>
    </cfRule>
  </conditionalFormatting>
  <conditionalFormatting sqref="P44:Q44">
    <cfRule type="expression" dxfId="583" priority="6">
      <formula>P45=0</formula>
    </cfRule>
  </conditionalFormatting>
  <conditionalFormatting sqref="R44:S44">
    <cfRule type="expression" dxfId="582" priority="5">
      <formula>R45=0</formula>
    </cfRule>
  </conditionalFormatting>
  <conditionalFormatting sqref="T44:U44">
    <cfRule type="expression" dxfId="581" priority="4">
      <formula>T45=0</formula>
    </cfRule>
  </conditionalFormatting>
  <conditionalFormatting sqref="N42:O42">
    <cfRule type="expression" dxfId="580" priority="1">
      <formula>N43=0</formula>
    </cfRule>
  </conditionalFormatting>
  <pageMargins left="0.28000000000000003" right="0.19" top="0.41" bottom="0.41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K31"/>
  <sheetViews>
    <sheetView tabSelected="1" workbookViewId="0">
      <selection sqref="A1:K1"/>
    </sheetView>
  </sheetViews>
  <sheetFormatPr defaultRowHeight="14.4" x14ac:dyDescent="0.3"/>
  <cols>
    <col min="1" max="1" width="17.6640625" customWidth="1"/>
  </cols>
  <sheetData>
    <row r="1" spans="1:11" ht="15" customHeight="1" x14ac:dyDescent="0.3">
      <c r="A1" s="137" t="str">
        <f ca="1">+'Frozen Tables'!A1:K1</f>
        <v>HSMBA Winter League 2016-17 as at 24 January 2023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5" customHeight="1" x14ac:dyDescent="0.3">
      <c r="A2" s="136" t="s">
        <v>27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3">
      <c r="A3" s="1"/>
    </row>
    <row r="4" spans="1:11" ht="15.6" x14ac:dyDescent="0.3">
      <c r="A4" s="123" t="s">
        <v>337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s="18" customFormat="1" ht="27.6" x14ac:dyDescent="0.3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32</v>
      </c>
      <c r="J5" s="16" t="s">
        <v>8</v>
      </c>
      <c r="K5" s="17" t="s">
        <v>9</v>
      </c>
    </row>
    <row r="6" spans="1:11" s="23" customFormat="1" ht="15" customHeight="1" x14ac:dyDescent="0.3">
      <c r="A6" s="19" t="s">
        <v>274</v>
      </c>
      <c r="B6" s="20">
        <v>20</v>
      </c>
      <c r="C6" s="20">
        <v>19</v>
      </c>
      <c r="D6" s="20">
        <v>1</v>
      </c>
      <c r="E6" s="20">
        <v>0</v>
      </c>
      <c r="F6" s="20">
        <v>167</v>
      </c>
      <c r="G6" s="20">
        <v>1020</v>
      </c>
      <c r="H6" s="20">
        <v>537</v>
      </c>
      <c r="I6" s="21">
        <v>483</v>
      </c>
      <c r="J6" s="20">
        <v>10</v>
      </c>
      <c r="K6" s="22">
        <v>177</v>
      </c>
    </row>
    <row r="7" spans="1:11" s="23" customFormat="1" ht="15" customHeight="1" x14ac:dyDescent="0.3">
      <c r="A7" s="19" t="s">
        <v>271</v>
      </c>
      <c r="B7" s="20">
        <v>20</v>
      </c>
      <c r="C7" s="20">
        <v>15</v>
      </c>
      <c r="D7" s="20">
        <v>1</v>
      </c>
      <c r="E7" s="20">
        <v>4</v>
      </c>
      <c r="F7" s="20">
        <v>140</v>
      </c>
      <c r="G7" s="20">
        <v>880</v>
      </c>
      <c r="H7" s="20">
        <v>603</v>
      </c>
      <c r="I7" s="21">
        <v>277</v>
      </c>
      <c r="J7" s="20">
        <v>9</v>
      </c>
      <c r="K7" s="22">
        <v>149</v>
      </c>
    </row>
    <row r="8" spans="1:11" s="23" customFormat="1" ht="15" customHeight="1" x14ac:dyDescent="0.3">
      <c r="A8" s="19" t="s">
        <v>349</v>
      </c>
      <c r="B8" s="20">
        <v>20</v>
      </c>
      <c r="C8" s="20">
        <v>13</v>
      </c>
      <c r="D8" s="20">
        <v>1</v>
      </c>
      <c r="E8" s="20">
        <v>6</v>
      </c>
      <c r="F8" s="20">
        <v>128</v>
      </c>
      <c r="G8" s="20">
        <v>830</v>
      </c>
      <c r="H8" s="20">
        <v>694</v>
      </c>
      <c r="I8" s="21">
        <v>136</v>
      </c>
      <c r="J8" s="20">
        <v>7</v>
      </c>
      <c r="K8" s="22">
        <v>135</v>
      </c>
    </row>
    <row r="9" spans="1:11" s="23" customFormat="1" ht="15" customHeight="1" x14ac:dyDescent="0.3">
      <c r="A9" s="19" t="s">
        <v>347</v>
      </c>
      <c r="B9" s="20">
        <v>20</v>
      </c>
      <c r="C9" s="20">
        <v>12</v>
      </c>
      <c r="D9" s="20">
        <v>0</v>
      </c>
      <c r="E9" s="20">
        <v>8</v>
      </c>
      <c r="F9" s="20">
        <v>115</v>
      </c>
      <c r="G9" s="20">
        <v>771</v>
      </c>
      <c r="H9" s="20">
        <v>665</v>
      </c>
      <c r="I9" s="21">
        <v>106</v>
      </c>
      <c r="J9" s="20">
        <v>5</v>
      </c>
      <c r="K9" s="22">
        <v>120</v>
      </c>
    </row>
    <row r="10" spans="1:11" s="23" customFormat="1" ht="15" customHeight="1" x14ac:dyDescent="0.3">
      <c r="A10" s="19" t="s">
        <v>269</v>
      </c>
      <c r="B10" s="20">
        <v>20</v>
      </c>
      <c r="C10" s="20">
        <v>11</v>
      </c>
      <c r="D10" s="20">
        <v>1</v>
      </c>
      <c r="E10" s="20">
        <v>8</v>
      </c>
      <c r="F10" s="20">
        <v>107</v>
      </c>
      <c r="G10" s="20">
        <v>732</v>
      </c>
      <c r="H10" s="20">
        <v>710</v>
      </c>
      <c r="I10" s="21">
        <v>22</v>
      </c>
      <c r="J10" s="20">
        <v>5</v>
      </c>
      <c r="K10" s="22">
        <v>112</v>
      </c>
    </row>
    <row r="11" spans="1:11" s="23" customFormat="1" ht="15" customHeight="1" x14ac:dyDescent="0.3">
      <c r="A11" s="19" t="s">
        <v>327</v>
      </c>
      <c r="B11" s="20">
        <v>20</v>
      </c>
      <c r="C11" s="20">
        <v>8</v>
      </c>
      <c r="D11" s="20">
        <v>1</v>
      </c>
      <c r="E11" s="20">
        <v>11</v>
      </c>
      <c r="F11" s="20">
        <v>99</v>
      </c>
      <c r="G11" s="20">
        <v>744</v>
      </c>
      <c r="H11" s="20">
        <v>751</v>
      </c>
      <c r="I11" s="21">
        <v>-7</v>
      </c>
      <c r="J11" s="20">
        <v>7</v>
      </c>
      <c r="K11" s="22">
        <v>106</v>
      </c>
    </row>
    <row r="12" spans="1:11" s="23" customFormat="1" ht="15" customHeight="1" x14ac:dyDescent="0.3">
      <c r="A12" s="19" t="s">
        <v>275</v>
      </c>
      <c r="B12" s="20">
        <v>20</v>
      </c>
      <c r="C12" s="20">
        <v>10</v>
      </c>
      <c r="D12" s="20">
        <v>0</v>
      </c>
      <c r="E12" s="20">
        <v>10</v>
      </c>
      <c r="F12" s="20">
        <v>93</v>
      </c>
      <c r="G12" s="20">
        <v>707</v>
      </c>
      <c r="H12" s="20">
        <v>750</v>
      </c>
      <c r="I12" s="21">
        <v>-43</v>
      </c>
      <c r="J12" s="20">
        <v>5</v>
      </c>
      <c r="K12" s="22">
        <v>98</v>
      </c>
    </row>
    <row r="13" spans="1:11" s="23" customFormat="1" ht="15" customHeight="1" x14ac:dyDescent="0.3">
      <c r="A13" s="19" t="s">
        <v>261</v>
      </c>
      <c r="B13" s="20">
        <v>20</v>
      </c>
      <c r="C13" s="20">
        <v>6</v>
      </c>
      <c r="D13" s="20">
        <v>0</v>
      </c>
      <c r="E13" s="20">
        <v>14</v>
      </c>
      <c r="F13" s="20">
        <v>75</v>
      </c>
      <c r="G13" s="20">
        <v>630</v>
      </c>
      <c r="H13" s="20">
        <v>794</v>
      </c>
      <c r="I13" s="21">
        <v>-164</v>
      </c>
      <c r="J13" s="20">
        <v>2</v>
      </c>
      <c r="K13" s="22">
        <v>77</v>
      </c>
    </row>
    <row r="14" spans="1:11" s="23" customFormat="1" ht="15" customHeight="1" x14ac:dyDescent="0.3">
      <c r="A14" s="19" t="s">
        <v>11</v>
      </c>
      <c r="B14" s="20">
        <v>20</v>
      </c>
      <c r="C14" s="20">
        <v>7</v>
      </c>
      <c r="D14" s="20">
        <v>1</v>
      </c>
      <c r="E14" s="20">
        <v>12</v>
      </c>
      <c r="F14" s="20">
        <v>72</v>
      </c>
      <c r="G14" s="20">
        <v>672</v>
      </c>
      <c r="H14" s="20">
        <v>861</v>
      </c>
      <c r="I14" s="21">
        <v>-189</v>
      </c>
      <c r="J14" s="20">
        <v>2</v>
      </c>
      <c r="K14" s="22">
        <v>74</v>
      </c>
    </row>
    <row r="15" spans="1:11" s="23" customFormat="1" ht="15" customHeight="1" x14ac:dyDescent="0.3">
      <c r="A15" s="19" t="s">
        <v>345</v>
      </c>
      <c r="B15" s="20">
        <v>20</v>
      </c>
      <c r="C15" s="20">
        <v>6</v>
      </c>
      <c r="D15" s="20">
        <v>0</v>
      </c>
      <c r="E15" s="20">
        <v>14</v>
      </c>
      <c r="F15" s="20">
        <v>67</v>
      </c>
      <c r="G15" s="20">
        <v>643</v>
      </c>
      <c r="H15" s="20">
        <v>868</v>
      </c>
      <c r="I15" s="21">
        <v>-225</v>
      </c>
      <c r="J15" s="20">
        <v>3</v>
      </c>
      <c r="K15" s="22">
        <v>70</v>
      </c>
    </row>
    <row r="16" spans="1:11" s="23" customFormat="1" ht="15" customHeight="1" x14ac:dyDescent="0.3">
      <c r="A16" s="19" t="s">
        <v>12</v>
      </c>
      <c r="B16" s="20">
        <v>20</v>
      </c>
      <c r="C16" s="20">
        <v>0</v>
      </c>
      <c r="D16" s="20">
        <v>0</v>
      </c>
      <c r="E16" s="20">
        <v>20</v>
      </c>
      <c r="F16" s="20">
        <v>37</v>
      </c>
      <c r="G16" s="20">
        <v>567</v>
      </c>
      <c r="H16" s="20">
        <v>963</v>
      </c>
      <c r="I16" s="21">
        <v>-396</v>
      </c>
      <c r="J16" s="20">
        <v>0</v>
      </c>
      <c r="K16" s="22">
        <v>37</v>
      </c>
    </row>
    <row r="17" spans="1:11" x14ac:dyDescent="0.3">
      <c r="A17" s="1"/>
    </row>
    <row r="18" spans="1:11" ht="2.25" customHeight="1" x14ac:dyDescent="0.3">
      <c r="A18" s="1"/>
    </row>
    <row r="19" spans="1:11" ht="15.6" x14ac:dyDescent="0.3">
      <c r="A19" s="123" t="s">
        <v>338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s="18" customFormat="1" ht="27.6" x14ac:dyDescent="0.3">
      <c r="A20" s="15" t="s">
        <v>0</v>
      </c>
      <c r="B20" s="16" t="s">
        <v>1</v>
      </c>
      <c r="C20" s="16" t="s">
        <v>2</v>
      </c>
      <c r="D20" s="16" t="s">
        <v>3</v>
      </c>
      <c r="E20" s="16" t="s">
        <v>4</v>
      </c>
      <c r="F20" s="16" t="s">
        <v>5</v>
      </c>
      <c r="G20" s="16" t="s">
        <v>6</v>
      </c>
      <c r="H20" s="16" t="s">
        <v>7</v>
      </c>
      <c r="I20" s="16" t="s">
        <v>32</v>
      </c>
      <c r="J20" s="16" t="s">
        <v>8</v>
      </c>
      <c r="K20" s="17" t="s">
        <v>9</v>
      </c>
    </row>
    <row r="21" spans="1:11" s="23" customFormat="1" ht="15" customHeight="1" x14ac:dyDescent="0.3">
      <c r="A21" s="19" t="s">
        <v>10</v>
      </c>
      <c r="B21" s="20">
        <v>20</v>
      </c>
      <c r="C21" s="20">
        <v>16</v>
      </c>
      <c r="D21" s="20">
        <v>0</v>
      </c>
      <c r="E21" s="20">
        <v>4</v>
      </c>
      <c r="F21" s="20">
        <v>143</v>
      </c>
      <c r="G21" s="20">
        <v>891</v>
      </c>
      <c r="H21" s="20">
        <v>590</v>
      </c>
      <c r="I21" s="21">
        <v>301</v>
      </c>
      <c r="J21" s="20">
        <v>9</v>
      </c>
      <c r="K21" s="22">
        <v>152</v>
      </c>
    </row>
    <row r="22" spans="1:11" s="23" customFormat="1" ht="15" customHeight="1" x14ac:dyDescent="0.3">
      <c r="A22" s="19" t="s">
        <v>272</v>
      </c>
      <c r="B22" s="20">
        <v>20</v>
      </c>
      <c r="C22" s="20">
        <v>15</v>
      </c>
      <c r="D22" s="20">
        <v>0</v>
      </c>
      <c r="E22" s="20">
        <v>5</v>
      </c>
      <c r="F22" s="20">
        <v>140</v>
      </c>
      <c r="G22" s="20">
        <v>828</v>
      </c>
      <c r="H22" s="20">
        <v>612</v>
      </c>
      <c r="I22" s="21">
        <v>216</v>
      </c>
      <c r="J22" s="20">
        <v>8</v>
      </c>
      <c r="K22" s="22">
        <v>148</v>
      </c>
    </row>
    <row r="23" spans="1:11" s="23" customFormat="1" ht="15" customHeight="1" x14ac:dyDescent="0.3">
      <c r="A23" s="19" t="s">
        <v>350</v>
      </c>
      <c r="B23" s="20">
        <v>20</v>
      </c>
      <c r="C23" s="20">
        <v>13</v>
      </c>
      <c r="D23" s="20">
        <v>1</v>
      </c>
      <c r="E23" s="20">
        <v>6</v>
      </c>
      <c r="F23" s="20">
        <v>122</v>
      </c>
      <c r="G23" s="20">
        <v>846</v>
      </c>
      <c r="H23" s="20">
        <v>634</v>
      </c>
      <c r="I23" s="21">
        <v>212</v>
      </c>
      <c r="J23" s="20">
        <v>8</v>
      </c>
      <c r="K23" s="22">
        <v>130</v>
      </c>
    </row>
    <row r="24" spans="1:11" s="23" customFormat="1" ht="15" customHeight="1" x14ac:dyDescent="0.3">
      <c r="A24" s="19" t="s">
        <v>260</v>
      </c>
      <c r="B24" s="20">
        <v>20</v>
      </c>
      <c r="C24" s="20">
        <v>14</v>
      </c>
      <c r="D24" s="20">
        <v>0</v>
      </c>
      <c r="E24" s="20">
        <v>6</v>
      </c>
      <c r="F24" s="20">
        <v>117</v>
      </c>
      <c r="G24" s="20">
        <v>821</v>
      </c>
      <c r="H24" s="20">
        <v>696</v>
      </c>
      <c r="I24" s="21">
        <v>125</v>
      </c>
      <c r="J24" s="20">
        <v>7</v>
      </c>
      <c r="K24" s="22">
        <v>124</v>
      </c>
    </row>
    <row r="25" spans="1:11" s="23" customFormat="1" ht="15" customHeight="1" x14ac:dyDescent="0.3">
      <c r="A25" s="19" t="s">
        <v>346</v>
      </c>
      <c r="B25" s="20">
        <v>20</v>
      </c>
      <c r="C25" s="20">
        <v>10</v>
      </c>
      <c r="D25" s="20">
        <v>0</v>
      </c>
      <c r="E25" s="20">
        <v>10</v>
      </c>
      <c r="F25" s="20">
        <v>105</v>
      </c>
      <c r="G25" s="20">
        <v>754</v>
      </c>
      <c r="H25" s="20">
        <v>749</v>
      </c>
      <c r="I25" s="21">
        <v>5</v>
      </c>
      <c r="J25" s="20">
        <v>5</v>
      </c>
      <c r="K25" s="22">
        <v>110</v>
      </c>
    </row>
    <row r="26" spans="1:11" s="23" customFormat="1" ht="15" customHeight="1" x14ac:dyDescent="0.3">
      <c r="A26" s="19" t="s">
        <v>273</v>
      </c>
      <c r="B26" s="20">
        <v>20</v>
      </c>
      <c r="C26" s="20">
        <v>9</v>
      </c>
      <c r="D26" s="20">
        <v>0</v>
      </c>
      <c r="E26" s="20">
        <v>11</v>
      </c>
      <c r="F26" s="20">
        <v>99</v>
      </c>
      <c r="G26" s="20">
        <v>722</v>
      </c>
      <c r="H26" s="20">
        <v>714</v>
      </c>
      <c r="I26" s="21">
        <v>8</v>
      </c>
      <c r="J26" s="20">
        <v>4</v>
      </c>
      <c r="K26" s="22">
        <v>103</v>
      </c>
    </row>
    <row r="27" spans="1:11" s="23" customFormat="1" ht="15" customHeight="1" x14ac:dyDescent="0.3">
      <c r="A27" s="19" t="s">
        <v>262</v>
      </c>
      <c r="B27" s="20">
        <v>20</v>
      </c>
      <c r="C27" s="20">
        <v>9</v>
      </c>
      <c r="D27" s="20">
        <v>1</v>
      </c>
      <c r="E27" s="20">
        <v>10</v>
      </c>
      <c r="F27" s="20">
        <v>99</v>
      </c>
      <c r="G27" s="20">
        <v>730</v>
      </c>
      <c r="H27" s="20">
        <v>757</v>
      </c>
      <c r="I27" s="21">
        <v>-27</v>
      </c>
      <c r="J27" s="20">
        <v>4</v>
      </c>
      <c r="K27" s="22">
        <v>103</v>
      </c>
    </row>
    <row r="28" spans="1:11" s="23" customFormat="1" ht="15" customHeight="1" x14ac:dyDescent="0.3">
      <c r="A28" s="19" t="s">
        <v>348</v>
      </c>
      <c r="B28" s="20">
        <v>20</v>
      </c>
      <c r="C28" s="20">
        <v>8</v>
      </c>
      <c r="D28" s="20">
        <v>1</v>
      </c>
      <c r="E28" s="20">
        <v>11</v>
      </c>
      <c r="F28" s="20">
        <v>90</v>
      </c>
      <c r="G28" s="20">
        <v>722</v>
      </c>
      <c r="H28" s="20">
        <v>752</v>
      </c>
      <c r="I28" s="21">
        <v>-30</v>
      </c>
      <c r="J28" s="20">
        <v>4</v>
      </c>
      <c r="K28" s="22">
        <v>94</v>
      </c>
    </row>
    <row r="29" spans="1:11" s="23" customFormat="1" ht="15" customHeight="1" x14ac:dyDescent="0.3">
      <c r="A29" s="19" t="s">
        <v>389</v>
      </c>
      <c r="B29" s="20">
        <v>20</v>
      </c>
      <c r="C29" s="20">
        <v>6</v>
      </c>
      <c r="D29" s="20">
        <v>1</v>
      </c>
      <c r="E29" s="20">
        <v>13</v>
      </c>
      <c r="F29" s="20">
        <v>68</v>
      </c>
      <c r="G29" s="20">
        <v>671</v>
      </c>
      <c r="H29" s="20">
        <v>850</v>
      </c>
      <c r="I29" s="21">
        <v>-179</v>
      </c>
      <c r="J29" s="20">
        <v>3</v>
      </c>
      <c r="K29" s="22">
        <v>71</v>
      </c>
    </row>
    <row r="30" spans="1:11" s="23" customFormat="1" ht="15" customHeight="1" x14ac:dyDescent="0.3">
      <c r="A30" s="19" t="s">
        <v>390</v>
      </c>
      <c r="B30" s="20">
        <v>20</v>
      </c>
      <c r="C30" s="20">
        <v>5</v>
      </c>
      <c r="D30" s="20">
        <v>0</v>
      </c>
      <c r="E30" s="20">
        <v>15</v>
      </c>
      <c r="F30" s="20">
        <v>61</v>
      </c>
      <c r="G30" s="20">
        <v>641</v>
      </c>
      <c r="H30" s="20">
        <v>901</v>
      </c>
      <c r="I30" s="21">
        <v>-260</v>
      </c>
      <c r="J30" s="20">
        <v>1</v>
      </c>
      <c r="K30" s="22">
        <v>62</v>
      </c>
    </row>
    <row r="31" spans="1:11" x14ac:dyDescent="0.3">
      <c r="A31" s="19" t="s">
        <v>270</v>
      </c>
      <c r="B31" s="20">
        <v>20</v>
      </c>
      <c r="C31" s="20">
        <v>3</v>
      </c>
      <c r="D31" s="20">
        <v>0</v>
      </c>
      <c r="E31" s="20">
        <v>17</v>
      </c>
      <c r="F31" s="20">
        <v>56</v>
      </c>
      <c r="G31" s="20">
        <v>629</v>
      </c>
      <c r="H31" s="20">
        <v>1000</v>
      </c>
      <c r="I31" s="21">
        <v>-371</v>
      </c>
      <c r="J31" s="20">
        <v>2</v>
      </c>
      <c r="K31" s="22">
        <v>58</v>
      </c>
    </row>
  </sheetData>
  <mergeCells count="4">
    <mergeCell ref="A1:K1"/>
    <mergeCell ref="A2:K2"/>
    <mergeCell ref="A4:K4"/>
    <mergeCell ref="A19:K19"/>
  </mergeCells>
  <dataValidations disablePrompts="1" count="2">
    <dataValidation type="list" allowBlank="1" showInputMessage="1" showErrorMessage="1" error="Select a Team From the List" prompt="Select From List" sqref="B6:D6" xr:uid="{00000000-0002-0000-0200-000000000000}">
      <formula1>TeamNames</formula1>
    </dataValidation>
    <dataValidation type="list" allowBlank="1" showInputMessage="1" showErrorMessage="1" sqref="B7:C16 B21:C30" xr:uid="{00000000-0002-0000-0200-000001000000}">
      <formula1>TeamNames</formula1>
    </dataValidation>
  </dataValidations>
  <printOptions horizontalCentered="1"/>
  <pageMargins left="0.33" right="0.32" top="0.33" bottom="0.18" header="0.31496062992125984" footer="0.15748031496062992"/>
  <pageSetup paperSize="9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Y85"/>
  <sheetViews>
    <sheetView zoomScaleNormal="100" workbookViewId="0">
      <selection sqref="A1:K1"/>
    </sheetView>
  </sheetViews>
  <sheetFormatPr defaultColWidth="9.109375" defaultRowHeight="14.4" x14ac:dyDescent="0.3"/>
  <cols>
    <col min="1" max="1" width="17.6640625" customWidth="1"/>
    <col min="2" max="3" width="10.6640625" customWidth="1"/>
    <col min="4" max="11" width="9.109375" customWidth="1"/>
  </cols>
  <sheetData>
    <row r="1" spans="1:11" x14ac:dyDescent="0.3">
      <c r="A1" s="124" t="str">
        <f ca="1">"HSMBA Winter League 2016-17 as at "&amp;TEXT(TODAY(),"d mmmm yyyy")</f>
        <v>HSMBA Winter League 2016-17 as at 24 January 2023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x14ac:dyDescent="0.3">
      <c r="A2" s="136" t="s">
        <v>27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3">
      <c r="A3" s="1"/>
    </row>
    <row r="4" spans="1:11" ht="15.6" x14ac:dyDescent="0.3">
      <c r="A4" s="123" t="s">
        <v>337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s="18" customFormat="1" ht="27.6" x14ac:dyDescent="0.3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32</v>
      </c>
      <c r="J5" s="16" t="s">
        <v>8</v>
      </c>
      <c r="K5" s="17" t="s">
        <v>9</v>
      </c>
    </row>
    <row r="6" spans="1:11" s="23" customFormat="1" ht="15" customHeight="1" x14ac:dyDescent="0.3">
      <c r="A6" s="19" t="s">
        <v>274</v>
      </c>
      <c r="B6" s="20">
        <v>20</v>
      </c>
      <c r="C6" s="20">
        <v>19</v>
      </c>
      <c r="D6" s="20">
        <v>1</v>
      </c>
      <c r="E6" s="20">
        <v>0</v>
      </c>
      <c r="F6" s="20">
        <v>167</v>
      </c>
      <c r="G6" s="20">
        <v>1020</v>
      </c>
      <c r="H6" s="20">
        <v>537</v>
      </c>
      <c r="I6" s="21">
        <v>483</v>
      </c>
      <c r="J6" s="20">
        <v>10</v>
      </c>
      <c r="K6" s="22">
        <v>177</v>
      </c>
    </row>
    <row r="7" spans="1:11" s="23" customFormat="1" ht="15" customHeight="1" x14ac:dyDescent="0.3">
      <c r="A7" s="19" t="s">
        <v>271</v>
      </c>
      <c r="B7" s="20">
        <v>20</v>
      </c>
      <c r="C7" s="20">
        <v>15</v>
      </c>
      <c r="D7" s="20">
        <v>1</v>
      </c>
      <c r="E7" s="20">
        <v>4</v>
      </c>
      <c r="F7" s="20">
        <v>140</v>
      </c>
      <c r="G7" s="20">
        <v>880</v>
      </c>
      <c r="H7" s="20">
        <v>603</v>
      </c>
      <c r="I7" s="21">
        <v>277</v>
      </c>
      <c r="J7" s="20">
        <v>9</v>
      </c>
      <c r="K7" s="22">
        <v>149</v>
      </c>
    </row>
    <row r="8" spans="1:11" s="23" customFormat="1" ht="15" customHeight="1" x14ac:dyDescent="0.3">
      <c r="A8" s="19" t="s">
        <v>349</v>
      </c>
      <c r="B8" s="20">
        <v>20</v>
      </c>
      <c r="C8" s="20">
        <v>13</v>
      </c>
      <c r="D8" s="20">
        <v>1</v>
      </c>
      <c r="E8" s="20">
        <v>6</v>
      </c>
      <c r="F8" s="20">
        <v>128</v>
      </c>
      <c r="G8" s="20">
        <v>830</v>
      </c>
      <c r="H8" s="20">
        <v>694</v>
      </c>
      <c r="I8" s="21">
        <v>136</v>
      </c>
      <c r="J8" s="20">
        <v>7</v>
      </c>
      <c r="K8" s="22">
        <v>135</v>
      </c>
    </row>
    <row r="9" spans="1:11" s="23" customFormat="1" ht="15" customHeight="1" x14ac:dyDescent="0.3">
      <c r="A9" s="19" t="s">
        <v>347</v>
      </c>
      <c r="B9" s="20">
        <v>20</v>
      </c>
      <c r="C9" s="20">
        <v>12</v>
      </c>
      <c r="D9" s="20">
        <v>0</v>
      </c>
      <c r="E9" s="20">
        <v>8</v>
      </c>
      <c r="F9" s="20">
        <v>115</v>
      </c>
      <c r="G9" s="20">
        <v>771</v>
      </c>
      <c r="H9" s="20">
        <v>665</v>
      </c>
      <c r="I9" s="21">
        <v>106</v>
      </c>
      <c r="J9" s="20">
        <v>5</v>
      </c>
      <c r="K9" s="22">
        <v>120</v>
      </c>
    </row>
    <row r="10" spans="1:11" s="23" customFormat="1" ht="15" customHeight="1" x14ac:dyDescent="0.3">
      <c r="A10" s="19" t="s">
        <v>269</v>
      </c>
      <c r="B10" s="20">
        <v>20</v>
      </c>
      <c r="C10" s="20">
        <v>11</v>
      </c>
      <c r="D10" s="20">
        <v>1</v>
      </c>
      <c r="E10" s="20">
        <v>8</v>
      </c>
      <c r="F10" s="20">
        <v>107</v>
      </c>
      <c r="G10" s="20">
        <v>732</v>
      </c>
      <c r="H10" s="20">
        <v>710</v>
      </c>
      <c r="I10" s="21">
        <v>22</v>
      </c>
      <c r="J10" s="20">
        <v>5</v>
      </c>
      <c r="K10" s="22">
        <v>112</v>
      </c>
    </row>
    <row r="11" spans="1:11" s="23" customFormat="1" ht="15" customHeight="1" x14ac:dyDescent="0.3">
      <c r="A11" s="19" t="s">
        <v>327</v>
      </c>
      <c r="B11" s="20">
        <v>20</v>
      </c>
      <c r="C11" s="20">
        <v>8</v>
      </c>
      <c r="D11" s="20">
        <v>1</v>
      </c>
      <c r="E11" s="20">
        <v>11</v>
      </c>
      <c r="F11" s="20">
        <v>99</v>
      </c>
      <c r="G11" s="20">
        <v>744</v>
      </c>
      <c r="H11" s="20">
        <v>751</v>
      </c>
      <c r="I11" s="21">
        <v>-7</v>
      </c>
      <c r="J11" s="20">
        <v>7</v>
      </c>
      <c r="K11" s="22">
        <v>106</v>
      </c>
    </row>
    <row r="12" spans="1:11" s="23" customFormat="1" ht="15" customHeight="1" x14ac:dyDescent="0.3">
      <c r="A12" s="19" t="s">
        <v>275</v>
      </c>
      <c r="B12" s="20">
        <v>20</v>
      </c>
      <c r="C12" s="20">
        <v>10</v>
      </c>
      <c r="D12" s="20">
        <v>0</v>
      </c>
      <c r="E12" s="20">
        <v>10</v>
      </c>
      <c r="F12" s="20">
        <v>93</v>
      </c>
      <c r="G12" s="20">
        <v>707</v>
      </c>
      <c r="H12" s="20">
        <v>750</v>
      </c>
      <c r="I12" s="21">
        <v>-43</v>
      </c>
      <c r="J12" s="20">
        <v>5</v>
      </c>
      <c r="K12" s="22">
        <v>98</v>
      </c>
    </row>
    <row r="13" spans="1:11" s="23" customFormat="1" ht="15" customHeight="1" x14ac:dyDescent="0.3">
      <c r="A13" s="19" t="s">
        <v>261</v>
      </c>
      <c r="B13" s="20">
        <v>20</v>
      </c>
      <c r="C13" s="20">
        <v>6</v>
      </c>
      <c r="D13" s="20">
        <v>0</v>
      </c>
      <c r="E13" s="20">
        <v>14</v>
      </c>
      <c r="F13" s="20">
        <v>75</v>
      </c>
      <c r="G13" s="20">
        <v>630</v>
      </c>
      <c r="H13" s="20">
        <v>794</v>
      </c>
      <c r="I13" s="21">
        <v>-164</v>
      </c>
      <c r="J13" s="20">
        <v>2</v>
      </c>
      <c r="K13" s="22">
        <v>77</v>
      </c>
    </row>
    <row r="14" spans="1:11" s="23" customFormat="1" ht="15" customHeight="1" x14ac:dyDescent="0.3">
      <c r="A14" s="19" t="s">
        <v>11</v>
      </c>
      <c r="B14" s="20">
        <v>20</v>
      </c>
      <c r="C14" s="20">
        <v>7</v>
      </c>
      <c r="D14" s="20">
        <v>1</v>
      </c>
      <c r="E14" s="20">
        <v>12</v>
      </c>
      <c r="F14" s="20">
        <v>72</v>
      </c>
      <c r="G14" s="20">
        <v>672</v>
      </c>
      <c r="H14" s="20">
        <v>861</v>
      </c>
      <c r="I14" s="21">
        <v>-189</v>
      </c>
      <c r="J14" s="20">
        <v>2</v>
      </c>
      <c r="K14" s="22">
        <v>74</v>
      </c>
    </row>
    <row r="15" spans="1:11" s="23" customFormat="1" ht="15" customHeight="1" x14ac:dyDescent="0.3">
      <c r="A15" s="19" t="s">
        <v>345</v>
      </c>
      <c r="B15" s="20">
        <v>20</v>
      </c>
      <c r="C15" s="20">
        <v>6</v>
      </c>
      <c r="D15" s="20">
        <v>0</v>
      </c>
      <c r="E15" s="20">
        <v>14</v>
      </c>
      <c r="F15" s="20">
        <v>67</v>
      </c>
      <c r="G15" s="20">
        <v>643</v>
      </c>
      <c r="H15" s="20">
        <v>868</v>
      </c>
      <c r="I15" s="21">
        <v>-225</v>
      </c>
      <c r="J15" s="20">
        <v>3</v>
      </c>
      <c r="K15" s="22">
        <v>70</v>
      </c>
    </row>
    <row r="16" spans="1:11" s="23" customFormat="1" ht="15" customHeight="1" x14ac:dyDescent="0.3">
      <c r="A16" s="19" t="s">
        <v>12</v>
      </c>
      <c r="B16" s="20">
        <v>20</v>
      </c>
      <c r="C16" s="20">
        <v>0</v>
      </c>
      <c r="D16" s="20">
        <v>0</v>
      </c>
      <c r="E16" s="20">
        <v>20</v>
      </c>
      <c r="F16" s="20">
        <v>37</v>
      </c>
      <c r="G16" s="20">
        <v>567</v>
      </c>
      <c r="H16" s="20">
        <v>963</v>
      </c>
      <c r="I16" s="21">
        <v>-396</v>
      </c>
      <c r="J16" s="20">
        <v>0</v>
      </c>
      <c r="K16" s="22">
        <v>37</v>
      </c>
    </row>
    <row r="17" spans="1:25" x14ac:dyDescent="0.3">
      <c r="A17" s="1"/>
    </row>
    <row r="18" spans="1:25" x14ac:dyDescent="0.3">
      <c r="A18" s="1"/>
    </row>
    <row r="19" spans="1:25" ht="15.6" x14ac:dyDescent="0.3">
      <c r="A19" s="123" t="s">
        <v>321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3"/>
      <c r="Y19" s="133"/>
    </row>
    <row r="20" spans="1:25" s="23" customFormat="1" ht="22.5" customHeight="1" x14ac:dyDescent="0.3">
      <c r="A20" s="24"/>
      <c r="B20" s="25" t="s">
        <v>20</v>
      </c>
      <c r="C20" s="20" t="s">
        <v>5</v>
      </c>
      <c r="D20" s="126" t="str">
        <f>+A22</f>
        <v>Aston Ingham A</v>
      </c>
      <c r="E20" s="126"/>
      <c r="F20" s="126" t="str">
        <f>+A24</f>
        <v>Escley</v>
      </c>
      <c r="G20" s="126"/>
      <c r="H20" s="126" t="str">
        <f>+A26</f>
        <v>Gorsley Chapel A</v>
      </c>
      <c r="I20" s="126"/>
      <c r="J20" s="126" t="str">
        <f>+A28</f>
        <v>Larruperz A</v>
      </c>
      <c r="K20" s="126"/>
      <c r="L20" s="126" t="str">
        <f>+A30</f>
        <v>Lea</v>
      </c>
      <c r="M20" s="126"/>
      <c r="N20" s="126" t="str">
        <f>+A32</f>
        <v>Llangarron</v>
      </c>
      <c r="O20" s="130"/>
      <c r="P20" s="126" t="str">
        <f>+A34</f>
        <v>Ross A</v>
      </c>
      <c r="Q20" s="126"/>
      <c r="R20" s="126" t="str">
        <f>+A36</f>
        <v>Tarrington</v>
      </c>
      <c r="S20" s="126"/>
      <c r="T20" s="126" t="str">
        <f>+A38</f>
        <v>Weston A</v>
      </c>
      <c r="U20" s="126"/>
      <c r="V20" s="126" t="str">
        <f>+A40</f>
        <v>Woolhope A</v>
      </c>
      <c r="W20" s="126"/>
      <c r="X20" s="126" t="str">
        <f>+A42</f>
        <v>Woolhope B</v>
      </c>
      <c r="Y20" s="131"/>
    </row>
    <row r="21" spans="1:25" s="23" customFormat="1" ht="18.75" customHeight="1" x14ac:dyDescent="0.3">
      <c r="A21" s="19" t="s">
        <v>19</v>
      </c>
      <c r="B21" s="20"/>
      <c r="C21" s="20" t="s">
        <v>13</v>
      </c>
      <c r="D21" s="20" t="s">
        <v>37</v>
      </c>
      <c r="E21" s="20" t="s">
        <v>14</v>
      </c>
      <c r="F21" s="20" t="s">
        <v>37</v>
      </c>
      <c r="G21" s="20" t="s">
        <v>14</v>
      </c>
      <c r="H21" s="20" t="s">
        <v>37</v>
      </c>
      <c r="I21" s="20" t="s">
        <v>14</v>
      </c>
      <c r="J21" s="20" t="s">
        <v>37</v>
      </c>
      <c r="K21" s="20" t="s">
        <v>14</v>
      </c>
      <c r="L21" s="20" t="s">
        <v>37</v>
      </c>
      <c r="M21" s="20" t="s">
        <v>14</v>
      </c>
      <c r="N21" s="20" t="s">
        <v>37</v>
      </c>
      <c r="O21" s="20" t="s">
        <v>14</v>
      </c>
      <c r="P21" s="20" t="s">
        <v>37</v>
      </c>
      <c r="Q21" s="20" t="s">
        <v>14</v>
      </c>
      <c r="R21" s="20" t="s">
        <v>37</v>
      </c>
      <c r="S21" s="20" t="s">
        <v>14</v>
      </c>
      <c r="T21" s="20" t="s">
        <v>37</v>
      </c>
      <c r="U21" s="20" t="s">
        <v>14</v>
      </c>
      <c r="V21" s="20" t="s">
        <v>37</v>
      </c>
      <c r="W21" s="20" t="s">
        <v>14</v>
      </c>
      <c r="X21" s="20" t="s">
        <v>37</v>
      </c>
      <c r="Y21" s="26" t="s">
        <v>14</v>
      </c>
    </row>
    <row r="22" spans="1:25" s="23" customFormat="1" ht="13.8" x14ac:dyDescent="0.3">
      <c r="A22" s="127" t="s">
        <v>269</v>
      </c>
      <c r="B22" s="27"/>
      <c r="C22" s="20" t="s">
        <v>15</v>
      </c>
      <c r="D22" s="28"/>
      <c r="E22" s="28"/>
      <c r="F22" s="29" t="s">
        <v>452</v>
      </c>
      <c r="G22" s="29">
        <v>0</v>
      </c>
      <c r="H22" s="29" t="s">
        <v>455</v>
      </c>
      <c r="I22" s="29">
        <v>2</v>
      </c>
      <c r="J22" s="29">
        <v>4</v>
      </c>
      <c r="K22" s="29">
        <v>6</v>
      </c>
      <c r="L22" s="29">
        <v>8</v>
      </c>
      <c r="M22" s="29">
        <v>2</v>
      </c>
      <c r="N22" s="29" t="s">
        <v>455</v>
      </c>
      <c r="O22" s="29">
        <v>2</v>
      </c>
      <c r="P22" s="29">
        <v>2</v>
      </c>
      <c r="Q22" s="29">
        <v>8</v>
      </c>
      <c r="R22" s="29" t="s">
        <v>454</v>
      </c>
      <c r="S22" s="29">
        <v>3</v>
      </c>
      <c r="T22" s="29">
        <v>8</v>
      </c>
      <c r="U22" s="29">
        <v>2</v>
      </c>
      <c r="V22" s="29">
        <v>5</v>
      </c>
      <c r="W22" s="29">
        <v>5</v>
      </c>
      <c r="X22" s="29" t="s">
        <v>455</v>
      </c>
      <c r="Y22" s="33">
        <v>2</v>
      </c>
    </row>
    <row r="23" spans="1:25" s="23" customFormat="1" ht="13.8" x14ac:dyDescent="0.3">
      <c r="A23" s="128"/>
      <c r="B23" s="20"/>
      <c r="C23" s="20" t="s">
        <v>16</v>
      </c>
      <c r="D23" s="28"/>
      <c r="E23" s="28"/>
      <c r="F23" s="30">
        <v>61</v>
      </c>
      <c r="G23" s="30">
        <v>26</v>
      </c>
      <c r="H23" s="30">
        <v>42</v>
      </c>
      <c r="I23" s="30">
        <v>28</v>
      </c>
      <c r="J23" s="30">
        <v>29</v>
      </c>
      <c r="K23" s="30">
        <v>33</v>
      </c>
      <c r="L23" s="30">
        <v>49</v>
      </c>
      <c r="M23" s="30">
        <v>31</v>
      </c>
      <c r="N23" s="30">
        <v>42</v>
      </c>
      <c r="O23" s="30">
        <v>26</v>
      </c>
      <c r="P23" s="30">
        <v>34</v>
      </c>
      <c r="Q23" s="30">
        <v>41</v>
      </c>
      <c r="R23" s="30">
        <v>38</v>
      </c>
      <c r="S23" s="30">
        <v>25</v>
      </c>
      <c r="T23" s="30">
        <v>40</v>
      </c>
      <c r="U23" s="30">
        <v>22</v>
      </c>
      <c r="V23" s="30">
        <v>31</v>
      </c>
      <c r="W23" s="30">
        <v>33</v>
      </c>
      <c r="X23" s="30">
        <v>38</v>
      </c>
      <c r="Y23" s="31">
        <v>27</v>
      </c>
    </row>
    <row r="24" spans="1:25" s="23" customFormat="1" ht="13.8" x14ac:dyDescent="0.3">
      <c r="A24" s="127" t="s">
        <v>12</v>
      </c>
      <c r="B24" s="27"/>
      <c r="C24" s="20" t="s">
        <v>15</v>
      </c>
      <c r="D24" s="29">
        <v>3</v>
      </c>
      <c r="E24" s="29">
        <v>7</v>
      </c>
      <c r="F24" s="28"/>
      <c r="G24" s="28"/>
      <c r="H24" s="29">
        <v>3</v>
      </c>
      <c r="I24" s="29">
        <v>7</v>
      </c>
      <c r="J24" s="29">
        <v>0</v>
      </c>
      <c r="K24" s="29">
        <v>10</v>
      </c>
      <c r="L24" s="29">
        <v>2</v>
      </c>
      <c r="M24" s="29">
        <v>8</v>
      </c>
      <c r="N24" s="29">
        <v>4</v>
      </c>
      <c r="O24" s="29">
        <v>6</v>
      </c>
      <c r="P24" s="29">
        <v>0</v>
      </c>
      <c r="Q24" s="29">
        <v>10</v>
      </c>
      <c r="R24" s="29">
        <v>4</v>
      </c>
      <c r="S24" s="29">
        <v>6</v>
      </c>
      <c r="T24" s="29">
        <v>3</v>
      </c>
      <c r="U24" s="29">
        <v>7</v>
      </c>
      <c r="V24" s="29">
        <v>1</v>
      </c>
      <c r="W24" s="29">
        <v>9</v>
      </c>
      <c r="X24" s="29">
        <v>2</v>
      </c>
      <c r="Y24" s="33">
        <v>8</v>
      </c>
    </row>
    <row r="25" spans="1:25" s="23" customFormat="1" ht="13.8" x14ac:dyDescent="0.3">
      <c r="A25" s="128"/>
      <c r="B25" s="20"/>
      <c r="C25" s="20" t="s">
        <v>16</v>
      </c>
      <c r="D25" s="30">
        <v>34</v>
      </c>
      <c r="E25" s="30">
        <v>36</v>
      </c>
      <c r="F25" s="28"/>
      <c r="G25" s="28"/>
      <c r="H25" s="30">
        <v>35</v>
      </c>
      <c r="I25" s="30">
        <v>39</v>
      </c>
      <c r="J25" s="30">
        <v>20</v>
      </c>
      <c r="K25" s="30">
        <v>55</v>
      </c>
      <c r="L25" s="30">
        <v>40</v>
      </c>
      <c r="M25" s="30">
        <v>47</v>
      </c>
      <c r="N25" s="30">
        <v>34</v>
      </c>
      <c r="O25" s="30">
        <v>40</v>
      </c>
      <c r="P25" s="30">
        <v>17</v>
      </c>
      <c r="Q25" s="30">
        <v>78</v>
      </c>
      <c r="R25" s="30">
        <v>25</v>
      </c>
      <c r="S25" s="30">
        <v>37</v>
      </c>
      <c r="T25" s="30">
        <v>29</v>
      </c>
      <c r="U25" s="30">
        <v>41</v>
      </c>
      <c r="V25" s="30">
        <v>29</v>
      </c>
      <c r="W25" s="30">
        <v>43</v>
      </c>
      <c r="X25" s="30">
        <v>25</v>
      </c>
      <c r="Y25" s="31">
        <v>36</v>
      </c>
    </row>
    <row r="26" spans="1:25" s="23" customFormat="1" ht="13.8" x14ac:dyDescent="0.3">
      <c r="A26" s="127" t="s">
        <v>345</v>
      </c>
      <c r="B26" s="27"/>
      <c r="C26" s="20" t="s">
        <v>15</v>
      </c>
      <c r="D26" s="29">
        <v>2</v>
      </c>
      <c r="E26" s="29">
        <v>8</v>
      </c>
      <c r="F26" s="29" t="s">
        <v>457</v>
      </c>
      <c r="G26" s="29">
        <v>4</v>
      </c>
      <c r="H26" s="28"/>
      <c r="I26" s="28"/>
      <c r="J26" s="29">
        <v>2</v>
      </c>
      <c r="K26" s="29">
        <v>8</v>
      </c>
      <c r="L26" s="29">
        <v>7</v>
      </c>
      <c r="M26" s="29">
        <v>3</v>
      </c>
      <c r="N26" s="29">
        <v>6</v>
      </c>
      <c r="O26" s="29">
        <v>4</v>
      </c>
      <c r="P26" s="29">
        <v>2</v>
      </c>
      <c r="Q26" s="29">
        <v>8</v>
      </c>
      <c r="R26" s="29" t="s">
        <v>456</v>
      </c>
      <c r="S26" s="29">
        <v>6</v>
      </c>
      <c r="T26" s="29" t="s">
        <v>461</v>
      </c>
      <c r="U26" s="29">
        <v>8</v>
      </c>
      <c r="V26" s="29">
        <v>0</v>
      </c>
      <c r="W26" s="29">
        <v>10</v>
      </c>
      <c r="X26" s="29">
        <v>3</v>
      </c>
      <c r="Y26" s="33">
        <v>7</v>
      </c>
    </row>
    <row r="27" spans="1:25" s="23" customFormat="1" ht="13.8" x14ac:dyDescent="0.3">
      <c r="A27" s="128"/>
      <c r="B27" s="20"/>
      <c r="C27" s="20" t="s">
        <v>16</v>
      </c>
      <c r="D27" s="30">
        <v>30</v>
      </c>
      <c r="E27" s="30">
        <v>47</v>
      </c>
      <c r="F27" s="30">
        <v>45</v>
      </c>
      <c r="G27" s="30">
        <v>38</v>
      </c>
      <c r="H27" s="28"/>
      <c r="I27" s="28"/>
      <c r="J27" s="30">
        <v>28</v>
      </c>
      <c r="K27" s="30">
        <v>43</v>
      </c>
      <c r="L27" s="30">
        <v>39</v>
      </c>
      <c r="M27" s="30">
        <v>37</v>
      </c>
      <c r="N27" s="30">
        <v>39</v>
      </c>
      <c r="O27" s="30">
        <v>32</v>
      </c>
      <c r="P27" s="30">
        <v>17</v>
      </c>
      <c r="Q27" s="30">
        <v>41</v>
      </c>
      <c r="R27" s="30">
        <v>37</v>
      </c>
      <c r="S27" s="30">
        <v>42</v>
      </c>
      <c r="T27" s="30">
        <v>32</v>
      </c>
      <c r="U27" s="30">
        <v>36</v>
      </c>
      <c r="V27" s="30">
        <v>26</v>
      </c>
      <c r="W27" s="30">
        <v>69</v>
      </c>
      <c r="X27" s="30">
        <v>33</v>
      </c>
      <c r="Y27" s="31">
        <v>44</v>
      </c>
    </row>
    <row r="28" spans="1:25" s="23" customFormat="1" ht="13.8" x14ac:dyDescent="0.3">
      <c r="A28" s="127" t="s">
        <v>347</v>
      </c>
      <c r="B28" s="27"/>
      <c r="C28" s="20" t="s">
        <v>15</v>
      </c>
      <c r="D28" s="29" t="s">
        <v>457</v>
      </c>
      <c r="E28" s="29">
        <v>4</v>
      </c>
      <c r="F28" s="29" t="s">
        <v>452</v>
      </c>
      <c r="G28" s="29">
        <v>0</v>
      </c>
      <c r="H28" s="29" t="s">
        <v>452</v>
      </c>
      <c r="I28" s="29">
        <v>0</v>
      </c>
      <c r="J28" s="28"/>
      <c r="K28" s="28"/>
      <c r="L28" s="29">
        <v>4</v>
      </c>
      <c r="M28" s="29">
        <v>6</v>
      </c>
      <c r="N28" s="29" t="s">
        <v>455</v>
      </c>
      <c r="O28" s="29">
        <v>2</v>
      </c>
      <c r="P28" s="29">
        <v>8</v>
      </c>
      <c r="Q28" s="29">
        <v>2</v>
      </c>
      <c r="R28" s="29" t="s">
        <v>452</v>
      </c>
      <c r="S28" s="29">
        <v>0</v>
      </c>
      <c r="T28" s="29">
        <v>2</v>
      </c>
      <c r="U28" s="29">
        <v>8</v>
      </c>
      <c r="V28" s="29">
        <v>2</v>
      </c>
      <c r="W28" s="29">
        <v>8</v>
      </c>
      <c r="X28" s="29">
        <v>3</v>
      </c>
      <c r="Y28" s="33">
        <v>7</v>
      </c>
    </row>
    <row r="29" spans="1:25" s="23" customFormat="1" ht="13.8" x14ac:dyDescent="0.3">
      <c r="A29" s="128"/>
      <c r="B29" s="20"/>
      <c r="C29" s="20" t="s">
        <v>16</v>
      </c>
      <c r="D29" s="30">
        <v>38</v>
      </c>
      <c r="E29" s="30">
        <v>34</v>
      </c>
      <c r="F29" s="30">
        <v>53</v>
      </c>
      <c r="G29" s="30">
        <v>19</v>
      </c>
      <c r="H29" s="30">
        <v>50</v>
      </c>
      <c r="I29" s="30">
        <v>24</v>
      </c>
      <c r="J29" s="28"/>
      <c r="K29" s="28"/>
      <c r="L29" s="30">
        <v>33</v>
      </c>
      <c r="M29" s="30">
        <v>36</v>
      </c>
      <c r="N29" s="30">
        <v>48</v>
      </c>
      <c r="O29" s="30">
        <v>36</v>
      </c>
      <c r="P29" s="30">
        <v>43</v>
      </c>
      <c r="Q29" s="30">
        <v>31</v>
      </c>
      <c r="R29" s="30">
        <v>52</v>
      </c>
      <c r="S29" s="30">
        <v>17</v>
      </c>
      <c r="T29" s="30">
        <v>27</v>
      </c>
      <c r="U29" s="30">
        <v>41</v>
      </c>
      <c r="V29" s="30">
        <v>29</v>
      </c>
      <c r="W29" s="30">
        <v>40</v>
      </c>
      <c r="X29" s="30">
        <v>31</v>
      </c>
      <c r="Y29" s="31">
        <v>35</v>
      </c>
    </row>
    <row r="30" spans="1:25" s="23" customFormat="1" ht="13.8" x14ac:dyDescent="0.3">
      <c r="A30" s="127" t="s">
        <v>327</v>
      </c>
      <c r="B30" s="27"/>
      <c r="C30" s="20" t="s">
        <v>15</v>
      </c>
      <c r="D30" s="29" t="s">
        <v>455</v>
      </c>
      <c r="E30" s="29">
        <v>2</v>
      </c>
      <c r="F30" s="29" t="s">
        <v>455</v>
      </c>
      <c r="G30" s="29">
        <v>2</v>
      </c>
      <c r="H30" s="29" t="s">
        <v>457</v>
      </c>
      <c r="I30" s="29">
        <v>4</v>
      </c>
      <c r="J30" s="29" t="s">
        <v>456</v>
      </c>
      <c r="K30" s="29">
        <v>6</v>
      </c>
      <c r="L30" s="28"/>
      <c r="M30" s="28"/>
      <c r="N30" s="29" t="s">
        <v>453</v>
      </c>
      <c r="O30" s="29">
        <v>1</v>
      </c>
      <c r="P30" s="29">
        <v>4</v>
      </c>
      <c r="Q30" s="29">
        <v>6</v>
      </c>
      <c r="R30" s="29" t="s">
        <v>452</v>
      </c>
      <c r="S30" s="29">
        <v>0</v>
      </c>
      <c r="T30" s="29">
        <v>2</v>
      </c>
      <c r="U30" s="29">
        <v>8</v>
      </c>
      <c r="V30" s="29">
        <v>2</v>
      </c>
      <c r="W30" s="29">
        <v>8</v>
      </c>
      <c r="X30" s="29" t="s">
        <v>452</v>
      </c>
      <c r="Y30" s="33">
        <v>0</v>
      </c>
    </row>
    <row r="31" spans="1:25" s="23" customFormat="1" ht="13.8" x14ac:dyDescent="0.3">
      <c r="A31" s="128"/>
      <c r="B31" s="20"/>
      <c r="C31" s="20" t="s">
        <v>16</v>
      </c>
      <c r="D31" s="30">
        <v>50</v>
      </c>
      <c r="E31" s="30">
        <v>24</v>
      </c>
      <c r="F31" s="30">
        <v>42</v>
      </c>
      <c r="G31" s="30">
        <v>29</v>
      </c>
      <c r="H31" s="30">
        <v>34</v>
      </c>
      <c r="I31" s="30">
        <v>31</v>
      </c>
      <c r="J31" s="30">
        <v>42</v>
      </c>
      <c r="K31" s="30">
        <v>33</v>
      </c>
      <c r="L31" s="28"/>
      <c r="M31" s="28"/>
      <c r="N31" s="30">
        <v>46</v>
      </c>
      <c r="O31" s="30">
        <v>24</v>
      </c>
      <c r="P31" s="30">
        <v>34</v>
      </c>
      <c r="Q31" s="30">
        <v>35</v>
      </c>
      <c r="R31" s="30">
        <v>45</v>
      </c>
      <c r="S31" s="30">
        <v>19</v>
      </c>
      <c r="T31" s="30">
        <v>39</v>
      </c>
      <c r="U31" s="30">
        <v>41</v>
      </c>
      <c r="V31" s="30">
        <v>27</v>
      </c>
      <c r="W31" s="30">
        <v>60</v>
      </c>
      <c r="X31" s="30">
        <v>48</v>
      </c>
      <c r="Y31" s="31">
        <v>22</v>
      </c>
    </row>
    <row r="32" spans="1:25" s="23" customFormat="1" ht="13.8" x14ac:dyDescent="0.3">
      <c r="A32" s="127" t="s">
        <v>11</v>
      </c>
      <c r="B32" s="27"/>
      <c r="C32" s="20" t="s">
        <v>15</v>
      </c>
      <c r="D32" s="29">
        <v>6</v>
      </c>
      <c r="E32" s="29">
        <v>4</v>
      </c>
      <c r="F32" s="29" t="s">
        <v>454</v>
      </c>
      <c r="G32" s="29">
        <v>3</v>
      </c>
      <c r="H32" s="29" t="s">
        <v>452</v>
      </c>
      <c r="I32" s="29">
        <v>0</v>
      </c>
      <c r="J32" s="29">
        <v>2</v>
      </c>
      <c r="K32" s="29">
        <v>8</v>
      </c>
      <c r="L32" s="29">
        <v>5</v>
      </c>
      <c r="M32" s="29">
        <v>5</v>
      </c>
      <c r="N32" s="115"/>
      <c r="O32" s="115"/>
      <c r="P32" s="29">
        <v>8</v>
      </c>
      <c r="Q32" s="29">
        <v>2</v>
      </c>
      <c r="R32" s="29">
        <v>6</v>
      </c>
      <c r="S32" s="29">
        <v>4</v>
      </c>
      <c r="T32" s="29">
        <v>4</v>
      </c>
      <c r="U32" s="29">
        <v>6</v>
      </c>
      <c r="V32" s="29">
        <v>0</v>
      </c>
      <c r="W32" s="29">
        <v>10</v>
      </c>
      <c r="X32" s="29">
        <v>6</v>
      </c>
      <c r="Y32" s="33">
        <v>4</v>
      </c>
    </row>
    <row r="33" spans="1:25" s="23" customFormat="1" ht="13.8" x14ac:dyDescent="0.3">
      <c r="A33" s="129"/>
      <c r="B33" s="20"/>
      <c r="C33" s="20" t="s">
        <v>16</v>
      </c>
      <c r="D33" s="30">
        <v>36</v>
      </c>
      <c r="E33" s="30">
        <v>33</v>
      </c>
      <c r="F33" s="30">
        <v>51</v>
      </c>
      <c r="G33" s="30">
        <v>31</v>
      </c>
      <c r="H33" s="30">
        <v>55</v>
      </c>
      <c r="I33" s="30">
        <v>27</v>
      </c>
      <c r="J33" s="30">
        <v>29</v>
      </c>
      <c r="K33" s="30">
        <v>40</v>
      </c>
      <c r="L33" s="30">
        <v>33</v>
      </c>
      <c r="M33" s="30">
        <v>36</v>
      </c>
      <c r="N33" s="116"/>
      <c r="O33" s="116"/>
      <c r="P33" s="30">
        <v>41</v>
      </c>
      <c r="Q33" s="30">
        <v>37</v>
      </c>
      <c r="R33" s="30">
        <v>41</v>
      </c>
      <c r="S33" s="30">
        <v>36</v>
      </c>
      <c r="T33" s="30">
        <v>36</v>
      </c>
      <c r="U33" s="30">
        <v>42</v>
      </c>
      <c r="V33" s="30">
        <v>25</v>
      </c>
      <c r="W33" s="30">
        <v>45</v>
      </c>
      <c r="X33" s="30">
        <v>34</v>
      </c>
      <c r="Y33" s="31">
        <v>30</v>
      </c>
    </row>
    <row r="34" spans="1:25" s="23" customFormat="1" ht="13.8" x14ac:dyDescent="0.3">
      <c r="A34" s="127" t="s">
        <v>271</v>
      </c>
      <c r="B34" s="27"/>
      <c r="C34" s="20" t="s">
        <v>15</v>
      </c>
      <c r="D34" s="29" t="s">
        <v>452</v>
      </c>
      <c r="E34" s="29">
        <v>0</v>
      </c>
      <c r="F34" s="29" t="s">
        <v>455</v>
      </c>
      <c r="G34" s="29">
        <v>2</v>
      </c>
      <c r="H34" s="29" t="s">
        <v>452</v>
      </c>
      <c r="I34" s="29">
        <v>0</v>
      </c>
      <c r="J34" s="29" t="s">
        <v>455</v>
      </c>
      <c r="K34" s="29">
        <v>2</v>
      </c>
      <c r="L34" s="29" t="s">
        <v>453</v>
      </c>
      <c r="M34" s="29">
        <v>1</v>
      </c>
      <c r="N34" s="32" t="s">
        <v>452</v>
      </c>
      <c r="O34" s="32">
        <v>0</v>
      </c>
      <c r="P34" s="28"/>
      <c r="Q34" s="28"/>
      <c r="R34" s="29" t="s">
        <v>453</v>
      </c>
      <c r="S34" s="29">
        <v>1</v>
      </c>
      <c r="T34" s="29" t="s">
        <v>466</v>
      </c>
      <c r="U34" s="29">
        <v>5</v>
      </c>
      <c r="V34" s="29">
        <v>2</v>
      </c>
      <c r="W34" s="29">
        <v>8</v>
      </c>
      <c r="X34" s="29" t="s">
        <v>455</v>
      </c>
      <c r="Y34" s="33">
        <v>2</v>
      </c>
    </row>
    <row r="35" spans="1:25" s="23" customFormat="1" ht="13.8" x14ac:dyDescent="0.3">
      <c r="A35" s="128"/>
      <c r="B35" s="20"/>
      <c r="C35" s="20" t="s">
        <v>16</v>
      </c>
      <c r="D35" s="30">
        <v>41</v>
      </c>
      <c r="E35" s="30">
        <v>20</v>
      </c>
      <c r="F35" s="30">
        <v>40</v>
      </c>
      <c r="G35" s="30">
        <v>36</v>
      </c>
      <c r="H35" s="30">
        <v>63</v>
      </c>
      <c r="I35" s="30">
        <v>24</v>
      </c>
      <c r="J35" s="30">
        <v>51</v>
      </c>
      <c r="K35" s="30">
        <v>22</v>
      </c>
      <c r="L35" s="30">
        <v>46</v>
      </c>
      <c r="M35" s="30">
        <v>34</v>
      </c>
      <c r="N35" s="114">
        <v>61</v>
      </c>
      <c r="O35" s="114">
        <v>19</v>
      </c>
      <c r="P35" s="28"/>
      <c r="Q35" s="28"/>
      <c r="R35" s="30">
        <v>53</v>
      </c>
      <c r="S35" s="30">
        <v>24</v>
      </c>
      <c r="T35" s="30">
        <v>40</v>
      </c>
      <c r="U35" s="30">
        <v>35</v>
      </c>
      <c r="V35" s="30">
        <v>29</v>
      </c>
      <c r="W35" s="30">
        <v>42</v>
      </c>
      <c r="X35" s="30">
        <v>44</v>
      </c>
      <c r="Y35" s="31">
        <v>29</v>
      </c>
    </row>
    <row r="36" spans="1:25" s="23" customFormat="1" ht="13.8" x14ac:dyDescent="0.3">
      <c r="A36" s="127" t="s">
        <v>261</v>
      </c>
      <c r="B36" s="27"/>
      <c r="C36" s="20" t="s">
        <v>15</v>
      </c>
      <c r="D36" s="29">
        <v>4</v>
      </c>
      <c r="E36" s="29">
        <v>6</v>
      </c>
      <c r="F36" s="29" t="s">
        <v>455</v>
      </c>
      <c r="G36" s="29">
        <v>2</v>
      </c>
      <c r="H36" s="29">
        <v>0</v>
      </c>
      <c r="I36" s="29">
        <v>10</v>
      </c>
      <c r="J36" s="29">
        <v>4</v>
      </c>
      <c r="K36" s="29">
        <v>6</v>
      </c>
      <c r="L36" s="29">
        <v>8</v>
      </c>
      <c r="M36" s="29">
        <v>2</v>
      </c>
      <c r="N36" s="29" t="s">
        <v>453</v>
      </c>
      <c r="O36" s="29">
        <v>1</v>
      </c>
      <c r="P36" s="29">
        <v>2</v>
      </c>
      <c r="Q36" s="29">
        <v>8</v>
      </c>
      <c r="R36" s="28"/>
      <c r="S36" s="28"/>
      <c r="T36" s="29">
        <v>2</v>
      </c>
      <c r="U36" s="29">
        <v>8</v>
      </c>
      <c r="V36" s="29">
        <v>2</v>
      </c>
      <c r="W36" s="29">
        <v>8</v>
      </c>
      <c r="X36" s="29">
        <v>4</v>
      </c>
      <c r="Y36" s="33">
        <v>6</v>
      </c>
    </row>
    <row r="37" spans="1:25" s="23" customFormat="1" ht="13.8" x14ac:dyDescent="0.3">
      <c r="A37" s="128"/>
      <c r="B37" s="20"/>
      <c r="C37" s="20" t="s">
        <v>16</v>
      </c>
      <c r="D37" s="30">
        <v>29</v>
      </c>
      <c r="E37" s="30">
        <v>37</v>
      </c>
      <c r="F37" s="30">
        <v>56</v>
      </c>
      <c r="G37" s="30">
        <v>20</v>
      </c>
      <c r="H37" s="30">
        <v>22</v>
      </c>
      <c r="I37" s="30">
        <v>57</v>
      </c>
      <c r="J37" s="30">
        <v>27</v>
      </c>
      <c r="K37" s="30">
        <v>34</v>
      </c>
      <c r="L37" s="30">
        <v>42</v>
      </c>
      <c r="M37" s="30">
        <v>29</v>
      </c>
      <c r="N37" s="30">
        <v>45</v>
      </c>
      <c r="O37" s="30">
        <v>31</v>
      </c>
      <c r="P37" s="30">
        <v>25</v>
      </c>
      <c r="Q37" s="30">
        <v>40</v>
      </c>
      <c r="R37" s="28"/>
      <c r="S37" s="28"/>
      <c r="T37" s="30">
        <v>26</v>
      </c>
      <c r="U37" s="30">
        <v>39</v>
      </c>
      <c r="V37" s="30">
        <v>23</v>
      </c>
      <c r="W37" s="30">
        <v>50</v>
      </c>
      <c r="X37" s="30">
        <v>32</v>
      </c>
      <c r="Y37" s="31">
        <v>44</v>
      </c>
    </row>
    <row r="38" spans="1:25" s="23" customFormat="1" ht="13.8" x14ac:dyDescent="0.3">
      <c r="A38" s="127" t="s">
        <v>349</v>
      </c>
      <c r="B38" s="32"/>
      <c r="C38" s="20" t="s">
        <v>15</v>
      </c>
      <c r="D38" s="29" t="s">
        <v>452</v>
      </c>
      <c r="E38" s="29">
        <v>0</v>
      </c>
      <c r="F38" s="29" t="s">
        <v>452</v>
      </c>
      <c r="G38" s="29">
        <v>0</v>
      </c>
      <c r="H38" s="29">
        <v>4</v>
      </c>
      <c r="I38" s="29">
        <v>6</v>
      </c>
      <c r="J38" s="29" t="s">
        <v>455</v>
      </c>
      <c r="K38" s="29">
        <v>2</v>
      </c>
      <c r="L38" s="29" t="s">
        <v>454</v>
      </c>
      <c r="M38" s="29">
        <v>3</v>
      </c>
      <c r="N38" s="29" t="s">
        <v>455</v>
      </c>
      <c r="O38" s="29">
        <v>2</v>
      </c>
      <c r="P38" s="29">
        <v>2</v>
      </c>
      <c r="Q38" s="29">
        <v>8</v>
      </c>
      <c r="R38" s="29" t="s">
        <v>455</v>
      </c>
      <c r="S38" s="29">
        <v>2</v>
      </c>
      <c r="T38" s="28"/>
      <c r="U38" s="28"/>
      <c r="V38" s="29">
        <v>4</v>
      </c>
      <c r="W38" s="29">
        <v>6</v>
      </c>
      <c r="X38" s="29" t="s">
        <v>455</v>
      </c>
      <c r="Y38" s="33">
        <v>2</v>
      </c>
    </row>
    <row r="39" spans="1:25" s="23" customFormat="1" ht="13.8" x14ac:dyDescent="0.3">
      <c r="A39" s="128"/>
      <c r="B39" s="20"/>
      <c r="C39" s="20" t="s">
        <v>16</v>
      </c>
      <c r="D39" s="30">
        <v>57</v>
      </c>
      <c r="E39" s="30">
        <v>29</v>
      </c>
      <c r="F39" s="30">
        <v>61</v>
      </c>
      <c r="G39" s="30">
        <v>26</v>
      </c>
      <c r="H39" s="30">
        <v>25</v>
      </c>
      <c r="I39" s="30">
        <v>39</v>
      </c>
      <c r="J39" s="30">
        <v>47</v>
      </c>
      <c r="K39" s="30">
        <v>41</v>
      </c>
      <c r="L39" s="30">
        <v>53</v>
      </c>
      <c r="M39" s="30">
        <v>34</v>
      </c>
      <c r="N39" s="30">
        <v>68</v>
      </c>
      <c r="O39" s="30">
        <v>41</v>
      </c>
      <c r="P39" s="30">
        <v>32</v>
      </c>
      <c r="Q39" s="30">
        <v>46</v>
      </c>
      <c r="R39" s="30">
        <v>45</v>
      </c>
      <c r="S39" s="30">
        <v>30</v>
      </c>
      <c r="T39" s="28"/>
      <c r="U39" s="28"/>
      <c r="V39" s="30">
        <v>31</v>
      </c>
      <c r="W39" s="30">
        <v>34</v>
      </c>
      <c r="X39" s="30">
        <v>48</v>
      </c>
      <c r="Y39" s="31">
        <v>25</v>
      </c>
    </row>
    <row r="40" spans="1:25" s="23" customFormat="1" ht="13.8" x14ac:dyDescent="0.3">
      <c r="A40" s="127" t="s">
        <v>274</v>
      </c>
      <c r="B40" s="32"/>
      <c r="C40" s="20" t="s">
        <v>15</v>
      </c>
      <c r="D40" s="29" t="s">
        <v>452</v>
      </c>
      <c r="E40" s="29">
        <v>0</v>
      </c>
      <c r="F40" s="29" t="s">
        <v>452</v>
      </c>
      <c r="G40" s="29">
        <v>0</v>
      </c>
      <c r="H40" s="29" t="s">
        <v>452</v>
      </c>
      <c r="I40" s="29">
        <v>0</v>
      </c>
      <c r="J40" s="29" t="s">
        <v>455</v>
      </c>
      <c r="K40" s="29">
        <v>2</v>
      </c>
      <c r="L40" s="29" t="s">
        <v>455</v>
      </c>
      <c r="M40" s="29">
        <v>2</v>
      </c>
      <c r="N40" s="29" t="s">
        <v>452</v>
      </c>
      <c r="O40" s="29">
        <v>0</v>
      </c>
      <c r="P40" s="29" t="s">
        <v>452</v>
      </c>
      <c r="Q40" s="29">
        <v>0</v>
      </c>
      <c r="R40" s="29" t="s">
        <v>455</v>
      </c>
      <c r="S40" s="29">
        <v>2</v>
      </c>
      <c r="T40" s="29" t="s">
        <v>454</v>
      </c>
      <c r="U40" s="29">
        <v>3</v>
      </c>
      <c r="V40" s="28"/>
      <c r="W40" s="28"/>
      <c r="X40" s="29" t="s">
        <v>455</v>
      </c>
      <c r="Y40" s="33">
        <v>2</v>
      </c>
    </row>
    <row r="41" spans="1:25" s="23" customFormat="1" ht="13.8" x14ac:dyDescent="0.3">
      <c r="A41" s="128"/>
      <c r="B41" s="20"/>
      <c r="C41" s="20" t="s">
        <v>16</v>
      </c>
      <c r="D41" s="30">
        <v>73</v>
      </c>
      <c r="E41" s="30">
        <v>22</v>
      </c>
      <c r="F41" s="30">
        <v>60</v>
      </c>
      <c r="G41" s="30">
        <v>20</v>
      </c>
      <c r="H41" s="30">
        <v>68</v>
      </c>
      <c r="I41" s="30">
        <v>17</v>
      </c>
      <c r="J41" s="30">
        <v>44</v>
      </c>
      <c r="K41" s="30">
        <v>34</v>
      </c>
      <c r="L41" s="30">
        <v>56</v>
      </c>
      <c r="M41" s="30">
        <v>21</v>
      </c>
      <c r="N41" s="30">
        <v>59</v>
      </c>
      <c r="O41" s="30">
        <v>20</v>
      </c>
      <c r="P41" s="30">
        <v>49</v>
      </c>
      <c r="Q41" s="30">
        <v>18</v>
      </c>
      <c r="R41" s="30">
        <v>49</v>
      </c>
      <c r="S41" s="30">
        <v>34</v>
      </c>
      <c r="T41" s="30">
        <v>38</v>
      </c>
      <c r="U41" s="30">
        <v>38</v>
      </c>
      <c r="V41" s="79"/>
      <c r="W41" s="79"/>
      <c r="X41" s="30">
        <v>59</v>
      </c>
      <c r="Y41" s="31">
        <v>28</v>
      </c>
    </row>
    <row r="42" spans="1:25" s="23" customFormat="1" ht="13.8" x14ac:dyDescent="0.3">
      <c r="A42" s="127" t="s">
        <v>275</v>
      </c>
      <c r="B42" s="32"/>
      <c r="C42" s="20" t="s">
        <v>15</v>
      </c>
      <c r="D42" s="29">
        <v>2</v>
      </c>
      <c r="E42" s="29">
        <v>8</v>
      </c>
      <c r="F42" s="29" t="s">
        <v>455</v>
      </c>
      <c r="G42" s="29">
        <v>2</v>
      </c>
      <c r="H42" s="29" t="s">
        <v>457</v>
      </c>
      <c r="I42" s="29">
        <v>4</v>
      </c>
      <c r="J42" s="29" t="s">
        <v>455</v>
      </c>
      <c r="K42" s="29">
        <v>2</v>
      </c>
      <c r="L42" s="29">
        <v>6</v>
      </c>
      <c r="M42" s="29">
        <v>4</v>
      </c>
      <c r="N42" s="29" t="s">
        <v>452</v>
      </c>
      <c r="O42" s="29">
        <v>0</v>
      </c>
      <c r="P42" s="29">
        <v>1</v>
      </c>
      <c r="Q42" s="29">
        <v>9</v>
      </c>
      <c r="R42" s="29" t="s">
        <v>461</v>
      </c>
      <c r="S42" s="29">
        <v>8</v>
      </c>
      <c r="T42" s="29">
        <v>6</v>
      </c>
      <c r="U42" s="29">
        <v>4</v>
      </c>
      <c r="V42" s="29">
        <v>4</v>
      </c>
      <c r="W42" s="29">
        <v>6</v>
      </c>
      <c r="X42" s="28"/>
      <c r="Y42" s="82"/>
    </row>
    <row r="43" spans="1:25" s="23" customFormat="1" ht="13.8" x14ac:dyDescent="0.3">
      <c r="A43" s="128"/>
      <c r="B43" s="20"/>
      <c r="C43" s="20" t="s">
        <v>16</v>
      </c>
      <c r="D43" s="30">
        <v>30</v>
      </c>
      <c r="E43" s="30">
        <v>46</v>
      </c>
      <c r="F43" s="30">
        <v>42</v>
      </c>
      <c r="G43" s="30">
        <v>34</v>
      </c>
      <c r="H43" s="30">
        <v>45</v>
      </c>
      <c r="I43" s="30">
        <v>31</v>
      </c>
      <c r="J43" s="30">
        <v>35</v>
      </c>
      <c r="K43" s="30">
        <v>32</v>
      </c>
      <c r="L43" s="30">
        <v>42</v>
      </c>
      <c r="M43" s="30">
        <v>32</v>
      </c>
      <c r="N43" s="30">
        <v>62</v>
      </c>
      <c r="O43" s="30">
        <v>22</v>
      </c>
      <c r="P43" s="30">
        <v>26</v>
      </c>
      <c r="Q43" s="30">
        <v>45</v>
      </c>
      <c r="R43" s="30">
        <v>28</v>
      </c>
      <c r="S43" s="30">
        <v>39</v>
      </c>
      <c r="T43" s="30">
        <v>42</v>
      </c>
      <c r="U43" s="30">
        <v>28</v>
      </c>
      <c r="V43" s="30">
        <v>35</v>
      </c>
      <c r="W43" s="30">
        <v>49</v>
      </c>
      <c r="X43" s="79"/>
      <c r="Y43" s="83"/>
    </row>
    <row r="44" spans="1:25" x14ac:dyDescent="0.3">
      <c r="A44" s="1"/>
    </row>
    <row r="45" spans="1:25" x14ac:dyDescent="0.3">
      <c r="A45" s="1"/>
    </row>
    <row r="46" spans="1:25" ht="15.6" x14ac:dyDescent="0.3">
      <c r="A46" s="123" t="s">
        <v>338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</row>
    <row r="47" spans="1:25" s="18" customFormat="1" ht="27.6" x14ac:dyDescent="0.3">
      <c r="A47" s="15" t="s">
        <v>0</v>
      </c>
      <c r="B47" s="16" t="s">
        <v>1</v>
      </c>
      <c r="C47" s="16" t="s">
        <v>2</v>
      </c>
      <c r="D47" s="16" t="s">
        <v>3</v>
      </c>
      <c r="E47" s="16" t="s">
        <v>4</v>
      </c>
      <c r="F47" s="16" t="s">
        <v>5</v>
      </c>
      <c r="G47" s="16" t="s">
        <v>6</v>
      </c>
      <c r="H47" s="16" t="s">
        <v>7</v>
      </c>
      <c r="I47" s="16" t="s">
        <v>32</v>
      </c>
      <c r="J47" s="16" t="s">
        <v>8</v>
      </c>
      <c r="K47" s="17" t="s">
        <v>9</v>
      </c>
    </row>
    <row r="48" spans="1:25" s="23" customFormat="1" ht="15" customHeight="1" x14ac:dyDescent="0.3">
      <c r="A48" s="19" t="s">
        <v>10</v>
      </c>
      <c r="B48" s="20">
        <v>20</v>
      </c>
      <c r="C48" s="20">
        <v>16</v>
      </c>
      <c r="D48" s="20">
        <v>0</v>
      </c>
      <c r="E48" s="20">
        <v>4</v>
      </c>
      <c r="F48" s="20">
        <v>143</v>
      </c>
      <c r="G48" s="20">
        <v>891</v>
      </c>
      <c r="H48" s="20">
        <v>590</v>
      </c>
      <c r="I48" s="21">
        <v>301</v>
      </c>
      <c r="J48" s="20">
        <v>9</v>
      </c>
      <c r="K48" s="22">
        <v>152</v>
      </c>
    </row>
    <row r="49" spans="1:25" s="23" customFormat="1" ht="15" customHeight="1" x14ac:dyDescent="0.3">
      <c r="A49" s="19" t="s">
        <v>272</v>
      </c>
      <c r="B49" s="20">
        <v>20</v>
      </c>
      <c r="C49" s="20">
        <v>15</v>
      </c>
      <c r="D49" s="20">
        <v>0</v>
      </c>
      <c r="E49" s="20">
        <v>5</v>
      </c>
      <c r="F49" s="20">
        <v>140</v>
      </c>
      <c r="G49" s="20">
        <v>828</v>
      </c>
      <c r="H49" s="20">
        <v>612</v>
      </c>
      <c r="I49" s="21">
        <v>216</v>
      </c>
      <c r="J49" s="20">
        <v>8</v>
      </c>
      <c r="K49" s="22">
        <v>148</v>
      </c>
    </row>
    <row r="50" spans="1:25" s="23" customFormat="1" ht="15" customHeight="1" x14ac:dyDescent="0.3">
      <c r="A50" s="19" t="s">
        <v>350</v>
      </c>
      <c r="B50" s="20">
        <v>20</v>
      </c>
      <c r="C50" s="20">
        <v>13</v>
      </c>
      <c r="D50" s="20">
        <v>1</v>
      </c>
      <c r="E50" s="20">
        <v>6</v>
      </c>
      <c r="F50" s="20">
        <v>122</v>
      </c>
      <c r="G50" s="20">
        <v>846</v>
      </c>
      <c r="H50" s="20">
        <v>634</v>
      </c>
      <c r="I50" s="21">
        <v>212</v>
      </c>
      <c r="J50" s="20">
        <v>8</v>
      </c>
      <c r="K50" s="22">
        <v>130</v>
      </c>
    </row>
    <row r="51" spans="1:25" s="23" customFormat="1" ht="15" customHeight="1" x14ac:dyDescent="0.3">
      <c r="A51" s="19" t="s">
        <v>260</v>
      </c>
      <c r="B51" s="20">
        <v>20</v>
      </c>
      <c r="C51" s="20">
        <v>14</v>
      </c>
      <c r="D51" s="20">
        <v>0</v>
      </c>
      <c r="E51" s="20">
        <v>6</v>
      </c>
      <c r="F51" s="20">
        <v>117</v>
      </c>
      <c r="G51" s="20">
        <v>821</v>
      </c>
      <c r="H51" s="20">
        <v>696</v>
      </c>
      <c r="I51" s="21">
        <v>125</v>
      </c>
      <c r="J51" s="20">
        <v>7</v>
      </c>
      <c r="K51" s="22">
        <v>124</v>
      </c>
    </row>
    <row r="52" spans="1:25" s="23" customFormat="1" ht="15" customHeight="1" x14ac:dyDescent="0.3">
      <c r="A52" s="19" t="s">
        <v>346</v>
      </c>
      <c r="B52" s="20">
        <v>20</v>
      </c>
      <c r="C52" s="20">
        <v>10</v>
      </c>
      <c r="D52" s="20">
        <v>0</v>
      </c>
      <c r="E52" s="20">
        <v>10</v>
      </c>
      <c r="F52" s="20">
        <v>105</v>
      </c>
      <c r="G52" s="20">
        <v>754</v>
      </c>
      <c r="H52" s="20">
        <v>749</v>
      </c>
      <c r="I52" s="21">
        <v>5</v>
      </c>
      <c r="J52" s="20">
        <v>5</v>
      </c>
      <c r="K52" s="22">
        <v>110</v>
      </c>
    </row>
    <row r="53" spans="1:25" s="23" customFormat="1" ht="15" customHeight="1" x14ac:dyDescent="0.3">
      <c r="A53" s="19" t="s">
        <v>273</v>
      </c>
      <c r="B53" s="20">
        <v>20</v>
      </c>
      <c r="C53" s="20">
        <v>9</v>
      </c>
      <c r="D53" s="20">
        <v>0</v>
      </c>
      <c r="E53" s="20">
        <v>11</v>
      </c>
      <c r="F53" s="20">
        <v>99</v>
      </c>
      <c r="G53" s="20">
        <v>722</v>
      </c>
      <c r="H53" s="20">
        <v>714</v>
      </c>
      <c r="I53" s="21">
        <v>8</v>
      </c>
      <c r="J53" s="20">
        <v>4</v>
      </c>
      <c r="K53" s="22">
        <v>103</v>
      </c>
    </row>
    <row r="54" spans="1:25" s="23" customFormat="1" ht="15" customHeight="1" x14ac:dyDescent="0.3">
      <c r="A54" s="19" t="s">
        <v>262</v>
      </c>
      <c r="B54" s="20">
        <v>20</v>
      </c>
      <c r="C54" s="20">
        <v>9</v>
      </c>
      <c r="D54" s="20">
        <v>1</v>
      </c>
      <c r="E54" s="20">
        <v>10</v>
      </c>
      <c r="F54" s="20">
        <v>99</v>
      </c>
      <c r="G54" s="20">
        <v>730</v>
      </c>
      <c r="H54" s="20">
        <v>757</v>
      </c>
      <c r="I54" s="21">
        <v>-27</v>
      </c>
      <c r="J54" s="20">
        <v>4</v>
      </c>
      <c r="K54" s="22">
        <v>103</v>
      </c>
    </row>
    <row r="55" spans="1:25" s="23" customFormat="1" ht="15" customHeight="1" x14ac:dyDescent="0.3">
      <c r="A55" s="19" t="s">
        <v>348</v>
      </c>
      <c r="B55" s="20">
        <v>20</v>
      </c>
      <c r="C55" s="20">
        <v>8</v>
      </c>
      <c r="D55" s="20">
        <v>1</v>
      </c>
      <c r="E55" s="20">
        <v>11</v>
      </c>
      <c r="F55" s="20">
        <v>90</v>
      </c>
      <c r="G55" s="20">
        <v>722</v>
      </c>
      <c r="H55" s="20">
        <v>752</v>
      </c>
      <c r="I55" s="21">
        <v>-30</v>
      </c>
      <c r="J55" s="20">
        <v>4</v>
      </c>
      <c r="K55" s="22">
        <v>94</v>
      </c>
    </row>
    <row r="56" spans="1:25" s="23" customFormat="1" ht="15" customHeight="1" x14ac:dyDescent="0.3">
      <c r="A56" s="19" t="s">
        <v>389</v>
      </c>
      <c r="B56" s="20">
        <v>20</v>
      </c>
      <c r="C56" s="20">
        <v>6</v>
      </c>
      <c r="D56" s="20">
        <v>1</v>
      </c>
      <c r="E56" s="20">
        <v>13</v>
      </c>
      <c r="F56" s="20">
        <v>68</v>
      </c>
      <c r="G56" s="20">
        <v>671</v>
      </c>
      <c r="H56" s="20">
        <v>850</v>
      </c>
      <c r="I56" s="21">
        <v>-179</v>
      </c>
      <c r="J56" s="20">
        <v>3</v>
      </c>
      <c r="K56" s="22">
        <v>71</v>
      </c>
    </row>
    <row r="57" spans="1:25" s="23" customFormat="1" ht="15" customHeight="1" x14ac:dyDescent="0.3">
      <c r="A57" s="19" t="s">
        <v>390</v>
      </c>
      <c r="B57" s="20">
        <v>20</v>
      </c>
      <c r="C57" s="20">
        <v>5</v>
      </c>
      <c r="D57" s="20">
        <v>0</v>
      </c>
      <c r="E57" s="20">
        <v>15</v>
      </c>
      <c r="F57" s="20">
        <v>61</v>
      </c>
      <c r="G57" s="20">
        <v>641</v>
      </c>
      <c r="H57" s="20">
        <v>901</v>
      </c>
      <c r="I57" s="21">
        <v>-260</v>
      </c>
      <c r="J57" s="20">
        <v>1</v>
      </c>
      <c r="K57" s="22">
        <v>62</v>
      </c>
    </row>
    <row r="58" spans="1:25" s="23" customFormat="1" ht="15" customHeight="1" x14ac:dyDescent="0.3">
      <c r="A58" s="19" t="s">
        <v>270</v>
      </c>
      <c r="B58" s="20">
        <v>20</v>
      </c>
      <c r="C58" s="20">
        <v>3</v>
      </c>
      <c r="D58" s="20">
        <v>0</v>
      </c>
      <c r="E58" s="20">
        <v>17</v>
      </c>
      <c r="F58" s="20">
        <v>56</v>
      </c>
      <c r="G58" s="20">
        <v>629</v>
      </c>
      <c r="H58" s="20">
        <v>1000</v>
      </c>
      <c r="I58" s="21">
        <v>-371</v>
      </c>
      <c r="J58" s="20">
        <v>2</v>
      </c>
      <c r="K58" s="22">
        <v>58</v>
      </c>
    </row>
    <row r="60" spans="1:25" x14ac:dyDescent="0.3">
      <c r="A60" s="1"/>
    </row>
    <row r="61" spans="1:25" ht="15.6" x14ac:dyDescent="0.3">
      <c r="A61" s="123" t="s">
        <v>322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3"/>
      <c r="Y61" s="133"/>
    </row>
    <row r="62" spans="1:25" s="23" customFormat="1" ht="22.5" customHeight="1" x14ac:dyDescent="0.3">
      <c r="A62" s="24"/>
      <c r="B62" s="25" t="s">
        <v>20</v>
      </c>
      <c r="C62" s="20" t="s">
        <v>5</v>
      </c>
      <c r="D62" s="126" t="str">
        <f>+A64</f>
        <v>Aston Ingham B</v>
      </c>
      <c r="E62" s="126"/>
      <c r="F62" s="126" t="str">
        <f>+A66</f>
        <v>Dewchurch Warriors</v>
      </c>
      <c r="G62" s="126"/>
      <c r="H62" s="126" t="str">
        <f>+A68</f>
        <v>Fownhope</v>
      </c>
      <c r="I62" s="126"/>
      <c r="J62" s="126" t="str">
        <f>+A70</f>
        <v>Gorsley Chapel B</v>
      </c>
      <c r="K62" s="126"/>
      <c r="L62" s="126" t="str">
        <f>+A72</f>
        <v>Larruperz B</v>
      </c>
      <c r="M62" s="126"/>
      <c r="N62" s="126" t="str">
        <f>+A74</f>
        <v>Ledbury</v>
      </c>
      <c r="O62" s="130"/>
      <c r="P62" s="126" t="str">
        <f>+A76</f>
        <v>Ross B</v>
      </c>
      <c r="Q62" s="126"/>
      <c r="R62" s="126" t="str">
        <f>+A78</f>
        <v>Ross C</v>
      </c>
      <c r="S62" s="126"/>
      <c r="T62" s="126" t="str">
        <f>+A80</f>
        <v>St Martins A</v>
      </c>
      <c r="U62" s="126"/>
      <c r="V62" s="126" t="str">
        <f>+A82</f>
        <v>St Martins B</v>
      </c>
      <c r="W62" s="126"/>
      <c r="X62" s="126" t="str">
        <f>+A84</f>
        <v>Weston B</v>
      </c>
      <c r="Y62" s="131"/>
    </row>
    <row r="63" spans="1:25" s="23" customFormat="1" ht="18.75" customHeight="1" x14ac:dyDescent="0.3">
      <c r="A63" s="19" t="s">
        <v>19</v>
      </c>
      <c r="B63" s="20"/>
      <c r="C63" s="20" t="s">
        <v>13</v>
      </c>
      <c r="D63" s="20" t="s">
        <v>37</v>
      </c>
      <c r="E63" s="20" t="s">
        <v>14</v>
      </c>
      <c r="F63" s="20" t="s">
        <v>37</v>
      </c>
      <c r="G63" s="20" t="s">
        <v>14</v>
      </c>
      <c r="H63" s="20" t="s">
        <v>37</v>
      </c>
      <c r="I63" s="20" t="s">
        <v>14</v>
      </c>
      <c r="J63" s="20" t="s">
        <v>37</v>
      </c>
      <c r="K63" s="20" t="s">
        <v>14</v>
      </c>
      <c r="L63" s="20" t="s">
        <v>37</v>
      </c>
      <c r="M63" s="20" t="s">
        <v>14</v>
      </c>
      <c r="N63" s="20" t="s">
        <v>37</v>
      </c>
      <c r="O63" s="20" t="s">
        <v>14</v>
      </c>
      <c r="P63" s="20" t="s">
        <v>37</v>
      </c>
      <c r="Q63" s="20" t="s">
        <v>14</v>
      </c>
      <c r="R63" s="20" t="s">
        <v>37</v>
      </c>
      <c r="S63" s="20" t="s">
        <v>14</v>
      </c>
      <c r="T63" s="20" t="s">
        <v>37</v>
      </c>
      <c r="U63" s="20" t="s">
        <v>14</v>
      </c>
      <c r="V63" s="20" t="s">
        <v>37</v>
      </c>
      <c r="W63" s="20" t="s">
        <v>14</v>
      </c>
      <c r="X63" s="20" t="s">
        <v>37</v>
      </c>
      <c r="Y63" s="26" t="s">
        <v>14</v>
      </c>
    </row>
    <row r="64" spans="1:25" s="23" customFormat="1" ht="13.8" x14ac:dyDescent="0.3">
      <c r="A64" s="127" t="s">
        <v>270</v>
      </c>
      <c r="B64" s="27"/>
      <c r="C64" s="20" t="s">
        <v>15</v>
      </c>
      <c r="D64" s="28"/>
      <c r="E64" s="28"/>
      <c r="F64" s="29">
        <v>4</v>
      </c>
      <c r="G64" s="29">
        <v>6</v>
      </c>
      <c r="H64" s="29">
        <v>4</v>
      </c>
      <c r="I64" s="29">
        <v>6</v>
      </c>
      <c r="J64" s="29" t="s">
        <v>454</v>
      </c>
      <c r="K64" s="29">
        <v>3</v>
      </c>
      <c r="L64" s="29">
        <v>4</v>
      </c>
      <c r="M64" s="29">
        <v>6</v>
      </c>
      <c r="N64" s="29">
        <v>2</v>
      </c>
      <c r="O64" s="29">
        <v>8</v>
      </c>
      <c r="P64" s="29">
        <v>3</v>
      </c>
      <c r="Q64" s="29">
        <v>7</v>
      </c>
      <c r="R64" s="29">
        <v>4</v>
      </c>
      <c r="S64" s="29">
        <v>6</v>
      </c>
      <c r="T64" s="29">
        <v>2</v>
      </c>
      <c r="U64" s="29">
        <v>8</v>
      </c>
      <c r="V64" s="29" t="s">
        <v>452</v>
      </c>
      <c r="W64" s="29">
        <v>0</v>
      </c>
      <c r="X64" s="29">
        <v>6</v>
      </c>
      <c r="Y64" s="33">
        <v>4</v>
      </c>
    </row>
    <row r="65" spans="1:25" s="23" customFormat="1" ht="13.8" x14ac:dyDescent="0.3">
      <c r="A65" s="128"/>
      <c r="B65" s="20"/>
      <c r="C65" s="20" t="s">
        <v>16</v>
      </c>
      <c r="D65" s="28"/>
      <c r="E65" s="28"/>
      <c r="F65" s="30">
        <v>34</v>
      </c>
      <c r="G65" s="30">
        <v>46</v>
      </c>
      <c r="H65" s="30">
        <v>28</v>
      </c>
      <c r="I65" s="30">
        <v>37</v>
      </c>
      <c r="J65" s="30">
        <v>51</v>
      </c>
      <c r="K65" s="30">
        <v>38</v>
      </c>
      <c r="L65" s="30">
        <v>32</v>
      </c>
      <c r="M65" s="30">
        <v>47</v>
      </c>
      <c r="N65" s="30">
        <v>32</v>
      </c>
      <c r="O65" s="30">
        <v>46</v>
      </c>
      <c r="P65" s="30">
        <v>29</v>
      </c>
      <c r="Q65" s="30">
        <v>39</v>
      </c>
      <c r="R65" s="30">
        <v>32</v>
      </c>
      <c r="S65" s="30">
        <v>37</v>
      </c>
      <c r="T65" s="30">
        <v>33</v>
      </c>
      <c r="U65" s="30">
        <v>37</v>
      </c>
      <c r="V65" s="30">
        <v>52</v>
      </c>
      <c r="W65" s="30">
        <v>28</v>
      </c>
      <c r="X65" s="30">
        <v>47</v>
      </c>
      <c r="Y65" s="31">
        <v>46</v>
      </c>
    </row>
    <row r="66" spans="1:25" s="23" customFormat="1" ht="13.8" x14ac:dyDescent="0.3">
      <c r="A66" s="127" t="s">
        <v>260</v>
      </c>
      <c r="B66" s="27"/>
      <c r="C66" s="20" t="s">
        <v>15</v>
      </c>
      <c r="D66" s="29" t="s">
        <v>452</v>
      </c>
      <c r="E66" s="29">
        <v>0</v>
      </c>
      <c r="F66" s="28"/>
      <c r="G66" s="28"/>
      <c r="H66" s="29">
        <v>6</v>
      </c>
      <c r="I66" s="29">
        <v>4</v>
      </c>
      <c r="J66" s="29" t="s">
        <v>453</v>
      </c>
      <c r="K66" s="29">
        <v>1</v>
      </c>
      <c r="L66" s="29" t="s">
        <v>452</v>
      </c>
      <c r="M66" s="29">
        <v>0</v>
      </c>
      <c r="N66" s="29" t="s">
        <v>457</v>
      </c>
      <c r="O66" s="29">
        <v>4</v>
      </c>
      <c r="P66" s="29">
        <v>4</v>
      </c>
      <c r="Q66" s="29">
        <v>6</v>
      </c>
      <c r="R66" s="29" t="s">
        <v>457</v>
      </c>
      <c r="S66" s="29">
        <v>4</v>
      </c>
      <c r="T66" s="29" t="s">
        <v>454</v>
      </c>
      <c r="U66" s="29">
        <v>3</v>
      </c>
      <c r="V66" s="29" t="s">
        <v>457</v>
      </c>
      <c r="W66" s="29">
        <v>4</v>
      </c>
      <c r="X66" s="29">
        <v>4</v>
      </c>
      <c r="Y66" s="33">
        <v>6</v>
      </c>
    </row>
    <row r="67" spans="1:25" s="23" customFormat="1" ht="13.8" x14ac:dyDescent="0.3">
      <c r="A67" s="128"/>
      <c r="B67" s="20"/>
      <c r="C67" s="20" t="s">
        <v>16</v>
      </c>
      <c r="D67" s="30">
        <v>62</v>
      </c>
      <c r="E67" s="30">
        <v>20</v>
      </c>
      <c r="F67" s="28"/>
      <c r="G67" s="28"/>
      <c r="H67" s="30">
        <v>51</v>
      </c>
      <c r="I67" s="30">
        <v>29</v>
      </c>
      <c r="J67" s="30">
        <v>45</v>
      </c>
      <c r="K67" s="30">
        <v>24</v>
      </c>
      <c r="L67" s="30">
        <v>64</v>
      </c>
      <c r="M67" s="30">
        <v>21</v>
      </c>
      <c r="N67" s="30">
        <v>39</v>
      </c>
      <c r="O67" s="30">
        <v>31</v>
      </c>
      <c r="P67" s="30">
        <v>26</v>
      </c>
      <c r="Q67" s="30">
        <v>31</v>
      </c>
      <c r="R67" s="30">
        <v>44</v>
      </c>
      <c r="S67" s="30">
        <v>25</v>
      </c>
      <c r="T67" s="30">
        <v>45</v>
      </c>
      <c r="U67" s="30">
        <v>38</v>
      </c>
      <c r="V67" s="30">
        <v>41</v>
      </c>
      <c r="W67" s="30">
        <v>42</v>
      </c>
      <c r="X67" s="30">
        <v>30</v>
      </c>
      <c r="Y67" s="31">
        <v>36</v>
      </c>
    </row>
    <row r="68" spans="1:25" s="23" customFormat="1" ht="13.8" x14ac:dyDescent="0.3">
      <c r="A68" s="127" t="s">
        <v>10</v>
      </c>
      <c r="B68" s="27"/>
      <c r="C68" s="20" t="s">
        <v>15</v>
      </c>
      <c r="D68" s="29" t="s">
        <v>452</v>
      </c>
      <c r="E68" s="29">
        <v>0</v>
      </c>
      <c r="F68" s="29" t="s">
        <v>455</v>
      </c>
      <c r="G68" s="29">
        <v>2</v>
      </c>
      <c r="H68" s="28"/>
      <c r="I68" s="28"/>
      <c r="J68" s="29" t="s">
        <v>454</v>
      </c>
      <c r="K68" s="29">
        <v>3</v>
      </c>
      <c r="L68" s="29" t="s">
        <v>455</v>
      </c>
      <c r="M68" s="29">
        <v>2</v>
      </c>
      <c r="N68" s="29" t="s">
        <v>455</v>
      </c>
      <c r="O68" s="29">
        <v>2</v>
      </c>
      <c r="P68" s="29" t="s">
        <v>455</v>
      </c>
      <c r="Q68" s="29">
        <v>2</v>
      </c>
      <c r="R68" s="29" t="s">
        <v>455</v>
      </c>
      <c r="S68" s="29">
        <v>2</v>
      </c>
      <c r="T68" s="29" t="s">
        <v>455</v>
      </c>
      <c r="U68" s="29">
        <v>2</v>
      </c>
      <c r="V68" s="29" t="s">
        <v>452</v>
      </c>
      <c r="W68" s="29">
        <v>0</v>
      </c>
      <c r="X68" s="29">
        <v>8</v>
      </c>
      <c r="Y68" s="33">
        <v>2</v>
      </c>
    </row>
    <row r="69" spans="1:25" s="23" customFormat="1" ht="13.8" x14ac:dyDescent="0.3">
      <c r="A69" s="128"/>
      <c r="B69" s="20"/>
      <c r="C69" s="20" t="s">
        <v>16</v>
      </c>
      <c r="D69" s="30">
        <v>70</v>
      </c>
      <c r="E69" s="30">
        <v>20</v>
      </c>
      <c r="F69" s="30">
        <v>58</v>
      </c>
      <c r="G69" s="30">
        <v>25</v>
      </c>
      <c r="H69" s="28"/>
      <c r="I69" s="28"/>
      <c r="J69" s="30">
        <v>42</v>
      </c>
      <c r="K69" s="30">
        <v>30</v>
      </c>
      <c r="L69" s="30">
        <v>51</v>
      </c>
      <c r="M69" s="30">
        <v>27</v>
      </c>
      <c r="N69" s="30">
        <v>59</v>
      </c>
      <c r="O69" s="30">
        <v>24</v>
      </c>
      <c r="P69" s="30">
        <v>39</v>
      </c>
      <c r="Q69" s="30">
        <v>21</v>
      </c>
      <c r="R69" s="30">
        <v>47</v>
      </c>
      <c r="S69" s="30">
        <v>25</v>
      </c>
      <c r="T69" s="30">
        <v>53</v>
      </c>
      <c r="U69" s="30">
        <v>25</v>
      </c>
      <c r="V69" s="30">
        <v>60</v>
      </c>
      <c r="W69" s="30">
        <v>22</v>
      </c>
      <c r="X69" s="30">
        <v>35</v>
      </c>
      <c r="Y69" s="31">
        <v>30</v>
      </c>
    </row>
    <row r="70" spans="1:25" s="23" customFormat="1" ht="13.8" x14ac:dyDescent="0.3">
      <c r="A70" s="127" t="s">
        <v>346</v>
      </c>
      <c r="B70" s="27"/>
      <c r="C70" s="20" t="s">
        <v>15</v>
      </c>
      <c r="D70" s="29">
        <v>6</v>
      </c>
      <c r="E70" s="29">
        <v>4</v>
      </c>
      <c r="F70" s="29">
        <v>6</v>
      </c>
      <c r="G70" s="29">
        <v>4</v>
      </c>
      <c r="H70" s="29">
        <v>4</v>
      </c>
      <c r="I70" s="29">
        <v>6</v>
      </c>
      <c r="J70" s="28"/>
      <c r="K70" s="28"/>
      <c r="L70" s="29" t="s">
        <v>452</v>
      </c>
      <c r="M70" s="29">
        <v>0</v>
      </c>
      <c r="N70" s="29">
        <v>2</v>
      </c>
      <c r="O70" s="29">
        <v>8</v>
      </c>
      <c r="P70" s="29">
        <v>0</v>
      </c>
      <c r="Q70" s="29">
        <v>10</v>
      </c>
      <c r="R70" s="29" t="s">
        <v>457</v>
      </c>
      <c r="S70" s="29">
        <v>4</v>
      </c>
      <c r="T70" s="29" t="s">
        <v>456</v>
      </c>
      <c r="U70" s="29">
        <v>6</v>
      </c>
      <c r="V70" s="29" t="s">
        <v>457</v>
      </c>
      <c r="W70" s="29">
        <v>4</v>
      </c>
      <c r="X70" s="29" t="s">
        <v>456</v>
      </c>
      <c r="Y70" s="33">
        <v>6</v>
      </c>
    </row>
    <row r="71" spans="1:25" s="23" customFormat="1" ht="13.8" x14ac:dyDescent="0.3">
      <c r="A71" s="128"/>
      <c r="B71" s="20"/>
      <c r="C71" s="20" t="s">
        <v>16</v>
      </c>
      <c r="D71" s="30">
        <v>43</v>
      </c>
      <c r="E71" s="30">
        <v>38</v>
      </c>
      <c r="F71" s="30">
        <v>40</v>
      </c>
      <c r="G71" s="30">
        <v>36</v>
      </c>
      <c r="H71" s="30">
        <v>28</v>
      </c>
      <c r="I71" s="30">
        <v>43</v>
      </c>
      <c r="J71" s="28"/>
      <c r="K71" s="28"/>
      <c r="L71" s="30">
        <v>47</v>
      </c>
      <c r="M71" s="30">
        <v>21</v>
      </c>
      <c r="N71" s="30">
        <v>37</v>
      </c>
      <c r="O71" s="30">
        <v>46</v>
      </c>
      <c r="P71" s="30">
        <v>26</v>
      </c>
      <c r="Q71" s="30">
        <v>59</v>
      </c>
      <c r="R71" s="30">
        <v>40</v>
      </c>
      <c r="S71" s="30">
        <v>35</v>
      </c>
      <c r="T71" s="30">
        <v>43</v>
      </c>
      <c r="U71" s="30">
        <v>35</v>
      </c>
      <c r="V71" s="30">
        <v>45</v>
      </c>
      <c r="W71" s="30">
        <v>33</v>
      </c>
      <c r="X71" s="30">
        <v>29</v>
      </c>
      <c r="Y71" s="31">
        <v>36</v>
      </c>
    </row>
    <row r="72" spans="1:25" x14ac:dyDescent="0.3">
      <c r="A72" s="127" t="s">
        <v>348</v>
      </c>
      <c r="B72" s="27"/>
      <c r="C72" s="20" t="s">
        <v>15</v>
      </c>
      <c r="D72" s="29" t="s">
        <v>455</v>
      </c>
      <c r="E72" s="29">
        <v>2</v>
      </c>
      <c r="F72" s="29">
        <v>4</v>
      </c>
      <c r="G72" s="29">
        <v>6</v>
      </c>
      <c r="H72" s="29">
        <v>2</v>
      </c>
      <c r="I72" s="29">
        <v>8</v>
      </c>
      <c r="J72" s="29">
        <v>8</v>
      </c>
      <c r="K72" s="29">
        <v>2</v>
      </c>
      <c r="L72" s="28"/>
      <c r="M72" s="28"/>
      <c r="N72" s="29" t="s">
        <v>452</v>
      </c>
      <c r="O72" s="29">
        <v>0</v>
      </c>
      <c r="P72" s="29">
        <v>4</v>
      </c>
      <c r="Q72" s="29">
        <v>6</v>
      </c>
      <c r="R72" s="29">
        <v>2</v>
      </c>
      <c r="S72" s="29">
        <v>8</v>
      </c>
      <c r="T72" s="29" t="s">
        <v>455</v>
      </c>
      <c r="U72" s="29">
        <v>2</v>
      </c>
      <c r="V72" s="29" t="s">
        <v>452</v>
      </c>
      <c r="W72" s="29">
        <v>0</v>
      </c>
      <c r="X72" s="29">
        <v>5</v>
      </c>
      <c r="Y72" s="33">
        <v>5</v>
      </c>
    </row>
    <row r="73" spans="1:25" x14ac:dyDescent="0.3">
      <c r="A73" s="128"/>
      <c r="B73" s="20"/>
      <c r="C73" s="20" t="s">
        <v>16</v>
      </c>
      <c r="D73" s="30">
        <v>57</v>
      </c>
      <c r="E73" s="30">
        <v>35</v>
      </c>
      <c r="F73" s="30">
        <v>36</v>
      </c>
      <c r="G73" s="30">
        <v>40</v>
      </c>
      <c r="H73" s="30">
        <v>23</v>
      </c>
      <c r="I73" s="30">
        <v>32</v>
      </c>
      <c r="J73" s="30">
        <v>47</v>
      </c>
      <c r="K73" s="30">
        <v>26</v>
      </c>
      <c r="L73" s="28"/>
      <c r="M73" s="28"/>
      <c r="N73" s="30">
        <v>58</v>
      </c>
      <c r="O73" s="30">
        <v>19</v>
      </c>
      <c r="P73" s="30">
        <v>28</v>
      </c>
      <c r="Q73" s="30">
        <v>31</v>
      </c>
      <c r="R73" s="30">
        <v>32</v>
      </c>
      <c r="S73" s="30">
        <v>41</v>
      </c>
      <c r="T73" s="30">
        <v>46</v>
      </c>
      <c r="U73" s="30">
        <v>30</v>
      </c>
      <c r="V73" s="30">
        <v>55</v>
      </c>
      <c r="W73" s="30">
        <v>32</v>
      </c>
      <c r="X73" s="30">
        <v>27</v>
      </c>
      <c r="Y73" s="31">
        <v>37</v>
      </c>
    </row>
    <row r="74" spans="1:25" x14ac:dyDescent="0.3">
      <c r="A74" s="127" t="s">
        <v>262</v>
      </c>
      <c r="B74" s="27"/>
      <c r="C74" s="20" t="s">
        <v>15</v>
      </c>
      <c r="D74" s="29" t="s">
        <v>452</v>
      </c>
      <c r="E74" s="29">
        <v>0</v>
      </c>
      <c r="F74" s="29">
        <v>2</v>
      </c>
      <c r="G74" s="29">
        <v>8</v>
      </c>
      <c r="H74" s="29">
        <v>8</v>
      </c>
      <c r="I74" s="29">
        <v>2</v>
      </c>
      <c r="J74" s="29" t="s">
        <v>456</v>
      </c>
      <c r="K74" s="29">
        <v>6</v>
      </c>
      <c r="L74" s="29">
        <v>2</v>
      </c>
      <c r="M74" s="29">
        <v>8</v>
      </c>
      <c r="N74" s="115"/>
      <c r="O74" s="115"/>
      <c r="P74" s="29">
        <v>6</v>
      </c>
      <c r="Q74" s="29">
        <v>4</v>
      </c>
      <c r="R74" s="29" t="s">
        <v>456</v>
      </c>
      <c r="S74" s="29">
        <v>6</v>
      </c>
      <c r="T74" s="29">
        <v>5</v>
      </c>
      <c r="U74" s="29">
        <v>5</v>
      </c>
      <c r="V74" s="29">
        <v>2</v>
      </c>
      <c r="W74" s="29">
        <v>8</v>
      </c>
      <c r="X74" s="29" t="s">
        <v>453</v>
      </c>
      <c r="Y74" s="33">
        <v>1</v>
      </c>
    </row>
    <row r="75" spans="1:25" x14ac:dyDescent="0.3">
      <c r="A75" s="129"/>
      <c r="B75" s="20"/>
      <c r="C75" s="20" t="s">
        <v>16</v>
      </c>
      <c r="D75" s="30">
        <v>57</v>
      </c>
      <c r="E75" s="30">
        <v>31</v>
      </c>
      <c r="F75" s="30">
        <v>27</v>
      </c>
      <c r="G75" s="30">
        <v>39</v>
      </c>
      <c r="H75" s="30">
        <v>48</v>
      </c>
      <c r="I75" s="30">
        <v>28</v>
      </c>
      <c r="J75" s="30">
        <v>38</v>
      </c>
      <c r="K75" s="30">
        <v>39</v>
      </c>
      <c r="L75" s="30">
        <v>30</v>
      </c>
      <c r="M75" s="30">
        <v>41</v>
      </c>
      <c r="N75" s="116"/>
      <c r="O75" s="116"/>
      <c r="P75" s="30">
        <v>31</v>
      </c>
      <c r="Q75" s="30">
        <v>29</v>
      </c>
      <c r="R75" s="30">
        <v>36</v>
      </c>
      <c r="S75" s="30">
        <v>38</v>
      </c>
      <c r="T75" s="30">
        <v>33</v>
      </c>
      <c r="U75" s="30">
        <v>35</v>
      </c>
      <c r="V75" s="30">
        <v>21</v>
      </c>
      <c r="W75" s="30">
        <v>39</v>
      </c>
      <c r="X75" s="30">
        <v>50</v>
      </c>
      <c r="Y75" s="31">
        <v>27</v>
      </c>
    </row>
    <row r="76" spans="1:25" x14ac:dyDescent="0.3">
      <c r="A76" s="127" t="s">
        <v>272</v>
      </c>
      <c r="B76" s="27"/>
      <c r="C76" s="20" t="s">
        <v>15</v>
      </c>
      <c r="D76" s="29" t="s">
        <v>452</v>
      </c>
      <c r="E76" s="29">
        <v>0</v>
      </c>
      <c r="F76" s="29" t="s">
        <v>455</v>
      </c>
      <c r="G76" s="29">
        <v>2</v>
      </c>
      <c r="H76" s="29">
        <v>6</v>
      </c>
      <c r="I76" s="29">
        <v>4</v>
      </c>
      <c r="J76" s="29" t="s">
        <v>457</v>
      </c>
      <c r="K76" s="29">
        <v>4</v>
      </c>
      <c r="L76" s="29" t="s">
        <v>455</v>
      </c>
      <c r="M76" s="29">
        <v>2</v>
      </c>
      <c r="N76" s="32" t="s">
        <v>455</v>
      </c>
      <c r="O76" s="32">
        <v>2</v>
      </c>
      <c r="P76" s="28"/>
      <c r="Q76" s="28"/>
      <c r="R76" s="29" t="s">
        <v>452</v>
      </c>
      <c r="S76" s="29">
        <v>0</v>
      </c>
      <c r="T76" s="29" t="s">
        <v>452</v>
      </c>
      <c r="U76" s="29">
        <v>0</v>
      </c>
      <c r="V76" s="29" t="s">
        <v>452</v>
      </c>
      <c r="W76" s="29">
        <v>0</v>
      </c>
      <c r="X76" s="29">
        <v>4</v>
      </c>
      <c r="Y76" s="33">
        <v>6</v>
      </c>
    </row>
    <row r="77" spans="1:25" x14ac:dyDescent="0.3">
      <c r="A77" s="128"/>
      <c r="B77" s="20"/>
      <c r="C77" s="20" t="s">
        <v>16</v>
      </c>
      <c r="D77" s="30">
        <v>56</v>
      </c>
      <c r="E77" s="30">
        <v>23</v>
      </c>
      <c r="F77" s="30">
        <v>49</v>
      </c>
      <c r="G77" s="30">
        <v>26</v>
      </c>
      <c r="H77" s="30">
        <v>41</v>
      </c>
      <c r="I77" s="30">
        <v>40</v>
      </c>
      <c r="J77" s="30">
        <v>42</v>
      </c>
      <c r="K77" s="30">
        <v>35</v>
      </c>
      <c r="L77" s="30">
        <v>40</v>
      </c>
      <c r="M77" s="30">
        <v>37</v>
      </c>
      <c r="N77" s="114">
        <v>54</v>
      </c>
      <c r="O77" s="114">
        <v>28</v>
      </c>
      <c r="P77" s="28"/>
      <c r="Q77" s="28"/>
      <c r="R77" s="30">
        <v>40</v>
      </c>
      <c r="S77" s="30">
        <v>25</v>
      </c>
      <c r="T77" s="30">
        <v>48</v>
      </c>
      <c r="U77" s="30">
        <v>21</v>
      </c>
      <c r="V77" s="30">
        <v>43</v>
      </c>
      <c r="W77" s="30">
        <v>24</v>
      </c>
      <c r="X77" s="30">
        <v>37</v>
      </c>
      <c r="Y77" s="31">
        <v>42</v>
      </c>
    </row>
    <row r="78" spans="1:25" x14ac:dyDescent="0.3">
      <c r="A78" s="127" t="s">
        <v>273</v>
      </c>
      <c r="B78" s="27"/>
      <c r="C78" s="20" t="s">
        <v>15</v>
      </c>
      <c r="D78" s="29" t="s">
        <v>452</v>
      </c>
      <c r="E78" s="29">
        <v>0</v>
      </c>
      <c r="F78" s="29">
        <v>4</v>
      </c>
      <c r="G78" s="29">
        <v>6</v>
      </c>
      <c r="H78" s="29">
        <v>1</v>
      </c>
      <c r="I78" s="29">
        <v>9</v>
      </c>
      <c r="J78" s="29">
        <v>2</v>
      </c>
      <c r="K78" s="29">
        <v>8</v>
      </c>
      <c r="L78" s="29" t="s">
        <v>453</v>
      </c>
      <c r="M78" s="29">
        <v>1</v>
      </c>
      <c r="N78" s="29">
        <v>2</v>
      </c>
      <c r="O78" s="29">
        <v>8</v>
      </c>
      <c r="P78" s="29">
        <v>7</v>
      </c>
      <c r="Q78" s="29">
        <v>3</v>
      </c>
      <c r="R78" s="28"/>
      <c r="S78" s="28"/>
      <c r="T78" s="29" t="s">
        <v>456</v>
      </c>
      <c r="U78" s="29">
        <v>6</v>
      </c>
      <c r="V78" s="29" t="s">
        <v>453</v>
      </c>
      <c r="W78" s="29">
        <v>1</v>
      </c>
      <c r="X78" s="29">
        <v>3</v>
      </c>
      <c r="Y78" s="33">
        <v>7</v>
      </c>
    </row>
    <row r="79" spans="1:25" x14ac:dyDescent="0.3">
      <c r="A79" s="128"/>
      <c r="B79" s="20"/>
      <c r="C79" s="20" t="s">
        <v>16</v>
      </c>
      <c r="D79" s="30">
        <v>78</v>
      </c>
      <c r="E79" s="30">
        <v>22</v>
      </c>
      <c r="F79" s="30">
        <v>29</v>
      </c>
      <c r="G79" s="30">
        <v>46</v>
      </c>
      <c r="H79" s="30">
        <v>29</v>
      </c>
      <c r="I79" s="30">
        <v>43</v>
      </c>
      <c r="J79" s="30">
        <v>22</v>
      </c>
      <c r="K79" s="30">
        <v>46</v>
      </c>
      <c r="L79" s="30">
        <v>52</v>
      </c>
      <c r="M79" s="30">
        <v>23</v>
      </c>
      <c r="N79" s="30">
        <v>27</v>
      </c>
      <c r="O79" s="30">
        <v>42</v>
      </c>
      <c r="P79" s="30">
        <v>42</v>
      </c>
      <c r="Q79" s="30">
        <v>41</v>
      </c>
      <c r="R79" s="28"/>
      <c r="S79" s="28"/>
      <c r="T79" s="30">
        <v>32</v>
      </c>
      <c r="U79" s="30">
        <v>37</v>
      </c>
      <c r="V79" s="30">
        <v>42</v>
      </c>
      <c r="W79" s="30">
        <v>25</v>
      </c>
      <c r="X79" s="30">
        <v>27</v>
      </c>
      <c r="Y79" s="31">
        <v>33</v>
      </c>
    </row>
    <row r="80" spans="1:25" x14ac:dyDescent="0.3">
      <c r="A80" s="127" t="s">
        <v>389</v>
      </c>
      <c r="B80" s="32"/>
      <c r="C80" s="20" t="s">
        <v>15</v>
      </c>
      <c r="D80" s="29" t="s">
        <v>455</v>
      </c>
      <c r="E80" s="29">
        <v>2</v>
      </c>
      <c r="F80" s="29">
        <v>3</v>
      </c>
      <c r="G80" s="29">
        <v>7</v>
      </c>
      <c r="H80" s="29">
        <v>0</v>
      </c>
      <c r="I80" s="29">
        <v>10</v>
      </c>
      <c r="J80" s="29">
        <v>0</v>
      </c>
      <c r="K80" s="29">
        <v>10</v>
      </c>
      <c r="L80" s="29">
        <v>2</v>
      </c>
      <c r="M80" s="29">
        <v>8</v>
      </c>
      <c r="N80" s="29" t="s">
        <v>453</v>
      </c>
      <c r="O80" s="29">
        <v>1</v>
      </c>
      <c r="P80" s="29">
        <v>0</v>
      </c>
      <c r="Q80" s="29">
        <v>10</v>
      </c>
      <c r="R80" s="29">
        <v>2</v>
      </c>
      <c r="S80" s="29">
        <v>8</v>
      </c>
      <c r="T80" s="28"/>
      <c r="U80" s="28"/>
      <c r="V80" s="29" t="s">
        <v>455</v>
      </c>
      <c r="W80" s="29">
        <v>2</v>
      </c>
      <c r="X80" s="29">
        <v>0</v>
      </c>
      <c r="Y80" s="33">
        <v>10</v>
      </c>
    </row>
    <row r="81" spans="1:25" x14ac:dyDescent="0.3">
      <c r="A81" s="128"/>
      <c r="B81" s="20"/>
      <c r="C81" s="20" t="s">
        <v>16</v>
      </c>
      <c r="D81" s="30">
        <v>63</v>
      </c>
      <c r="E81" s="30">
        <v>25</v>
      </c>
      <c r="F81" s="30">
        <v>36</v>
      </c>
      <c r="G81" s="30">
        <v>43</v>
      </c>
      <c r="H81" s="30">
        <v>26</v>
      </c>
      <c r="I81" s="30">
        <v>41</v>
      </c>
      <c r="J81" s="30">
        <v>27</v>
      </c>
      <c r="K81" s="30">
        <v>45</v>
      </c>
      <c r="L81" s="30">
        <v>24</v>
      </c>
      <c r="M81" s="30">
        <v>35</v>
      </c>
      <c r="N81" s="30">
        <v>38</v>
      </c>
      <c r="O81" s="30">
        <v>33</v>
      </c>
      <c r="P81" s="30">
        <v>23</v>
      </c>
      <c r="Q81" s="30">
        <v>52</v>
      </c>
      <c r="R81" s="30">
        <v>26</v>
      </c>
      <c r="S81" s="30">
        <v>54</v>
      </c>
      <c r="T81" s="28"/>
      <c r="U81" s="28"/>
      <c r="V81" s="30">
        <v>61</v>
      </c>
      <c r="W81" s="30">
        <v>30</v>
      </c>
      <c r="X81" s="30">
        <v>27</v>
      </c>
      <c r="Y81" s="31">
        <v>62</v>
      </c>
    </row>
    <row r="82" spans="1:25" x14ac:dyDescent="0.3">
      <c r="A82" s="127" t="s">
        <v>390</v>
      </c>
      <c r="B82" s="32"/>
      <c r="C82" s="20" t="s">
        <v>15</v>
      </c>
      <c r="D82" s="29">
        <v>8</v>
      </c>
      <c r="E82" s="29">
        <v>2</v>
      </c>
      <c r="F82" s="29">
        <v>2</v>
      </c>
      <c r="G82" s="29">
        <v>8</v>
      </c>
      <c r="H82" s="29">
        <v>1</v>
      </c>
      <c r="I82" s="29">
        <v>9</v>
      </c>
      <c r="J82" s="29">
        <v>0</v>
      </c>
      <c r="K82" s="29">
        <v>10</v>
      </c>
      <c r="L82" s="29">
        <v>9</v>
      </c>
      <c r="M82" s="29">
        <v>1</v>
      </c>
      <c r="N82" s="29" t="s">
        <v>456</v>
      </c>
      <c r="O82" s="29">
        <v>6</v>
      </c>
      <c r="P82" s="29">
        <v>2</v>
      </c>
      <c r="Q82" s="29">
        <v>8</v>
      </c>
      <c r="R82" s="29">
        <v>4</v>
      </c>
      <c r="S82" s="29">
        <v>6</v>
      </c>
      <c r="T82" s="29">
        <v>6</v>
      </c>
      <c r="U82" s="29">
        <v>4</v>
      </c>
      <c r="V82" s="28"/>
      <c r="W82" s="28"/>
      <c r="X82" s="29">
        <v>6</v>
      </c>
      <c r="Y82" s="33">
        <v>4</v>
      </c>
    </row>
    <row r="83" spans="1:25" x14ac:dyDescent="0.3">
      <c r="A83" s="128"/>
      <c r="B83" s="20"/>
      <c r="C83" s="20" t="s">
        <v>16</v>
      </c>
      <c r="D83" s="30">
        <v>50</v>
      </c>
      <c r="E83" s="30">
        <v>32</v>
      </c>
      <c r="F83" s="30">
        <v>34</v>
      </c>
      <c r="G83" s="30">
        <v>50</v>
      </c>
      <c r="H83" s="30">
        <v>25</v>
      </c>
      <c r="I83" s="30">
        <v>56</v>
      </c>
      <c r="J83" s="30">
        <v>28</v>
      </c>
      <c r="K83" s="30">
        <v>46</v>
      </c>
      <c r="L83" s="30">
        <v>40</v>
      </c>
      <c r="M83" s="30">
        <v>32</v>
      </c>
      <c r="N83" s="30">
        <v>30</v>
      </c>
      <c r="O83" s="30">
        <v>47</v>
      </c>
      <c r="P83" s="30">
        <v>23</v>
      </c>
      <c r="Q83" s="30">
        <v>45</v>
      </c>
      <c r="R83" s="30">
        <v>29</v>
      </c>
      <c r="S83" s="30">
        <v>38</v>
      </c>
      <c r="T83" s="30">
        <v>44</v>
      </c>
      <c r="U83" s="30">
        <v>37</v>
      </c>
      <c r="V83" s="79"/>
      <c r="W83" s="79"/>
      <c r="X83" s="30">
        <v>39</v>
      </c>
      <c r="Y83" s="31">
        <v>35</v>
      </c>
    </row>
    <row r="84" spans="1:25" x14ac:dyDescent="0.3">
      <c r="A84" s="127" t="s">
        <v>350</v>
      </c>
      <c r="B84" s="32"/>
      <c r="C84" s="20" t="s">
        <v>15</v>
      </c>
      <c r="D84" s="29" t="s">
        <v>452</v>
      </c>
      <c r="E84" s="29">
        <v>0</v>
      </c>
      <c r="F84" s="29" t="s">
        <v>452</v>
      </c>
      <c r="G84" s="29">
        <v>0</v>
      </c>
      <c r="H84" s="29" t="s">
        <v>455</v>
      </c>
      <c r="I84" s="29">
        <v>2</v>
      </c>
      <c r="J84" s="29">
        <v>0</v>
      </c>
      <c r="K84" s="29">
        <v>10</v>
      </c>
      <c r="L84" s="29" t="s">
        <v>453</v>
      </c>
      <c r="M84" s="29">
        <v>1</v>
      </c>
      <c r="N84" s="29">
        <v>2</v>
      </c>
      <c r="O84" s="29">
        <v>8</v>
      </c>
      <c r="P84" s="29" t="s">
        <v>457</v>
      </c>
      <c r="Q84" s="29">
        <v>4</v>
      </c>
      <c r="R84" s="29" t="s">
        <v>457</v>
      </c>
      <c r="S84" s="29">
        <v>4</v>
      </c>
      <c r="T84" s="29" t="s">
        <v>452</v>
      </c>
      <c r="U84" s="29">
        <v>0</v>
      </c>
      <c r="V84" s="29" t="s">
        <v>452</v>
      </c>
      <c r="W84" s="29">
        <v>0</v>
      </c>
      <c r="X84" s="28"/>
      <c r="Y84" s="82"/>
    </row>
    <row r="85" spans="1:25" x14ac:dyDescent="0.3">
      <c r="A85" s="128"/>
      <c r="B85" s="20"/>
      <c r="C85" s="20" t="s">
        <v>16</v>
      </c>
      <c r="D85" s="30">
        <v>63</v>
      </c>
      <c r="E85" s="30">
        <v>13</v>
      </c>
      <c r="F85" s="30">
        <v>56</v>
      </c>
      <c r="G85" s="30">
        <v>23</v>
      </c>
      <c r="H85" s="30">
        <v>42</v>
      </c>
      <c r="I85" s="30">
        <v>28</v>
      </c>
      <c r="J85" s="30">
        <v>25</v>
      </c>
      <c r="K85" s="30">
        <v>47</v>
      </c>
      <c r="L85" s="30">
        <v>49</v>
      </c>
      <c r="M85" s="30">
        <v>29</v>
      </c>
      <c r="N85" s="30">
        <v>37</v>
      </c>
      <c r="O85" s="30">
        <v>43</v>
      </c>
      <c r="P85" s="30">
        <v>44</v>
      </c>
      <c r="Q85" s="30">
        <v>30</v>
      </c>
      <c r="R85" s="30">
        <v>30</v>
      </c>
      <c r="S85" s="30">
        <v>24</v>
      </c>
      <c r="T85" s="30">
        <v>53</v>
      </c>
      <c r="U85" s="30">
        <v>25</v>
      </c>
      <c r="V85" s="30">
        <v>63</v>
      </c>
      <c r="W85" s="30">
        <v>24</v>
      </c>
      <c r="X85" s="79"/>
      <c r="Y85" s="83"/>
    </row>
  </sheetData>
  <sortState xmlns:xlrd2="http://schemas.microsoft.com/office/spreadsheetml/2017/richdata2" ref="A48:K58">
    <sortCondition descending="1" ref="K48:K58"/>
    <sortCondition descending="1" ref="I48:I58"/>
  </sortState>
  <mergeCells count="50">
    <mergeCell ref="A46:K46"/>
    <mergeCell ref="A19:Y19"/>
    <mergeCell ref="A61:Y61"/>
    <mergeCell ref="A34:A35"/>
    <mergeCell ref="A36:A37"/>
    <mergeCell ref="A38:A39"/>
    <mergeCell ref="A40:A41"/>
    <mergeCell ref="A42:A43"/>
    <mergeCell ref="L20:M20"/>
    <mergeCell ref="N20:O20"/>
    <mergeCell ref="P20:Q20"/>
    <mergeCell ref="R20:S20"/>
    <mergeCell ref="T20:U20"/>
    <mergeCell ref="V20:W20"/>
    <mergeCell ref="X20:Y20"/>
    <mergeCell ref="A1:K1"/>
    <mergeCell ref="A4:K4"/>
    <mergeCell ref="A2:K2"/>
    <mergeCell ref="A30:A31"/>
    <mergeCell ref="A32:A33"/>
    <mergeCell ref="D20:E20"/>
    <mergeCell ref="F20:G20"/>
    <mergeCell ref="H20:I20"/>
    <mergeCell ref="J20:K20"/>
    <mergeCell ref="A22:A23"/>
    <mergeCell ref="A24:A25"/>
    <mergeCell ref="A26:A27"/>
    <mergeCell ref="A28:A29"/>
    <mergeCell ref="A76:A77"/>
    <mergeCell ref="A72:A73"/>
    <mergeCell ref="A64:A65"/>
    <mergeCell ref="A66:A67"/>
    <mergeCell ref="A68:A69"/>
    <mergeCell ref="A70:A71"/>
    <mergeCell ref="X62:Y62"/>
    <mergeCell ref="A80:A81"/>
    <mergeCell ref="A82:A83"/>
    <mergeCell ref="A84:A85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A78:A79"/>
    <mergeCell ref="A74:A75"/>
  </mergeCells>
  <conditionalFormatting sqref="S26">
    <cfRule type="expression" dxfId="579" priority="214">
      <formula>S27=0</formula>
    </cfRule>
  </conditionalFormatting>
  <conditionalFormatting sqref="T30:U30">
    <cfRule type="expression" dxfId="578" priority="209">
      <formula>T31=0</formula>
    </cfRule>
  </conditionalFormatting>
  <conditionalFormatting sqref="T24:U24">
    <cfRule type="expression" dxfId="577" priority="211">
      <formula>T25=0</formula>
    </cfRule>
  </conditionalFormatting>
  <conditionalFormatting sqref="R26">
    <cfRule type="expression" dxfId="576" priority="213">
      <formula>R27=0</formula>
    </cfRule>
  </conditionalFormatting>
  <conditionalFormatting sqref="T22:U22">
    <cfRule type="expression" dxfId="575" priority="212">
      <formula>T23=0</formula>
    </cfRule>
  </conditionalFormatting>
  <conditionalFormatting sqref="U40">
    <cfRule type="expression" dxfId="574" priority="206">
      <formula>U41=0</formula>
    </cfRule>
  </conditionalFormatting>
  <conditionalFormatting sqref="T28:U28">
    <cfRule type="expression" dxfId="573" priority="210">
      <formula>T29=0</formula>
    </cfRule>
  </conditionalFormatting>
  <conditionalFormatting sqref="T40">
    <cfRule type="expression" dxfId="572" priority="205">
      <formula>T41=0</formula>
    </cfRule>
  </conditionalFormatting>
  <conditionalFormatting sqref="T34:U34">
    <cfRule type="expression" dxfId="571" priority="208">
      <formula>T35=0</formula>
    </cfRule>
  </conditionalFormatting>
  <conditionalFormatting sqref="T36:U36">
    <cfRule type="expression" dxfId="570" priority="207">
      <formula>T37=0</formula>
    </cfRule>
  </conditionalFormatting>
  <conditionalFormatting sqref="U26">
    <cfRule type="expression" dxfId="569" priority="204">
      <formula>U27=0</formula>
    </cfRule>
  </conditionalFormatting>
  <conditionalFormatting sqref="J42">
    <cfRule type="expression" dxfId="568" priority="173">
      <formula>J43=0</formula>
    </cfRule>
  </conditionalFormatting>
  <conditionalFormatting sqref="T26">
    <cfRule type="expression" dxfId="567" priority="203">
      <formula>T27=0</formula>
    </cfRule>
  </conditionalFormatting>
  <conditionalFormatting sqref="V22:W22">
    <cfRule type="expression" dxfId="566" priority="202">
      <formula>V23=0</formula>
    </cfRule>
  </conditionalFormatting>
  <conditionalFormatting sqref="W38">
    <cfRule type="expression" dxfId="565" priority="201">
      <formula>W39=0</formula>
    </cfRule>
  </conditionalFormatting>
  <conditionalFormatting sqref="V38">
    <cfRule type="expression" dxfId="564" priority="200">
      <formula>V39=0</formula>
    </cfRule>
  </conditionalFormatting>
  <conditionalFormatting sqref="V24:W24">
    <cfRule type="expression" dxfId="563" priority="199">
      <formula>V25=0</formula>
    </cfRule>
  </conditionalFormatting>
  <conditionalFormatting sqref="V28:W28">
    <cfRule type="expression" dxfId="562" priority="198">
      <formula>V29=0</formula>
    </cfRule>
  </conditionalFormatting>
  <conditionalFormatting sqref="V30:W30">
    <cfRule type="expression" dxfId="561" priority="197">
      <formula>V31=0</formula>
    </cfRule>
  </conditionalFormatting>
  <conditionalFormatting sqref="V34:W34">
    <cfRule type="expression" dxfId="560" priority="196">
      <formula>V35=0</formula>
    </cfRule>
  </conditionalFormatting>
  <conditionalFormatting sqref="V36:W36">
    <cfRule type="expression" dxfId="559" priority="195">
      <formula>V37=0</formula>
    </cfRule>
  </conditionalFormatting>
  <conditionalFormatting sqref="W26">
    <cfRule type="expression" dxfId="558" priority="194">
      <formula>W27=0</formula>
    </cfRule>
  </conditionalFormatting>
  <conditionalFormatting sqref="V26">
    <cfRule type="expression" dxfId="557" priority="193">
      <formula>V27=0</formula>
    </cfRule>
  </conditionalFormatting>
  <conditionalFormatting sqref="X22:Y22">
    <cfRule type="expression" dxfId="556" priority="192">
      <formula>X23=0</formula>
    </cfRule>
  </conditionalFormatting>
  <conditionalFormatting sqref="Y38">
    <cfRule type="expression" dxfId="555" priority="191">
      <formula>Y39=0</formula>
    </cfRule>
  </conditionalFormatting>
  <conditionalFormatting sqref="X38">
    <cfRule type="expression" dxfId="554" priority="190">
      <formula>X39=0</formula>
    </cfRule>
  </conditionalFormatting>
  <conditionalFormatting sqref="X24:Y24">
    <cfRule type="expression" dxfId="553" priority="189">
      <formula>X25=0</formula>
    </cfRule>
  </conditionalFormatting>
  <conditionalFormatting sqref="X28:Y28">
    <cfRule type="expression" dxfId="552" priority="188">
      <formula>X29=0</formula>
    </cfRule>
  </conditionalFormatting>
  <conditionalFormatting sqref="X30:Y30">
    <cfRule type="expression" dxfId="551" priority="187">
      <formula>X31=0</formula>
    </cfRule>
  </conditionalFormatting>
  <conditionalFormatting sqref="X34:Y34">
    <cfRule type="expression" dxfId="550" priority="186">
      <formula>X35=0</formula>
    </cfRule>
  </conditionalFormatting>
  <conditionalFormatting sqref="X36:Y36">
    <cfRule type="expression" dxfId="549" priority="185">
      <formula>X37=0</formula>
    </cfRule>
  </conditionalFormatting>
  <conditionalFormatting sqref="Y26">
    <cfRule type="expression" dxfId="548" priority="184">
      <formula>Y27=0</formula>
    </cfRule>
  </conditionalFormatting>
  <conditionalFormatting sqref="X26">
    <cfRule type="expression" dxfId="547" priority="183">
      <formula>X27=0</formula>
    </cfRule>
  </conditionalFormatting>
  <conditionalFormatting sqref="Y40">
    <cfRule type="expression" dxfId="546" priority="182">
      <formula>Y41=0</formula>
    </cfRule>
  </conditionalFormatting>
  <conditionalFormatting sqref="X40">
    <cfRule type="expression" dxfId="545" priority="181">
      <formula>X41=0</formula>
    </cfRule>
  </conditionalFormatting>
  <conditionalFormatting sqref="E42">
    <cfRule type="expression" dxfId="544" priority="180">
      <formula>E43=0</formula>
    </cfRule>
  </conditionalFormatting>
  <conditionalFormatting sqref="G42">
    <cfRule type="expression" dxfId="543" priority="179">
      <formula>G43=0</formula>
    </cfRule>
  </conditionalFormatting>
  <conditionalFormatting sqref="F42">
    <cfRule type="expression" dxfId="542" priority="178">
      <formula>F43=0</formula>
    </cfRule>
  </conditionalFormatting>
  <conditionalFormatting sqref="D42">
    <cfRule type="expression" dxfId="541" priority="177">
      <formula>D43=0</formula>
    </cfRule>
  </conditionalFormatting>
  <conditionalFormatting sqref="I42">
    <cfRule type="expression" dxfId="540" priority="176">
      <formula>I43=0</formula>
    </cfRule>
  </conditionalFormatting>
  <conditionalFormatting sqref="H42">
    <cfRule type="expression" dxfId="539" priority="175">
      <formula>H43=0</formula>
    </cfRule>
  </conditionalFormatting>
  <conditionalFormatting sqref="K42">
    <cfRule type="expression" dxfId="538" priority="174">
      <formula>K43=0</formula>
    </cfRule>
  </conditionalFormatting>
  <conditionalFormatting sqref="L42">
    <cfRule type="expression" dxfId="537" priority="171">
      <formula>L43=0</formula>
    </cfRule>
  </conditionalFormatting>
  <conditionalFormatting sqref="M42:O42">
    <cfRule type="expression" dxfId="536" priority="172">
      <formula>M43=0</formula>
    </cfRule>
  </conditionalFormatting>
  <conditionalFormatting sqref="Q42">
    <cfRule type="expression" dxfId="535" priority="170">
      <formula>Q43=0</formula>
    </cfRule>
  </conditionalFormatting>
  <conditionalFormatting sqref="P42">
    <cfRule type="expression" dxfId="534" priority="169">
      <formula>P43=0</formula>
    </cfRule>
  </conditionalFormatting>
  <conditionalFormatting sqref="S42">
    <cfRule type="expression" dxfId="533" priority="168">
      <formula>S43=0</formula>
    </cfRule>
  </conditionalFormatting>
  <conditionalFormatting sqref="R42">
    <cfRule type="expression" dxfId="532" priority="167">
      <formula>R43=0</formula>
    </cfRule>
  </conditionalFormatting>
  <conditionalFormatting sqref="U42">
    <cfRule type="expression" dxfId="531" priority="166">
      <formula>U43=0</formula>
    </cfRule>
  </conditionalFormatting>
  <conditionalFormatting sqref="T42">
    <cfRule type="expression" dxfId="530" priority="165">
      <formula>T43=0</formula>
    </cfRule>
  </conditionalFormatting>
  <conditionalFormatting sqref="W42">
    <cfRule type="expression" dxfId="529" priority="164">
      <formula>W43=0</formula>
    </cfRule>
  </conditionalFormatting>
  <conditionalFormatting sqref="V42">
    <cfRule type="expression" dxfId="528" priority="163">
      <formula>V43=0</formula>
    </cfRule>
  </conditionalFormatting>
  <conditionalFormatting sqref="G32">
    <cfRule type="expression" dxfId="527" priority="162">
      <formula>G33=0</formula>
    </cfRule>
  </conditionalFormatting>
  <conditionalFormatting sqref="F32">
    <cfRule type="expression" dxfId="526" priority="160">
      <formula>F33=0</formula>
    </cfRule>
  </conditionalFormatting>
  <conditionalFormatting sqref="H32:I32">
    <cfRule type="expression" dxfId="525" priority="161">
      <formula>H33=0</formula>
    </cfRule>
  </conditionalFormatting>
  <conditionalFormatting sqref="E32">
    <cfRule type="expression" dxfId="524" priority="159">
      <formula>E33=0</formula>
    </cfRule>
  </conditionalFormatting>
  <conditionalFormatting sqref="D32">
    <cfRule type="expression" dxfId="523" priority="158">
      <formula>D33=0</formula>
    </cfRule>
  </conditionalFormatting>
  <conditionalFormatting sqref="J32:K32">
    <cfRule type="expression" dxfId="522" priority="157">
      <formula>J33=0</formula>
    </cfRule>
  </conditionalFormatting>
  <conditionalFormatting sqref="L32:M32">
    <cfRule type="expression" dxfId="521" priority="156">
      <formula>L33=0</formula>
    </cfRule>
  </conditionalFormatting>
  <conditionalFormatting sqref="P32:Q32">
    <cfRule type="expression" dxfId="520" priority="155">
      <formula>P33=0</formula>
    </cfRule>
  </conditionalFormatting>
  <conditionalFormatting sqref="R32:S32">
    <cfRule type="expression" dxfId="519" priority="154">
      <formula>R33=0</formula>
    </cfRule>
  </conditionalFormatting>
  <conditionalFormatting sqref="T32:U32">
    <cfRule type="expression" dxfId="518" priority="153">
      <formula>T33=0</formula>
    </cfRule>
  </conditionalFormatting>
  <conditionalFormatting sqref="V32:W32">
    <cfRule type="expression" dxfId="517" priority="152">
      <formula>V33=0</formula>
    </cfRule>
  </conditionalFormatting>
  <conditionalFormatting sqref="X32:Y32">
    <cfRule type="expression" dxfId="516" priority="151">
      <formula>X33=0</formula>
    </cfRule>
  </conditionalFormatting>
  <conditionalFormatting sqref="G64">
    <cfRule type="expression" dxfId="515" priority="149">
      <formula>G65=0</formula>
    </cfRule>
  </conditionalFormatting>
  <conditionalFormatting sqref="E80">
    <cfRule type="expression" dxfId="514" priority="150">
      <formula>E81=0</formula>
    </cfRule>
  </conditionalFormatting>
  <conditionalFormatting sqref="H64:I64">
    <cfRule type="expression" dxfId="513" priority="148">
      <formula>H65=0</formula>
    </cfRule>
  </conditionalFormatting>
  <conditionalFormatting sqref="I80">
    <cfRule type="expression" dxfId="512" priority="147">
      <formula>I81=0</formula>
    </cfRule>
  </conditionalFormatting>
  <conditionalFormatting sqref="E82">
    <cfRule type="expression" dxfId="511" priority="146">
      <formula>E83=0</formula>
    </cfRule>
  </conditionalFormatting>
  <conditionalFormatting sqref="G82">
    <cfRule type="expression" dxfId="510" priority="145">
      <formula>G83=0</formula>
    </cfRule>
  </conditionalFormatting>
  <conditionalFormatting sqref="H80">
    <cfRule type="expression" dxfId="509" priority="144">
      <formula>H81=0</formula>
    </cfRule>
  </conditionalFormatting>
  <conditionalFormatting sqref="F64">
    <cfRule type="expression" dxfId="508" priority="143">
      <formula>F65=0</formula>
    </cfRule>
  </conditionalFormatting>
  <conditionalFormatting sqref="D80">
    <cfRule type="expression" dxfId="507" priority="142">
      <formula>D81=0</formula>
    </cfRule>
  </conditionalFormatting>
  <conditionalFormatting sqref="F82">
    <cfRule type="expression" dxfId="506" priority="141">
      <formula>F83=0</formula>
    </cfRule>
  </conditionalFormatting>
  <conditionalFormatting sqref="D82">
    <cfRule type="expression" dxfId="505" priority="140">
      <formula>D83=0</formula>
    </cfRule>
  </conditionalFormatting>
  <conditionalFormatting sqref="G68">
    <cfRule type="expression" dxfId="504" priority="138">
      <formula>G69=0</formula>
    </cfRule>
  </conditionalFormatting>
  <conditionalFormatting sqref="H66:I66">
    <cfRule type="expression" dxfId="503" priority="139">
      <formula>H67=0</formula>
    </cfRule>
  </conditionalFormatting>
  <conditionalFormatting sqref="F68">
    <cfRule type="expression" dxfId="502" priority="137">
      <formula>F69=0</formula>
    </cfRule>
  </conditionalFormatting>
  <conditionalFormatting sqref="G70">
    <cfRule type="expression" dxfId="501" priority="136">
      <formula>G71=0</formula>
    </cfRule>
  </conditionalFormatting>
  <conditionalFormatting sqref="H70:I70">
    <cfRule type="expression" dxfId="500" priority="135">
      <formula>H71=0</formula>
    </cfRule>
  </conditionalFormatting>
  <conditionalFormatting sqref="F70">
    <cfRule type="expression" dxfId="499" priority="134">
      <formula>F71=0</formula>
    </cfRule>
  </conditionalFormatting>
  <conditionalFormatting sqref="G72">
    <cfRule type="expression" dxfId="498" priority="133">
      <formula>G73=0</formula>
    </cfRule>
  </conditionalFormatting>
  <conditionalFormatting sqref="H72:I72">
    <cfRule type="expression" dxfId="497" priority="132">
      <formula>H73=0</formula>
    </cfRule>
  </conditionalFormatting>
  <conditionalFormatting sqref="F72">
    <cfRule type="expression" dxfId="496" priority="131">
      <formula>F73=0</formula>
    </cfRule>
  </conditionalFormatting>
  <conditionalFormatting sqref="G76">
    <cfRule type="expression" dxfId="495" priority="130">
      <formula>G77=0</formula>
    </cfRule>
  </conditionalFormatting>
  <conditionalFormatting sqref="H76:I76">
    <cfRule type="expression" dxfId="494" priority="129">
      <formula>H77=0</formula>
    </cfRule>
  </conditionalFormatting>
  <conditionalFormatting sqref="F76">
    <cfRule type="expression" dxfId="493" priority="128">
      <formula>F77=0</formula>
    </cfRule>
  </conditionalFormatting>
  <conditionalFormatting sqref="G78">
    <cfRule type="expression" dxfId="492" priority="127">
      <formula>G79=0</formula>
    </cfRule>
  </conditionalFormatting>
  <conditionalFormatting sqref="H78:I78">
    <cfRule type="expression" dxfId="491" priority="126">
      <formula>H79=0</formula>
    </cfRule>
  </conditionalFormatting>
  <conditionalFormatting sqref="F78">
    <cfRule type="expression" dxfId="490" priority="125">
      <formula>F79=0</formula>
    </cfRule>
  </conditionalFormatting>
  <conditionalFormatting sqref="G80">
    <cfRule type="expression" dxfId="489" priority="124">
      <formula>G81=0</formula>
    </cfRule>
  </conditionalFormatting>
  <conditionalFormatting sqref="F80">
    <cfRule type="expression" dxfId="488" priority="123">
      <formula>F81=0</formula>
    </cfRule>
  </conditionalFormatting>
  <conditionalFormatting sqref="I82">
    <cfRule type="expression" dxfId="487" priority="122">
      <formula>I83=0</formula>
    </cfRule>
  </conditionalFormatting>
  <conditionalFormatting sqref="H82">
    <cfRule type="expression" dxfId="486" priority="121">
      <formula>H83=0</formula>
    </cfRule>
  </conditionalFormatting>
  <conditionalFormatting sqref="E66">
    <cfRule type="expression" dxfId="485" priority="120">
      <formula>E67=0</formula>
    </cfRule>
  </conditionalFormatting>
  <conditionalFormatting sqref="D66">
    <cfRule type="expression" dxfId="484" priority="119">
      <formula>D67=0</formula>
    </cfRule>
  </conditionalFormatting>
  <conditionalFormatting sqref="D68">
    <cfRule type="expression" dxfId="483" priority="117">
      <formula>D69=0</formula>
    </cfRule>
  </conditionalFormatting>
  <conditionalFormatting sqref="E68">
    <cfRule type="expression" dxfId="482" priority="118">
      <formula>E69=0</formula>
    </cfRule>
  </conditionalFormatting>
  <conditionalFormatting sqref="E70">
    <cfRule type="expression" dxfId="481" priority="116">
      <formula>E71=0</formula>
    </cfRule>
  </conditionalFormatting>
  <conditionalFormatting sqref="D70">
    <cfRule type="expression" dxfId="480" priority="115">
      <formula>D71=0</formula>
    </cfRule>
  </conditionalFormatting>
  <conditionalFormatting sqref="E72">
    <cfRule type="expression" dxfId="479" priority="114">
      <formula>E73=0</formula>
    </cfRule>
  </conditionalFormatting>
  <conditionalFormatting sqref="D72">
    <cfRule type="expression" dxfId="478" priority="113">
      <formula>D73=0</formula>
    </cfRule>
  </conditionalFormatting>
  <conditionalFormatting sqref="E76">
    <cfRule type="expression" dxfId="477" priority="112">
      <formula>E77=0</formula>
    </cfRule>
  </conditionalFormatting>
  <conditionalFormatting sqref="D76">
    <cfRule type="expression" dxfId="476" priority="111">
      <formula>D77=0</formula>
    </cfRule>
  </conditionalFormatting>
  <conditionalFormatting sqref="E78">
    <cfRule type="expression" dxfId="475" priority="110">
      <formula>E79=0</formula>
    </cfRule>
  </conditionalFormatting>
  <conditionalFormatting sqref="D78">
    <cfRule type="expression" dxfId="474" priority="109">
      <formula>D79=0</formula>
    </cfRule>
  </conditionalFormatting>
  <conditionalFormatting sqref="M38:O38">
    <cfRule type="expression" dxfId="473" priority="244">
      <formula>M39=0</formula>
    </cfRule>
  </conditionalFormatting>
  <conditionalFormatting sqref="L36:O36">
    <cfRule type="expression" dxfId="472" priority="239">
      <formula>L37=0</formula>
    </cfRule>
  </conditionalFormatting>
  <conditionalFormatting sqref="L28:O28">
    <cfRule type="expression" dxfId="471" priority="241">
      <formula>L29=0</formula>
    </cfRule>
  </conditionalFormatting>
  <conditionalFormatting sqref="L38">
    <cfRule type="expression" dxfId="470" priority="243">
      <formula>L39=0</formula>
    </cfRule>
  </conditionalFormatting>
  <conditionalFormatting sqref="L24:O24">
    <cfRule type="expression" dxfId="469" priority="242">
      <formula>L25=0</formula>
    </cfRule>
  </conditionalFormatting>
  <conditionalFormatting sqref="M26:O26">
    <cfRule type="expression" dxfId="468" priority="236">
      <formula>M27=0</formula>
    </cfRule>
  </conditionalFormatting>
  <conditionalFormatting sqref="L34:O34">
    <cfRule type="expression" dxfId="467" priority="240">
      <formula>L35=0</formula>
    </cfRule>
  </conditionalFormatting>
  <conditionalFormatting sqref="L26">
    <cfRule type="expression" dxfId="466" priority="235">
      <formula>L27=0</formula>
    </cfRule>
  </conditionalFormatting>
  <conditionalFormatting sqref="M40:O40">
    <cfRule type="expression" dxfId="465" priority="238">
      <formula>M41=0</formula>
    </cfRule>
  </conditionalFormatting>
  <conditionalFormatting sqref="L40">
    <cfRule type="expression" dxfId="464" priority="237">
      <formula>L41=0</formula>
    </cfRule>
  </conditionalFormatting>
  <conditionalFormatting sqref="P22:Q22">
    <cfRule type="expression" dxfId="463" priority="234">
      <formula>P23=0</formula>
    </cfRule>
  </conditionalFormatting>
  <conditionalFormatting sqref="Q38">
    <cfRule type="expression" dxfId="462" priority="233">
      <formula>Q39=0</formula>
    </cfRule>
  </conditionalFormatting>
  <conditionalFormatting sqref="P38">
    <cfRule type="expression" dxfId="461" priority="232">
      <formula>P39=0</formula>
    </cfRule>
  </conditionalFormatting>
  <conditionalFormatting sqref="P24:Q24">
    <cfRule type="expression" dxfId="460" priority="231">
      <formula>P25=0</formula>
    </cfRule>
  </conditionalFormatting>
  <conditionalFormatting sqref="P28:Q28">
    <cfRule type="expression" dxfId="459" priority="230">
      <formula>P29=0</formula>
    </cfRule>
  </conditionalFormatting>
  <conditionalFormatting sqref="P30:Q30">
    <cfRule type="expression" dxfId="458" priority="229">
      <formula>P31=0</formula>
    </cfRule>
  </conditionalFormatting>
  <conditionalFormatting sqref="P36:Q36">
    <cfRule type="expression" dxfId="457" priority="228">
      <formula>P37=0</formula>
    </cfRule>
  </conditionalFormatting>
  <conditionalFormatting sqref="Q40">
    <cfRule type="expression" dxfId="456" priority="227">
      <formula>Q41=0</formula>
    </cfRule>
  </conditionalFormatting>
  <conditionalFormatting sqref="P40">
    <cfRule type="expression" dxfId="455" priority="226">
      <formula>P41=0</formula>
    </cfRule>
  </conditionalFormatting>
  <conditionalFormatting sqref="Q26">
    <cfRule type="expression" dxfId="454" priority="225">
      <formula>Q27=0</formula>
    </cfRule>
  </conditionalFormatting>
  <conditionalFormatting sqref="P26">
    <cfRule type="expression" dxfId="453" priority="224">
      <formula>P27=0</formula>
    </cfRule>
  </conditionalFormatting>
  <conditionalFormatting sqref="R22:S22">
    <cfRule type="expression" dxfId="452" priority="223">
      <formula>R23=0</formula>
    </cfRule>
  </conditionalFormatting>
  <conditionalFormatting sqref="S38">
    <cfRule type="expression" dxfId="451" priority="222">
      <formula>S39=0</formula>
    </cfRule>
  </conditionalFormatting>
  <conditionalFormatting sqref="R38">
    <cfRule type="expression" dxfId="450" priority="221">
      <formula>R39=0</formula>
    </cfRule>
  </conditionalFormatting>
  <conditionalFormatting sqref="R24:S24">
    <cfRule type="expression" dxfId="449" priority="220">
      <formula>R25=0</formula>
    </cfRule>
  </conditionalFormatting>
  <conditionalFormatting sqref="R28:S28">
    <cfRule type="expression" dxfId="448" priority="219">
      <formula>R29=0</formula>
    </cfRule>
  </conditionalFormatting>
  <conditionalFormatting sqref="R30:S30">
    <cfRule type="expression" dxfId="447" priority="218">
      <formula>R31=0</formula>
    </cfRule>
  </conditionalFormatting>
  <conditionalFormatting sqref="R34:S34">
    <cfRule type="expression" dxfId="446" priority="217">
      <formula>R35=0</formula>
    </cfRule>
  </conditionalFormatting>
  <conditionalFormatting sqref="S40">
    <cfRule type="expression" dxfId="445" priority="216">
      <formula>S41=0</formula>
    </cfRule>
  </conditionalFormatting>
  <conditionalFormatting sqref="R40">
    <cfRule type="expression" dxfId="444" priority="215">
      <formula>R41=0</formula>
    </cfRule>
  </conditionalFormatting>
  <conditionalFormatting sqref="X74:Y74">
    <cfRule type="expression" dxfId="443" priority="3">
      <formula>X75=0</formula>
    </cfRule>
  </conditionalFormatting>
  <conditionalFormatting sqref="H36:I36">
    <cfRule type="expression" dxfId="442" priority="274">
      <formula>H37=0</formula>
    </cfRule>
  </conditionalFormatting>
  <conditionalFormatting sqref="H40">
    <cfRule type="expression" dxfId="441" priority="269">
      <formula>H41=0</formula>
    </cfRule>
  </conditionalFormatting>
  <conditionalFormatting sqref="F38">
    <cfRule type="expression" dxfId="440" priority="271">
      <formula>F39=0</formula>
    </cfRule>
  </conditionalFormatting>
  <conditionalFormatting sqref="F36">
    <cfRule type="expression" dxfId="439" priority="273">
      <formula>F37=0</formula>
    </cfRule>
  </conditionalFormatting>
  <conditionalFormatting sqref="G38">
    <cfRule type="expression" dxfId="438" priority="272">
      <formula>G39=0</formula>
    </cfRule>
  </conditionalFormatting>
  <conditionalFormatting sqref="E26">
    <cfRule type="expression" dxfId="437" priority="266">
      <formula>E27=0</formula>
    </cfRule>
  </conditionalFormatting>
  <conditionalFormatting sqref="I40">
    <cfRule type="expression" dxfId="436" priority="270">
      <formula>I41=0</formula>
    </cfRule>
  </conditionalFormatting>
  <conditionalFormatting sqref="D26">
    <cfRule type="expression" dxfId="435" priority="265">
      <formula>D27=0</formula>
    </cfRule>
  </conditionalFormatting>
  <conditionalFormatting sqref="E24">
    <cfRule type="expression" dxfId="434" priority="268">
      <formula>E25=0</formula>
    </cfRule>
  </conditionalFormatting>
  <conditionalFormatting sqref="D24">
    <cfRule type="expression" dxfId="433" priority="267">
      <formula>D25=0</formula>
    </cfRule>
  </conditionalFormatting>
  <conditionalFormatting sqref="E28">
    <cfRule type="expression" dxfId="432" priority="264">
      <formula>E29=0</formula>
    </cfRule>
  </conditionalFormatting>
  <conditionalFormatting sqref="D28">
    <cfRule type="expression" dxfId="431" priority="263">
      <formula>D29=0</formula>
    </cfRule>
  </conditionalFormatting>
  <conditionalFormatting sqref="E30">
    <cfRule type="expression" dxfId="430" priority="262">
      <formula>E31=0</formula>
    </cfRule>
  </conditionalFormatting>
  <conditionalFormatting sqref="D30">
    <cfRule type="expression" dxfId="429" priority="261">
      <formula>D31=0</formula>
    </cfRule>
  </conditionalFormatting>
  <conditionalFormatting sqref="E34">
    <cfRule type="expression" dxfId="428" priority="260">
      <formula>E35=0</formula>
    </cfRule>
  </conditionalFormatting>
  <conditionalFormatting sqref="D34">
    <cfRule type="expression" dxfId="427" priority="259">
      <formula>D35=0</formula>
    </cfRule>
  </conditionalFormatting>
  <conditionalFormatting sqref="E36">
    <cfRule type="expression" dxfId="426" priority="258">
      <formula>E37=0</formula>
    </cfRule>
  </conditionalFormatting>
  <conditionalFormatting sqref="D36">
    <cfRule type="expression" dxfId="425" priority="257">
      <formula>D37=0</formula>
    </cfRule>
  </conditionalFormatting>
  <conditionalFormatting sqref="J22:K22">
    <cfRule type="expression" dxfId="424" priority="256">
      <formula>J23=0</formula>
    </cfRule>
  </conditionalFormatting>
  <conditionalFormatting sqref="K38">
    <cfRule type="expression" dxfId="423" priority="255">
      <formula>K39=0</formula>
    </cfRule>
  </conditionalFormatting>
  <conditionalFormatting sqref="J38">
    <cfRule type="expression" dxfId="422" priority="254">
      <formula>J39=0</formula>
    </cfRule>
  </conditionalFormatting>
  <conditionalFormatting sqref="J24:K24">
    <cfRule type="expression" dxfId="421" priority="253">
      <formula>J25=0</formula>
    </cfRule>
  </conditionalFormatting>
  <conditionalFormatting sqref="J30:K30">
    <cfRule type="expression" dxfId="420" priority="252">
      <formula>J31=0</formula>
    </cfRule>
  </conditionalFormatting>
  <conditionalFormatting sqref="J34:K34">
    <cfRule type="expression" dxfId="419" priority="251">
      <formula>J35=0</formula>
    </cfRule>
  </conditionalFormatting>
  <conditionalFormatting sqref="J36:K36">
    <cfRule type="expression" dxfId="418" priority="250">
      <formula>J37=0</formula>
    </cfRule>
  </conditionalFormatting>
  <conditionalFormatting sqref="K40">
    <cfRule type="expression" dxfId="417" priority="249">
      <formula>K41=0</formula>
    </cfRule>
  </conditionalFormatting>
  <conditionalFormatting sqref="J40">
    <cfRule type="expression" dxfId="416" priority="248">
      <formula>J41=0</formula>
    </cfRule>
  </conditionalFormatting>
  <conditionalFormatting sqref="K26">
    <cfRule type="expression" dxfId="415" priority="247">
      <formula>K27=0</formula>
    </cfRule>
  </conditionalFormatting>
  <conditionalFormatting sqref="J26">
    <cfRule type="expression" dxfId="414" priority="246">
      <formula>J27=0</formula>
    </cfRule>
  </conditionalFormatting>
  <conditionalFormatting sqref="L22:O22">
    <cfRule type="expression" dxfId="413" priority="245">
      <formula>L23=0</formula>
    </cfRule>
  </conditionalFormatting>
  <conditionalFormatting sqref="J64:K64">
    <cfRule type="expression" dxfId="412" priority="108">
      <formula>J65=0</formula>
    </cfRule>
  </conditionalFormatting>
  <conditionalFormatting sqref="J72:K72">
    <cfRule type="expression" dxfId="411" priority="104">
      <formula>J73=0</formula>
    </cfRule>
  </conditionalFormatting>
  <conditionalFormatting sqref="J66:K66">
    <cfRule type="expression" dxfId="410" priority="105">
      <formula>J67=0</formula>
    </cfRule>
  </conditionalFormatting>
  <conditionalFormatting sqref="J78:K78">
    <cfRule type="expression" dxfId="409" priority="102">
      <formula>J79=0</formula>
    </cfRule>
  </conditionalFormatting>
  <conditionalFormatting sqref="J82">
    <cfRule type="expression" dxfId="408" priority="100">
      <formula>J83=0</formula>
    </cfRule>
  </conditionalFormatting>
  <conditionalFormatting sqref="K68">
    <cfRule type="expression" dxfId="407" priority="99">
      <formula>K69=0</formula>
    </cfRule>
  </conditionalFormatting>
  <conditionalFormatting sqref="L64:O64">
    <cfRule type="expression" dxfId="406" priority="97">
      <formula>L65=0</formula>
    </cfRule>
  </conditionalFormatting>
  <conditionalFormatting sqref="M80:O80">
    <cfRule type="expression" dxfId="405" priority="96">
      <formula>M81=0</formula>
    </cfRule>
  </conditionalFormatting>
  <conditionalFormatting sqref="L80">
    <cfRule type="expression" dxfId="404" priority="95">
      <formula>L81=0</formula>
    </cfRule>
  </conditionalFormatting>
  <conditionalFormatting sqref="L78:O78">
    <cfRule type="expression" dxfId="403" priority="91">
      <formula>L79=0</formula>
    </cfRule>
  </conditionalFormatting>
  <conditionalFormatting sqref="L76:O76">
    <cfRule type="expression" dxfId="402" priority="92">
      <formula>L77=0</formula>
    </cfRule>
  </conditionalFormatting>
  <conditionalFormatting sqref="L82">
    <cfRule type="expression" dxfId="401" priority="89">
      <formula>L83=0</formula>
    </cfRule>
  </conditionalFormatting>
  <conditionalFormatting sqref="L68">
    <cfRule type="expression" dxfId="400" priority="87">
      <formula>L69=0</formula>
    </cfRule>
  </conditionalFormatting>
  <conditionalFormatting sqref="P64:Q64">
    <cfRule type="expression" dxfId="399" priority="86">
      <formula>P65=0</formula>
    </cfRule>
  </conditionalFormatting>
  <conditionalFormatting sqref="P66:Q66">
    <cfRule type="expression" dxfId="398" priority="83">
      <formula>P67=0</formula>
    </cfRule>
  </conditionalFormatting>
  <conditionalFormatting sqref="P70:Q70">
    <cfRule type="expression" dxfId="397" priority="82">
      <formula>P71=0</formula>
    </cfRule>
  </conditionalFormatting>
  <conditionalFormatting sqref="Q82">
    <cfRule type="expression" dxfId="396" priority="79">
      <formula>Q83=0</formula>
    </cfRule>
  </conditionalFormatting>
  <conditionalFormatting sqref="P68">
    <cfRule type="expression" dxfId="395" priority="76">
      <formula>P69=0</formula>
    </cfRule>
  </conditionalFormatting>
  <conditionalFormatting sqref="R64:S64">
    <cfRule type="expression" dxfId="394" priority="75">
      <formula>R65=0</formula>
    </cfRule>
  </conditionalFormatting>
  <conditionalFormatting sqref="R66:S66">
    <cfRule type="expression" dxfId="393" priority="72">
      <formula>R67=0</formula>
    </cfRule>
  </conditionalFormatting>
  <conditionalFormatting sqref="R70:S70">
    <cfRule type="expression" dxfId="392" priority="71">
      <formula>R71=0</formula>
    </cfRule>
  </conditionalFormatting>
  <conditionalFormatting sqref="R72:S72">
    <cfRule type="expression" dxfId="391" priority="70">
      <formula>R73=0</formula>
    </cfRule>
  </conditionalFormatting>
  <conditionalFormatting sqref="S68">
    <cfRule type="expression" dxfId="390" priority="66">
      <formula>S69=0</formula>
    </cfRule>
  </conditionalFormatting>
  <conditionalFormatting sqref="R82">
    <cfRule type="expression" dxfId="389" priority="67">
      <formula>R83=0</formula>
    </cfRule>
  </conditionalFormatting>
  <conditionalFormatting sqref="T64:U64">
    <cfRule type="expression" dxfId="388" priority="64">
      <formula>T65=0</formula>
    </cfRule>
  </conditionalFormatting>
  <conditionalFormatting sqref="T70:U70">
    <cfRule type="expression" dxfId="387" priority="62">
      <formula>T71=0</formula>
    </cfRule>
  </conditionalFormatting>
  <conditionalFormatting sqref="T72:U72">
    <cfRule type="expression" dxfId="386" priority="61">
      <formula>T73=0</formula>
    </cfRule>
  </conditionalFormatting>
  <conditionalFormatting sqref="U82">
    <cfRule type="expression" dxfId="385" priority="58">
      <formula>U83=0</formula>
    </cfRule>
  </conditionalFormatting>
  <conditionalFormatting sqref="T68">
    <cfRule type="expression" dxfId="384" priority="55">
      <formula>T69=0</formula>
    </cfRule>
  </conditionalFormatting>
  <conditionalFormatting sqref="V64:W64">
    <cfRule type="expression" dxfId="383" priority="54">
      <formula>V65=0</formula>
    </cfRule>
  </conditionalFormatting>
  <conditionalFormatting sqref="W80">
    <cfRule type="expression" dxfId="382" priority="53">
      <formula>W81=0</formula>
    </cfRule>
  </conditionalFormatting>
  <conditionalFormatting sqref="V80">
    <cfRule type="expression" dxfId="381" priority="52">
      <formula>V81=0</formula>
    </cfRule>
  </conditionalFormatting>
  <conditionalFormatting sqref="V66:W66">
    <cfRule type="expression" dxfId="380" priority="51">
      <formula>V67=0</formula>
    </cfRule>
  </conditionalFormatting>
  <conditionalFormatting sqref="V70:W70">
    <cfRule type="expression" dxfId="379" priority="50">
      <formula>V71=0</formula>
    </cfRule>
  </conditionalFormatting>
  <conditionalFormatting sqref="V72:W72">
    <cfRule type="expression" dxfId="378" priority="49">
      <formula>V73=0</formula>
    </cfRule>
  </conditionalFormatting>
  <conditionalFormatting sqref="V76:W76">
    <cfRule type="expression" dxfId="377" priority="48">
      <formula>V77=0</formula>
    </cfRule>
  </conditionalFormatting>
  <conditionalFormatting sqref="V78:W78">
    <cfRule type="expression" dxfId="376" priority="47">
      <formula>V79=0</formula>
    </cfRule>
  </conditionalFormatting>
  <conditionalFormatting sqref="W68">
    <cfRule type="expression" dxfId="375" priority="46">
      <formula>W69=0</formula>
    </cfRule>
  </conditionalFormatting>
  <conditionalFormatting sqref="V68">
    <cfRule type="expression" dxfId="374" priority="45">
      <formula>V69=0</formula>
    </cfRule>
  </conditionalFormatting>
  <conditionalFormatting sqref="X64:Y64">
    <cfRule type="expression" dxfId="373" priority="44">
      <formula>X65=0</formula>
    </cfRule>
  </conditionalFormatting>
  <conditionalFormatting sqref="Y80">
    <cfRule type="expression" dxfId="372" priority="43">
      <formula>Y81=0</formula>
    </cfRule>
  </conditionalFormatting>
  <conditionalFormatting sqref="X80">
    <cfRule type="expression" dxfId="371" priority="42">
      <formula>X81=0</formula>
    </cfRule>
  </conditionalFormatting>
  <conditionalFormatting sqref="X66:Y66">
    <cfRule type="expression" dxfId="370" priority="41">
      <formula>X67=0</formula>
    </cfRule>
  </conditionalFormatting>
  <conditionalFormatting sqref="X70:Y70">
    <cfRule type="expression" dxfId="369" priority="40">
      <formula>X71=0</formula>
    </cfRule>
  </conditionalFormatting>
  <conditionalFormatting sqref="X72:Y72">
    <cfRule type="expression" dxfId="368" priority="39">
      <formula>X73=0</formula>
    </cfRule>
  </conditionalFormatting>
  <conditionalFormatting sqref="X76:Y76">
    <cfRule type="expression" dxfId="367" priority="38">
      <formula>X77=0</formula>
    </cfRule>
  </conditionalFormatting>
  <conditionalFormatting sqref="X78:Y78">
    <cfRule type="expression" dxfId="366" priority="37">
      <formula>X79=0</formula>
    </cfRule>
  </conditionalFormatting>
  <conditionalFormatting sqref="V74:W74">
    <cfRule type="expression" dxfId="365" priority="4">
      <formula>V75=0</formula>
    </cfRule>
  </conditionalFormatting>
  <conditionalFormatting sqref="K80">
    <cfRule type="expression" dxfId="364" priority="107">
      <formula>K81=0</formula>
    </cfRule>
  </conditionalFormatting>
  <conditionalFormatting sqref="J80">
    <cfRule type="expression" dxfId="363" priority="106">
      <formula>J81=0</formula>
    </cfRule>
  </conditionalFormatting>
  <conditionalFormatting sqref="J76:K76">
    <cfRule type="expression" dxfId="362" priority="103">
      <formula>J77=0</formula>
    </cfRule>
  </conditionalFormatting>
  <conditionalFormatting sqref="K82">
    <cfRule type="expression" dxfId="361" priority="101">
      <formula>K83=0</formula>
    </cfRule>
  </conditionalFormatting>
  <conditionalFormatting sqref="J68">
    <cfRule type="expression" dxfId="360" priority="98">
      <formula>J69=0</formula>
    </cfRule>
  </conditionalFormatting>
  <conditionalFormatting sqref="L66:O66">
    <cfRule type="expression" dxfId="359" priority="94">
      <formula>L67=0</formula>
    </cfRule>
  </conditionalFormatting>
  <conditionalFormatting sqref="L70:O70">
    <cfRule type="expression" dxfId="358" priority="93">
      <formula>L71=0</formula>
    </cfRule>
  </conditionalFormatting>
  <conditionalFormatting sqref="M82:O82">
    <cfRule type="expression" dxfId="357" priority="90">
      <formula>M83=0</formula>
    </cfRule>
  </conditionalFormatting>
  <conditionalFormatting sqref="M68:O68">
    <cfRule type="expression" dxfId="356" priority="88">
      <formula>M69=0</formula>
    </cfRule>
  </conditionalFormatting>
  <conditionalFormatting sqref="P80">
    <cfRule type="expression" dxfId="355" priority="84">
      <formula>P81=0</formula>
    </cfRule>
  </conditionalFormatting>
  <conditionalFormatting sqref="Q80">
    <cfRule type="expression" dxfId="354" priority="85">
      <formula>Q81=0</formula>
    </cfRule>
  </conditionalFormatting>
  <conditionalFormatting sqref="P72:Q72">
    <cfRule type="expression" dxfId="353" priority="81">
      <formula>P73=0</formula>
    </cfRule>
  </conditionalFormatting>
  <conditionalFormatting sqref="P78:Q78">
    <cfRule type="expression" dxfId="352" priority="80">
      <formula>P79=0</formula>
    </cfRule>
  </conditionalFormatting>
  <conditionalFormatting sqref="P82">
    <cfRule type="expression" dxfId="351" priority="78">
      <formula>P83=0</formula>
    </cfRule>
  </conditionalFormatting>
  <conditionalFormatting sqref="Q68">
    <cfRule type="expression" dxfId="350" priority="77">
      <formula>Q69=0</formula>
    </cfRule>
  </conditionalFormatting>
  <conditionalFormatting sqref="R80">
    <cfRule type="expression" dxfId="349" priority="73">
      <formula>R81=0</formula>
    </cfRule>
  </conditionalFormatting>
  <conditionalFormatting sqref="S80">
    <cfRule type="expression" dxfId="348" priority="74">
      <formula>S81=0</formula>
    </cfRule>
  </conditionalFormatting>
  <conditionalFormatting sqref="R76:S76">
    <cfRule type="expression" dxfId="347" priority="69">
      <formula>R77=0</formula>
    </cfRule>
  </conditionalFormatting>
  <conditionalFormatting sqref="S82">
    <cfRule type="expression" dxfId="346" priority="68">
      <formula>S83=0</formula>
    </cfRule>
  </conditionalFormatting>
  <conditionalFormatting sqref="R68">
    <cfRule type="expression" dxfId="345" priority="65">
      <formula>R69=0</formula>
    </cfRule>
  </conditionalFormatting>
  <conditionalFormatting sqref="T66:U66">
    <cfRule type="expression" dxfId="344" priority="63">
      <formula>T67=0</formula>
    </cfRule>
  </conditionalFormatting>
  <conditionalFormatting sqref="T76:U76">
    <cfRule type="expression" dxfId="343" priority="60">
      <formula>T77=0</formula>
    </cfRule>
  </conditionalFormatting>
  <conditionalFormatting sqref="T78:U78">
    <cfRule type="expression" dxfId="342" priority="59">
      <formula>T79=0</formula>
    </cfRule>
  </conditionalFormatting>
  <conditionalFormatting sqref="T82">
    <cfRule type="expression" dxfId="341" priority="57">
      <formula>T83=0</formula>
    </cfRule>
  </conditionalFormatting>
  <conditionalFormatting sqref="U68">
    <cfRule type="expression" dxfId="340" priority="56">
      <formula>U69=0</formula>
    </cfRule>
  </conditionalFormatting>
  <conditionalFormatting sqref="Y68">
    <cfRule type="expression" dxfId="339" priority="36">
      <formula>Y69=0</formula>
    </cfRule>
  </conditionalFormatting>
  <conditionalFormatting sqref="X68">
    <cfRule type="expression" dxfId="338" priority="35">
      <formula>X69=0</formula>
    </cfRule>
  </conditionalFormatting>
  <conditionalFormatting sqref="Y82">
    <cfRule type="expression" dxfId="337" priority="34">
      <formula>Y83=0</formula>
    </cfRule>
  </conditionalFormatting>
  <conditionalFormatting sqref="X82">
    <cfRule type="expression" dxfId="336" priority="33">
      <formula>X83=0</formula>
    </cfRule>
  </conditionalFormatting>
  <conditionalFormatting sqref="G84">
    <cfRule type="expression" dxfId="335" priority="31">
      <formula>G85=0</formula>
    </cfRule>
  </conditionalFormatting>
  <conditionalFormatting sqref="E84">
    <cfRule type="expression" dxfId="334" priority="32">
      <formula>E85=0</formula>
    </cfRule>
  </conditionalFormatting>
  <conditionalFormatting sqref="F84">
    <cfRule type="expression" dxfId="333" priority="30">
      <formula>F85=0</formula>
    </cfRule>
  </conditionalFormatting>
  <conditionalFormatting sqref="D84">
    <cfRule type="expression" dxfId="332" priority="29">
      <formula>D85=0</formula>
    </cfRule>
  </conditionalFormatting>
  <conditionalFormatting sqref="I84">
    <cfRule type="expression" dxfId="331" priority="28">
      <formula>I85=0</formula>
    </cfRule>
  </conditionalFormatting>
  <conditionalFormatting sqref="H84">
    <cfRule type="expression" dxfId="330" priority="27">
      <formula>H85=0</formula>
    </cfRule>
  </conditionalFormatting>
  <conditionalFormatting sqref="K84">
    <cfRule type="expression" dxfId="329" priority="26">
      <formula>K85=0</formula>
    </cfRule>
  </conditionalFormatting>
  <conditionalFormatting sqref="J84">
    <cfRule type="expression" dxfId="328" priority="25">
      <formula>J85=0</formula>
    </cfRule>
  </conditionalFormatting>
  <conditionalFormatting sqref="M84:O84">
    <cfRule type="expression" dxfId="327" priority="24">
      <formula>M85=0</formula>
    </cfRule>
  </conditionalFormatting>
  <conditionalFormatting sqref="L84">
    <cfRule type="expression" dxfId="326" priority="23">
      <formula>L85=0</formula>
    </cfRule>
  </conditionalFormatting>
  <conditionalFormatting sqref="Q84">
    <cfRule type="expression" dxfId="325" priority="22">
      <formula>Q85=0</formula>
    </cfRule>
  </conditionalFormatting>
  <conditionalFormatting sqref="P84">
    <cfRule type="expression" dxfId="324" priority="21">
      <formula>P85=0</formula>
    </cfRule>
  </conditionalFormatting>
  <conditionalFormatting sqref="R84">
    <cfRule type="expression" dxfId="323" priority="19">
      <formula>R85=0</formula>
    </cfRule>
  </conditionalFormatting>
  <conditionalFormatting sqref="S84">
    <cfRule type="expression" dxfId="322" priority="20">
      <formula>S85=0</formula>
    </cfRule>
  </conditionalFormatting>
  <conditionalFormatting sqref="U84">
    <cfRule type="expression" dxfId="321" priority="18">
      <formula>U85=0</formula>
    </cfRule>
  </conditionalFormatting>
  <conditionalFormatting sqref="T84">
    <cfRule type="expression" dxfId="320" priority="17">
      <formula>T85=0</formula>
    </cfRule>
  </conditionalFormatting>
  <conditionalFormatting sqref="W84">
    <cfRule type="expression" dxfId="319" priority="16">
      <formula>W85=0</formula>
    </cfRule>
  </conditionalFormatting>
  <conditionalFormatting sqref="V84">
    <cfRule type="expression" dxfId="318" priority="15">
      <formula>V85=0</formula>
    </cfRule>
  </conditionalFormatting>
  <conditionalFormatting sqref="G74">
    <cfRule type="expression" dxfId="317" priority="14">
      <formula>G75=0</formula>
    </cfRule>
  </conditionalFormatting>
  <conditionalFormatting sqref="H74:I74">
    <cfRule type="expression" dxfId="316" priority="13">
      <formula>H75=0</formula>
    </cfRule>
  </conditionalFormatting>
  <conditionalFormatting sqref="F74">
    <cfRule type="expression" dxfId="315" priority="12">
      <formula>F75=0</formula>
    </cfRule>
  </conditionalFormatting>
  <conditionalFormatting sqref="E74">
    <cfRule type="expression" dxfId="314" priority="11">
      <formula>E75=0</formula>
    </cfRule>
  </conditionalFormatting>
  <conditionalFormatting sqref="D74">
    <cfRule type="expression" dxfId="313" priority="10">
      <formula>D75=0</formula>
    </cfRule>
  </conditionalFormatting>
  <conditionalFormatting sqref="J74:K74">
    <cfRule type="expression" dxfId="312" priority="9">
      <formula>J75=0</formula>
    </cfRule>
  </conditionalFormatting>
  <conditionalFormatting sqref="L74:M74">
    <cfRule type="expression" dxfId="311" priority="8">
      <formula>L75=0</formula>
    </cfRule>
  </conditionalFormatting>
  <conditionalFormatting sqref="P74:Q74">
    <cfRule type="expression" dxfId="310" priority="7">
      <formula>P75=0</formula>
    </cfRule>
  </conditionalFormatting>
  <conditionalFormatting sqref="R74:S74">
    <cfRule type="expression" dxfId="309" priority="6">
      <formula>R75=0</formula>
    </cfRule>
  </conditionalFormatting>
  <conditionalFormatting sqref="T74:U74">
    <cfRule type="expression" dxfId="308" priority="5">
      <formula>T75=0</formula>
    </cfRule>
  </conditionalFormatting>
  <conditionalFormatting sqref="E38">
    <cfRule type="expression" dxfId="307" priority="298">
      <formula>E39=0</formula>
    </cfRule>
  </conditionalFormatting>
  <conditionalFormatting sqref="G40">
    <cfRule type="expression" dxfId="306" priority="293">
      <formula>G41=0</formula>
    </cfRule>
  </conditionalFormatting>
  <conditionalFormatting sqref="I38">
    <cfRule type="expression" dxfId="305" priority="295">
      <formula>I39=0</formula>
    </cfRule>
  </conditionalFormatting>
  <conditionalFormatting sqref="G22">
    <cfRule type="expression" dxfId="304" priority="297">
      <formula>G23=0</formula>
    </cfRule>
  </conditionalFormatting>
  <conditionalFormatting sqref="H22:I22">
    <cfRule type="expression" dxfId="303" priority="296">
      <formula>H23=0</formula>
    </cfRule>
  </conditionalFormatting>
  <conditionalFormatting sqref="D38">
    <cfRule type="expression" dxfId="302" priority="290">
      <formula>D39=0</formula>
    </cfRule>
  </conditionalFormatting>
  <conditionalFormatting sqref="E40">
    <cfRule type="expression" dxfId="301" priority="294">
      <formula>E41=0</formula>
    </cfRule>
  </conditionalFormatting>
  <conditionalFormatting sqref="F40">
    <cfRule type="expression" dxfId="300" priority="289">
      <formula>F41=0</formula>
    </cfRule>
  </conditionalFormatting>
  <conditionalFormatting sqref="H38">
    <cfRule type="expression" dxfId="299" priority="292">
      <formula>H39=0</formula>
    </cfRule>
  </conditionalFormatting>
  <conditionalFormatting sqref="F22">
    <cfRule type="expression" dxfId="298" priority="291">
      <formula>F23=0</formula>
    </cfRule>
  </conditionalFormatting>
  <conditionalFormatting sqref="D40">
    <cfRule type="expression" dxfId="297" priority="288">
      <formula>D41=0</formula>
    </cfRule>
  </conditionalFormatting>
  <conditionalFormatting sqref="H24:I24">
    <cfRule type="expression" dxfId="296" priority="287">
      <formula>H25=0</formula>
    </cfRule>
  </conditionalFormatting>
  <conditionalFormatting sqref="G26">
    <cfRule type="expression" dxfId="295" priority="286">
      <formula>G27=0</formula>
    </cfRule>
  </conditionalFormatting>
  <conditionalFormatting sqref="F26">
    <cfRule type="expression" dxfId="294" priority="285">
      <formula>F27=0</formula>
    </cfRule>
  </conditionalFormatting>
  <conditionalFormatting sqref="G28">
    <cfRule type="expression" dxfId="293" priority="284">
      <formula>G29=0</formula>
    </cfRule>
  </conditionalFormatting>
  <conditionalFormatting sqref="H28:I28">
    <cfRule type="expression" dxfId="292" priority="283">
      <formula>H29=0</formula>
    </cfRule>
  </conditionalFormatting>
  <conditionalFormatting sqref="F28">
    <cfRule type="expression" dxfId="291" priority="282">
      <formula>F29=0</formula>
    </cfRule>
  </conditionalFormatting>
  <conditionalFormatting sqref="G30">
    <cfRule type="expression" dxfId="290" priority="281">
      <formula>G31=0</formula>
    </cfRule>
  </conditionalFormatting>
  <conditionalFormatting sqref="H30:I30">
    <cfRule type="expression" dxfId="289" priority="280">
      <formula>H31=0</formula>
    </cfRule>
  </conditionalFormatting>
  <conditionalFormatting sqref="F30">
    <cfRule type="expression" dxfId="288" priority="279">
      <formula>F31=0</formula>
    </cfRule>
  </conditionalFormatting>
  <conditionalFormatting sqref="G34">
    <cfRule type="expression" dxfId="287" priority="278">
      <formula>G35=0</formula>
    </cfRule>
  </conditionalFormatting>
  <conditionalFormatting sqref="H34:I34">
    <cfRule type="expression" dxfId="286" priority="277">
      <formula>H35=0</formula>
    </cfRule>
  </conditionalFormatting>
  <conditionalFormatting sqref="F34">
    <cfRule type="expression" dxfId="285" priority="276">
      <formula>F35=0</formula>
    </cfRule>
  </conditionalFormatting>
  <conditionalFormatting sqref="G36">
    <cfRule type="expression" dxfId="284" priority="275">
      <formula>G37=0</formula>
    </cfRule>
  </conditionalFormatting>
  <conditionalFormatting sqref="N72:O72">
    <cfRule type="expression" dxfId="283" priority="2">
      <formula>N73=0</formula>
    </cfRule>
  </conditionalFormatting>
  <conditionalFormatting sqref="N30:O30">
    <cfRule type="expression" dxfId="282" priority="1">
      <formula>N31=0</formula>
    </cfRule>
  </conditionalFormatting>
  <printOptions horizontalCentered="1"/>
  <pageMargins left="0.35433070866141736" right="0.31496062992125984" top="0.23622047244094491" bottom="0.11811023622047245" header="0.19685039370078741" footer="0.11811023622047245"/>
  <pageSetup paperSize="9" scale="63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85"/>
  <sheetViews>
    <sheetView workbookViewId="0">
      <selection sqref="A1:K1"/>
    </sheetView>
  </sheetViews>
  <sheetFormatPr defaultColWidth="9.109375" defaultRowHeight="14.4" x14ac:dyDescent="0.3"/>
  <cols>
    <col min="1" max="1" width="17.6640625" customWidth="1"/>
    <col min="2" max="3" width="10.6640625" customWidth="1"/>
    <col min="4" max="11" width="9.109375" customWidth="1"/>
  </cols>
  <sheetData>
    <row r="1" spans="1:11" ht="15" customHeight="1" x14ac:dyDescent="0.3">
      <c r="A1" s="124" t="str">
        <f ca="1">"HSMBA Winter League 2016-17 as at "&amp;TEXT(TODAY(),"d mmmm yyyy")</f>
        <v>HSMBA Winter League 2016-17 as at 24 January 2023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x14ac:dyDescent="0.3">
      <c r="A2" s="136" t="s">
        <v>27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3">
      <c r="A3" s="1"/>
    </row>
    <row r="4" spans="1:11" ht="15.6" x14ac:dyDescent="0.3">
      <c r="A4" s="123" t="s">
        <v>337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s="18" customFormat="1" ht="27.6" x14ac:dyDescent="0.3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32</v>
      </c>
      <c r="J5" s="16" t="s">
        <v>8</v>
      </c>
      <c r="K5" s="17" t="s">
        <v>9</v>
      </c>
    </row>
    <row r="6" spans="1:11" s="23" customFormat="1" ht="15" customHeight="1" x14ac:dyDescent="0.3">
      <c r="A6" s="19" t="s">
        <v>269</v>
      </c>
      <c r="B6" s="20">
        <f>COUNTIFS('Results Input'!$B$7:$B$226,$A6,'Results Input'!$D$7:$D$226,1)+COUNTIFS('Results Input'!$C$7:$C$226,$A6,'Results Input'!$D$7:$D$226,1)</f>
        <v>20</v>
      </c>
      <c r="C6" s="20">
        <f>COUNTIFS('Results Input'!$B$7:$B$226,$A6,'Results Input'!$AE$7:$AE$226,"W")+COUNTIFS('Results Input'!$C$7:$C$226,$A6,'Results Input'!$AF$7:$AF$226,"W")</f>
        <v>11</v>
      </c>
      <c r="D6" s="20">
        <f>COUNTIFS('Results Input'!$B$7:$B$226,$A6,'Results Input'!$AE$7:$AE$226,"D")+COUNTIFS('Results Input'!$C$7:$C$226,$A6,'Results Input'!$AF$7:$AF$226,"D")</f>
        <v>1</v>
      </c>
      <c r="E6" s="20">
        <f>COUNTIFS('Results Input'!$B$7:$B$226,$A6,'Results Input'!$AE$7:$AE$226,"L")+COUNTIFS('Results Input'!$C$7:$C$226,$A6,'Results Input'!$AF$7:$AF$226,"L")</f>
        <v>8</v>
      </c>
      <c r="F6" s="20">
        <f>SUMIF('Results Input'!$B$7:$B$226,'Live Tables'!$A6,'Results Input'!$AC$7:$AC$226)+SUMIF('Results Input'!$C$7:$C$226,'Live Tables'!$A6,'Results Input'!$AD$7:$AD$226)</f>
        <v>107</v>
      </c>
      <c r="G6" s="20">
        <f>SUMIF('Results Input'!$B$7:$B$226,'Live Tables'!$A6,'Results Input'!$AA$7:$AA$226)+SUMIF('Results Input'!$C$7:$C$226,'Live Tables'!$A6,'Results Input'!$AB$7:$AB$226)</f>
        <v>732</v>
      </c>
      <c r="H6" s="20">
        <f>SUMIF('Results Input'!$B$7:$B$226,'Live Tables'!$A6,'Results Input'!$AB$7:$AB$226)+SUMIF('Results Input'!$C$7:$C$226,'Live Tables'!$A6,'Results Input'!$AA$7:$AA$226)</f>
        <v>710</v>
      </c>
      <c r="I6" s="21">
        <f t="shared" ref="I6" si="0">+G6-H6</f>
        <v>22</v>
      </c>
      <c r="J6" s="20">
        <f>SUMIF('Results Input'!$B$7:$B$226,'Live Tables'!$A6,'Results Input'!$AH$7:$AH$226)</f>
        <v>5</v>
      </c>
      <c r="K6" s="22">
        <f t="shared" ref="K6" si="1">+F6+J6</f>
        <v>112</v>
      </c>
    </row>
    <row r="7" spans="1:11" s="23" customFormat="1" ht="15" customHeight="1" x14ac:dyDescent="0.3">
      <c r="A7" s="19" t="s">
        <v>12</v>
      </c>
      <c r="B7" s="20">
        <f>COUNTIFS('Results Input'!$B$7:$B$226,$A7,'Results Input'!$D$7:$D$226,1)+COUNTIFS('Results Input'!$C$7:$C$226,$A7,'Results Input'!$D$7:$D$226,1)</f>
        <v>20</v>
      </c>
      <c r="C7" s="20">
        <f>COUNTIFS('Results Input'!$B$7:$B$226,$A7,'Results Input'!$AE$7:$AE$226,"W")+COUNTIFS('Results Input'!$C$7:$C$226,$A7,'Results Input'!$AF$7:$AF$226,"W")</f>
        <v>0</v>
      </c>
      <c r="D7" s="20">
        <f>COUNTIFS('Results Input'!$B$7:$B$226,$A7,'Results Input'!$AE$7:$AE$226,"D")+COUNTIFS('Results Input'!$C$7:$C$226,$A7,'Results Input'!$AF$7:$AF$226,"D")</f>
        <v>0</v>
      </c>
      <c r="E7" s="20">
        <f>COUNTIFS('Results Input'!$B$7:$B$226,$A7,'Results Input'!$AE$7:$AE$226,"L")+COUNTIFS('Results Input'!$C$7:$C$226,$A7,'Results Input'!$AF$7:$AF$226,"L")</f>
        <v>20</v>
      </c>
      <c r="F7" s="20">
        <f>SUMIF('Results Input'!$B$7:$B$226,'Live Tables'!$A7,'Results Input'!$AC$7:$AC$226)+SUMIF('Results Input'!$C$7:$C$226,'Live Tables'!$A7,'Results Input'!$AD$7:$AD$226)</f>
        <v>37</v>
      </c>
      <c r="G7" s="20">
        <f>SUMIF('Results Input'!$B$7:$B$226,'Live Tables'!$A7,'Results Input'!$AA$7:$AA$226)+SUMIF('Results Input'!$C$7:$C$226,'Live Tables'!$A7,'Results Input'!$AB$7:$AB$226)</f>
        <v>567</v>
      </c>
      <c r="H7" s="20">
        <f>SUMIF('Results Input'!$B$7:$B$226,'Live Tables'!$A7,'Results Input'!$AB$7:$AB$226)+SUMIF('Results Input'!$C$7:$C$226,'Live Tables'!$A7,'Results Input'!$AA$7:$AA$226)</f>
        <v>963</v>
      </c>
      <c r="I7" s="21">
        <f t="shared" ref="I7:I16" si="2">+G7-H7</f>
        <v>-396</v>
      </c>
      <c r="J7" s="20">
        <f>SUMIF('Results Input'!$B$7:$B$226,'Live Tables'!$A7,'Results Input'!$AH$7:$AH$226)</f>
        <v>0</v>
      </c>
      <c r="K7" s="22">
        <f t="shared" ref="K7:K16" si="3">+F7+J7</f>
        <v>37</v>
      </c>
    </row>
    <row r="8" spans="1:11" s="23" customFormat="1" ht="15" customHeight="1" x14ac:dyDescent="0.3">
      <c r="A8" s="19" t="s">
        <v>345</v>
      </c>
      <c r="B8" s="20">
        <f>COUNTIFS('Results Input'!$B$7:$B$226,$A8,'Results Input'!$D$7:$D$226,1)+COUNTIFS('Results Input'!$C$7:$C$226,$A8,'Results Input'!$D$7:$D$226,1)</f>
        <v>20</v>
      </c>
      <c r="C8" s="20">
        <f>COUNTIFS('Results Input'!$B$7:$B$226,$A8,'Results Input'!$AE$7:$AE$226,"W")+COUNTIFS('Results Input'!$C$7:$C$226,$A8,'Results Input'!$AF$7:$AF$226,"W")</f>
        <v>6</v>
      </c>
      <c r="D8" s="20">
        <f>COUNTIFS('Results Input'!$B$7:$B$226,$A8,'Results Input'!$AE$7:$AE$226,"D")+COUNTIFS('Results Input'!$C$7:$C$226,$A8,'Results Input'!$AF$7:$AF$226,"D")</f>
        <v>0</v>
      </c>
      <c r="E8" s="20">
        <f>COUNTIFS('Results Input'!$B$7:$B$226,$A8,'Results Input'!$AE$7:$AE$226,"L")+COUNTIFS('Results Input'!$C$7:$C$226,$A8,'Results Input'!$AF$7:$AF$226,"L")</f>
        <v>14</v>
      </c>
      <c r="F8" s="20">
        <f>SUMIF('Results Input'!$B$7:$B$226,'Live Tables'!$A8,'Results Input'!$AC$7:$AC$226)+SUMIF('Results Input'!$C$7:$C$226,'Live Tables'!$A8,'Results Input'!$AD$7:$AD$226)</f>
        <v>67</v>
      </c>
      <c r="G8" s="20">
        <f>SUMIF('Results Input'!$B$7:$B$226,'Live Tables'!$A8,'Results Input'!$AA$7:$AA$226)+SUMIF('Results Input'!$C$7:$C$226,'Live Tables'!$A8,'Results Input'!$AB$7:$AB$226)</f>
        <v>643</v>
      </c>
      <c r="H8" s="20">
        <f>SUMIF('Results Input'!$B$7:$B$226,'Live Tables'!$A8,'Results Input'!$AB$7:$AB$226)+SUMIF('Results Input'!$C$7:$C$226,'Live Tables'!$A8,'Results Input'!$AA$7:$AA$226)</f>
        <v>868</v>
      </c>
      <c r="I8" s="21">
        <f t="shared" si="2"/>
        <v>-225</v>
      </c>
      <c r="J8" s="20">
        <f>SUMIF('Results Input'!$B$7:$B$226,'Live Tables'!$A8,'Results Input'!$AH$7:$AH$226)</f>
        <v>3</v>
      </c>
      <c r="K8" s="22">
        <f t="shared" si="3"/>
        <v>70</v>
      </c>
    </row>
    <row r="9" spans="1:11" s="23" customFormat="1" ht="15" customHeight="1" x14ac:dyDescent="0.3">
      <c r="A9" s="19" t="s">
        <v>347</v>
      </c>
      <c r="B9" s="20">
        <f>COUNTIFS('Results Input'!$B$7:$B$226,$A9,'Results Input'!$D$7:$D$226,1)+COUNTIFS('Results Input'!$C$7:$C$226,$A9,'Results Input'!$D$7:$D$226,1)</f>
        <v>20</v>
      </c>
      <c r="C9" s="20">
        <f>COUNTIFS('Results Input'!$B$7:$B$226,$A9,'Results Input'!$AE$7:$AE$226,"W")+COUNTIFS('Results Input'!$C$7:$C$226,$A9,'Results Input'!$AF$7:$AF$226,"W")</f>
        <v>12</v>
      </c>
      <c r="D9" s="20">
        <f>COUNTIFS('Results Input'!$B$7:$B$226,$A9,'Results Input'!$AE$7:$AE$226,"D")+COUNTIFS('Results Input'!$C$7:$C$226,$A9,'Results Input'!$AF$7:$AF$226,"D")</f>
        <v>0</v>
      </c>
      <c r="E9" s="20">
        <f>COUNTIFS('Results Input'!$B$7:$B$226,$A9,'Results Input'!$AE$7:$AE$226,"L")+COUNTIFS('Results Input'!$C$7:$C$226,$A9,'Results Input'!$AF$7:$AF$226,"L")</f>
        <v>8</v>
      </c>
      <c r="F9" s="20">
        <f>SUMIF('Results Input'!$B$7:$B$226,'Live Tables'!$A9,'Results Input'!$AC$7:$AC$226)+SUMIF('Results Input'!$C$7:$C$226,'Live Tables'!$A9,'Results Input'!$AD$7:$AD$226)</f>
        <v>115</v>
      </c>
      <c r="G9" s="20">
        <f>SUMIF('Results Input'!$B$7:$B$226,'Live Tables'!$A9,'Results Input'!$AA$7:$AA$226)+SUMIF('Results Input'!$C$7:$C$226,'Live Tables'!$A9,'Results Input'!$AB$7:$AB$226)</f>
        <v>771</v>
      </c>
      <c r="H9" s="20">
        <f>SUMIF('Results Input'!$B$7:$B$226,'Live Tables'!$A9,'Results Input'!$AB$7:$AB$226)+SUMIF('Results Input'!$C$7:$C$226,'Live Tables'!$A9,'Results Input'!$AA$7:$AA$226)</f>
        <v>665</v>
      </c>
      <c r="I9" s="21">
        <f t="shared" si="2"/>
        <v>106</v>
      </c>
      <c r="J9" s="20">
        <f>SUMIF('Results Input'!$B$7:$B$226,'Live Tables'!$A9,'Results Input'!$AH$7:$AH$226)</f>
        <v>5</v>
      </c>
      <c r="K9" s="22">
        <f t="shared" si="3"/>
        <v>120</v>
      </c>
    </row>
    <row r="10" spans="1:11" s="23" customFormat="1" ht="15" customHeight="1" x14ac:dyDescent="0.3">
      <c r="A10" s="19" t="s">
        <v>327</v>
      </c>
      <c r="B10" s="20">
        <f>COUNTIFS('Results Input'!$B$7:$B$226,$A10,'Results Input'!$D$7:$D$226,1)+COUNTIFS('Results Input'!$C$7:$C$226,$A10,'Results Input'!$D$7:$D$226,1)</f>
        <v>20</v>
      </c>
      <c r="C10" s="20">
        <f>COUNTIFS('Results Input'!$B$7:$B$226,$A10,'Results Input'!$AE$7:$AE$226,"W")+COUNTIFS('Results Input'!$C$7:$C$226,$A10,'Results Input'!$AF$7:$AF$226,"W")</f>
        <v>8</v>
      </c>
      <c r="D10" s="20">
        <f>COUNTIFS('Results Input'!$B$7:$B$226,$A10,'Results Input'!$AE$7:$AE$226,"D")+COUNTIFS('Results Input'!$C$7:$C$226,$A10,'Results Input'!$AF$7:$AF$226,"D")</f>
        <v>1</v>
      </c>
      <c r="E10" s="20">
        <f>COUNTIFS('Results Input'!$B$7:$B$226,$A10,'Results Input'!$AE$7:$AE$226,"L")+COUNTIFS('Results Input'!$C$7:$C$226,$A10,'Results Input'!$AF$7:$AF$226,"L")</f>
        <v>11</v>
      </c>
      <c r="F10" s="20">
        <f>SUMIF('Results Input'!$B$7:$B$226,'Live Tables'!$A10,'Results Input'!$AC$7:$AC$226)+SUMIF('Results Input'!$C$7:$C$226,'Live Tables'!$A10,'Results Input'!$AD$7:$AD$226)</f>
        <v>99</v>
      </c>
      <c r="G10" s="20">
        <f>SUMIF('Results Input'!$B$7:$B$226,'Live Tables'!$A10,'Results Input'!$AA$7:$AA$226)+SUMIF('Results Input'!$C$7:$C$226,'Live Tables'!$A10,'Results Input'!$AB$7:$AB$226)</f>
        <v>744</v>
      </c>
      <c r="H10" s="20">
        <f>SUMIF('Results Input'!$B$7:$B$226,'Live Tables'!$A10,'Results Input'!$AB$7:$AB$226)+SUMIF('Results Input'!$C$7:$C$226,'Live Tables'!$A10,'Results Input'!$AA$7:$AA$226)</f>
        <v>751</v>
      </c>
      <c r="I10" s="21">
        <f t="shared" si="2"/>
        <v>-7</v>
      </c>
      <c r="J10" s="20">
        <f>SUMIF('Results Input'!$B$7:$B$226,'Live Tables'!$A10,'Results Input'!$AH$7:$AH$226)</f>
        <v>7</v>
      </c>
      <c r="K10" s="22">
        <f t="shared" si="3"/>
        <v>106</v>
      </c>
    </row>
    <row r="11" spans="1:11" s="23" customFormat="1" ht="15" customHeight="1" x14ac:dyDescent="0.3">
      <c r="A11" s="19" t="s">
        <v>11</v>
      </c>
      <c r="B11" s="20">
        <f>COUNTIFS('Results Input'!$B$7:$B$226,$A11,'Results Input'!$D$7:$D$226,1)+COUNTIFS('Results Input'!$C$7:$C$226,$A11,'Results Input'!$D$7:$D$226,1)</f>
        <v>20</v>
      </c>
      <c r="C11" s="20">
        <f>COUNTIFS('Results Input'!$B$7:$B$226,$A11,'Results Input'!$AE$7:$AE$226,"W")+COUNTIFS('Results Input'!$C$7:$C$226,$A11,'Results Input'!$AF$7:$AF$226,"W")</f>
        <v>7</v>
      </c>
      <c r="D11" s="20">
        <f>COUNTIFS('Results Input'!$B$7:$B$226,$A11,'Results Input'!$AE$7:$AE$226,"D")+COUNTIFS('Results Input'!$C$7:$C$226,$A11,'Results Input'!$AF$7:$AF$226,"D")</f>
        <v>1</v>
      </c>
      <c r="E11" s="20">
        <f>COUNTIFS('Results Input'!$B$7:$B$226,$A11,'Results Input'!$AE$7:$AE$226,"L")+COUNTIFS('Results Input'!$C$7:$C$226,$A11,'Results Input'!$AF$7:$AF$226,"L")</f>
        <v>12</v>
      </c>
      <c r="F11" s="20">
        <f>SUMIF('Results Input'!$B$7:$B$226,'Live Tables'!$A11,'Results Input'!$AC$7:$AC$226)+SUMIF('Results Input'!$C$7:$C$226,'Live Tables'!$A11,'Results Input'!$AD$7:$AD$226)</f>
        <v>72</v>
      </c>
      <c r="G11" s="20">
        <f>SUMIF('Results Input'!$B$7:$B$226,'Live Tables'!$A11,'Results Input'!$AA$7:$AA$226)+SUMIF('Results Input'!$C$7:$C$226,'Live Tables'!$A11,'Results Input'!$AB$7:$AB$226)</f>
        <v>672</v>
      </c>
      <c r="H11" s="20">
        <f>SUMIF('Results Input'!$B$7:$B$226,'Live Tables'!$A11,'Results Input'!$AB$7:$AB$226)+SUMIF('Results Input'!$C$7:$C$226,'Live Tables'!$A11,'Results Input'!$AA$7:$AA$226)</f>
        <v>861</v>
      </c>
      <c r="I11" s="21">
        <f t="shared" ref="I11" si="4">+G11-H11</f>
        <v>-189</v>
      </c>
      <c r="J11" s="20">
        <f>SUMIF('Results Input'!$B$7:$B$226,'Live Tables'!$A11,'Results Input'!$AH$7:$AH$226)</f>
        <v>2</v>
      </c>
      <c r="K11" s="22">
        <f t="shared" ref="K11" si="5">+F11+J11</f>
        <v>74</v>
      </c>
    </row>
    <row r="12" spans="1:11" s="23" customFormat="1" ht="15" customHeight="1" x14ac:dyDescent="0.3">
      <c r="A12" s="19" t="s">
        <v>271</v>
      </c>
      <c r="B12" s="20">
        <f>COUNTIFS('Results Input'!$B$7:$B$226,$A12,'Results Input'!$D$7:$D$226,1)+COUNTIFS('Results Input'!$C$7:$C$226,$A12,'Results Input'!$D$7:$D$226,1)</f>
        <v>20</v>
      </c>
      <c r="C12" s="20">
        <f>COUNTIFS('Results Input'!$B$7:$B$226,$A12,'Results Input'!$AE$7:$AE$226,"W")+COUNTIFS('Results Input'!$C$7:$C$226,$A12,'Results Input'!$AF$7:$AF$226,"W")</f>
        <v>15</v>
      </c>
      <c r="D12" s="20">
        <f>COUNTIFS('Results Input'!$B$7:$B$226,$A12,'Results Input'!$AE$7:$AE$226,"D")+COUNTIFS('Results Input'!$C$7:$C$226,$A12,'Results Input'!$AF$7:$AF$226,"D")</f>
        <v>1</v>
      </c>
      <c r="E12" s="20">
        <f>COUNTIFS('Results Input'!$B$7:$B$226,$A12,'Results Input'!$AE$7:$AE$226,"L")+COUNTIFS('Results Input'!$C$7:$C$226,$A12,'Results Input'!$AF$7:$AF$226,"L")</f>
        <v>4</v>
      </c>
      <c r="F12" s="20">
        <f>SUMIF('Results Input'!$B$7:$B$226,'Live Tables'!$A12,'Results Input'!$AC$7:$AC$226)+SUMIF('Results Input'!$C$7:$C$226,'Live Tables'!$A12,'Results Input'!$AD$7:$AD$226)</f>
        <v>140</v>
      </c>
      <c r="G12" s="20">
        <f>SUMIF('Results Input'!$B$7:$B$226,'Live Tables'!$A12,'Results Input'!$AA$7:$AA$226)+SUMIF('Results Input'!$C$7:$C$226,'Live Tables'!$A12,'Results Input'!$AB$7:$AB$226)</f>
        <v>880</v>
      </c>
      <c r="H12" s="20">
        <f>SUMIF('Results Input'!$B$7:$B$226,'Live Tables'!$A12,'Results Input'!$AB$7:$AB$226)+SUMIF('Results Input'!$C$7:$C$226,'Live Tables'!$A12,'Results Input'!$AA$7:$AA$226)</f>
        <v>603</v>
      </c>
      <c r="I12" s="21">
        <f t="shared" si="2"/>
        <v>277</v>
      </c>
      <c r="J12" s="20">
        <f>SUMIF('Results Input'!$B$7:$B$226,'Live Tables'!$A12,'Results Input'!$AH$7:$AH$226)</f>
        <v>9</v>
      </c>
      <c r="K12" s="22">
        <f t="shared" si="3"/>
        <v>149</v>
      </c>
    </row>
    <row r="13" spans="1:11" s="23" customFormat="1" ht="15" customHeight="1" x14ac:dyDescent="0.3">
      <c r="A13" s="19" t="s">
        <v>261</v>
      </c>
      <c r="B13" s="20">
        <f>COUNTIFS('Results Input'!$B$7:$B$226,$A13,'Results Input'!$D$7:$D$226,1)+COUNTIFS('Results Input'!$C$7:$C$226,$A13,'Results Input'!$D$7:$D$226,1)</f>
        <v>20</v>
      </c>
      <c r="C13" s="20">
        <f>COUNTIFS('Results Input'!$B$7:$B$226,$A13,'Results Input'!$AE$7:$AE$226,"W")+COUNTIFS('Results Input'!$C$7:$C$226,$A13,'Results Input'!$AF$7:$AF$226,"W")</f>
        <v>6</v>
      </c>
      <c r="D13" s="20">
        <f>COUNTIFS('Results Input'!$B$7:$B$226,$A13,'Results Input'!$AE$7:$AE$226,"D")+COUNTIFS('Results Input'!$C$7:$C$226,$A13,'Results Input'!$AF$7:$AF$226,"D")</f>
        <v>0</v>
      </c>
      <c r="E13" s="20">
        <f>COUNTIFS('Results Input'!$B$7:$B$226,$A13,'Results Input'!$AE$7:$AE$226,"L")+COUNTIFS('Results Input'!$C$7:$C$226,$A13,'Results Input'!$AF$7:$AF$226,"L")</f>
        <v>14</v>
      </c>
      <c r="F13" s="20">
        <f>SUMIF('Results Input'!$B$7:$B$226,'Live Tables'!$A13,'Results Input'!$AC$7:$AC$226)+SUMIF('Results Input'!$C$7:$C$226,'Live Tables'!$A13,'Results Input'!$AD$7:$AD$226)</f>
        <v>75</v>
      </c>
      <c r="G13" s="20">
        <f>SUMIF('Results Input'!$B$7:$B$226,'Live Tables'!$A13,'Results Input'!$AA$7:$AA$226)+SUMIF('Results Input'!$C$7:$C$226,'Live Tables'!$A13,'Results Input'!$AB$7:$AB$226)</f>
        <v>630</v>
      </c>
      <c r="H13" s="20">
        <f>SUMIF('Results Input'!$B$7:$B$226,'Live Tables'!$A13,'Results Input'!$AB$7:$AB$226)+SUMIF('Results Input'!$C$7:$C$226,'Live Tables'!$A13,'Results Input'!$AA$7:$AA$226)</f>
        <v>794</v>
      </c>
      <c r="I13" s="21">
        <f t="shared" si="2"/>
        <v>-164</v>
      </c>
      <c r="J13" s="20">
        <f>SUMIF('Results Input'!$B$7:$B$226,'Live Tables'!$A13,'Results Input'!$AH$7:$AH$226)</f>
        <v>2</v>
      </c>
      <c r="K13" s="22">
        <f t="shared" si="3"/>
        <v>77</v>
      </c>
    </row>
    <row r="14" spans="1:11" s="23" customFormat="1" ht="15" customHeight="1" x14ac:dyDescent="0.3">
      <c r="A14" s="19" t="s">
        <v>349</v>
      </c>
      <c r="B14" s="20">
        <f>COUNTIFS('Results Input'!$B$7:$B$226,$A14,'Results Input'!$D$7:$D$226,1)+COUNTIFS('Results Input'!$C$7:$C$226,$A14,'Results Input'!$D$7:$D$226,1)</f>
        <v>20</v>
      </c>
      <c r="C14" s="20">
        <f>COUNTIFS('Results Input'!$B$7:$B$226,$A14,'Results Input'!$AE$7:$AE$226,"W")+COUNTIFS('Results Input'!$C$7:$C$226,$A14,'Results Input'!$AF$7:$AF$226,"W")</f>
        <v>13</v>
      </c>
      <c r="D14" s="20">
        <f>COUNTIFS('Results Input'!$B$7:$B$226,$A14,'Results Input'!$AE$7:$AE$226,"D")+COUNTIFS('Results Input'!$C$7:$C$226,$A14,'Results Input'!$AF$7:$AF$226,"D")</f>
        <v>1</v>
      </c>
      <c r="E14" s="20">
        <f>COUNTIFS('Results Input'!$B$7:$B$226,$A14,'Results Input'!$AE$7:$AE$226,"L")+COUNTIFS('Results Input'!$C$7:$C$226,$A14,'Results Input'!$AF$7:$AF$226,"L")</f>
        <v>6</v>
      </c>
      <c r="F14" s="20">
        <f>SUMIF('Results Input'!$B$7:$B$226,'Live Tables'!$A14,'Results Input'!$AC$7:$AC$226)+SUMIF('Results Input'!$C$7:$C$226,'Live Tables'!$A14,'Results Input'!$AD$7:$AD$226)</f>
        <v>128</v>
      </c>
      <c r="G14" s="20">
        <f>SUMIF('Results Input'!$B$7:$B$226,'Live Tables'!$A14,'Results Input'!$AA$7:$AA$226)+SUMIF('Results Input'!$C$7:$C$226,'Live Tables'!$A14,'Results Input'!$AB$7:$AB$226)</f>
        <v>830</v>
      </c>
      <c r="H14" s="20">
        <f>SUMIF('Results Input'!$B$7:$B$226,'Live Tables'!$A14,'Results Input'!$AB$7:$AB$226)+SUMIF('Results Input'!$C$7:$C$226,'Live Tables'!$A14,'Results Input'!$AA$7:$AA$226)</f>
        <v>694</v>
      </c>
      <c r="I14" s="21">
        <f t="shared" si="2"/>
        <v>136</v>
      </c>
      <c r="J14" s="20">
        <f>SUMIF('Results Input'!$B$7:$B$226,'Live Tables'!$A14,'Results Input'!$AH$7:$AH$226)</f>
        <v>7</v>
      </c>
      <c r="K14" s="22">
        <f t="shared" si="3"/>
        <v>135</v>
      </c>
    </row>
    <row r="15" spans="1:11" s="23" customFormat="1" ht="15" customHeight="1" x14ac:dyDescent="0.3">
      <c r="A15" s="19" t="s">
        <v>274</v>
      </c>
      <c r="B15" s="20">
        <f>COUNTIFS('Results Input'!$B$7:$B$226,$A15,'Results Input'!$D$7:$D$226,1)+COUNTIFS('Results Input'!$C$7:$C$226,$A15,'Results Input'!$D$7:$D$226,1)</f>
        <v>20</v>
      </c>
      <c r="C15" s="20">
        <f>COUNTIFS('Results Input'!$B$7:$B$226,$A15,'Results Input'!$AE$7:$AE$226,"W")+COUNTIFS('Results Input'!$C$7:$C$226,$A15,'Results Input'!$AF$7:$AF$226,"W")</f>
        <v>19</v>
      </c>
      <c r="D15" s="20">
        <f>COUNTIFS('Results Input'!$B$7:$B$226,$A15,'Results Input'!$AE$7:$AE$226,"D")+COUNTIFS('Results Input'!$C$7:$C$226,$A15,'Results Input'!$AF$7:$AF$226,"D")</f>
        <v>1</v>
      </c>
      <c r="E15" s="20">
        <f>COUNTIFS('Results Input'!$B$7:$B$226,$A15,'Results Input'!$AE$7:$AE$226,"L")+COUNTIFS('Results Input'!$C$7:$C$226,$A15,'Results Input'!$AF$7:$AF$226,"L")</f>
        <v>0</v>
      </c>
      <c r="F15" s="20">
        <f>SUMIF('Results Input'!$B$7:$B$226,'Live Tables'!$A15,'Results Input'!$AC$7:$AC$226)+SUMIF('Results Input'!$C$7:$C$226,'Live Tables'!$A15,'Results Input'!$AD$7:$AD$226)</f>
        <v>167</v>
      </c>
      <c r="G15" s="20">
        <f>SUMIF('Results Input'!$B$7:$B$226,'Live Tables'!$A15,'Results Input'!$AA$7:$AA$226)+SUMIF('Results Input'!$C$7:$C$226,'Live Tables'!$A15,'Results Input'!$AB$7:$AB$226)</f>
        <v>1020</v>
      </c>
      <c r="H15" s="20">
        <f>SUMIF('Results Input'!$B$7:$B$226,'Live Tables'!$A15,'Results Input'!$AB$7:$AB$226)+SUMIF('Results Input'!$C$7:$C$226,'Live Tables'!$A15,'Results Input'!$AA$7:$AA$226)</f>
        <v>537</v>
      </c>
      <c r="I15" s="21">
        <f t="shared" si="2"/>
        <v>483</v>
      </c>
      <c r="J15" s="20">
        <f>SUMIF('Results Input'!$B$7:$B$226,'Live Tables'!$A15,'Results Input'!$AH$7:$AH$226)</f>
        <v>10</v>
      </c>
      <c r="K15" s="22">
        <f t="shared" si="3"/>
        <v>177</v>
      </c>
    </row>
    <row r="16" spans="1:11" s="23" customFormat="1" ht="15" customHeight="1" x14ac:dyDescent="0.3">
      <c r="A16" s="19" t="s">
        <v>275</v>
      </c>
      <c r="B16" s="20">
        <f>COUNTIFS('Results Input'!$B$7:$B$226,$A16,'Results Input'!$D$7:$D$226,1)+COUNTIFS('Results Input'!$C$7:$C$226,$A16,'Results Input'!$D$7:$D$226,1)</f>
        <v>20</v>
      </c>
      <c r="C16" s="20">
        <f>COUNTIFS('Results Input'!$B$7:$B$226,$A16,'Results Input'!$AE$7:$AE$226,"W")+COUNTIFS('Results Input'!$C$7:$C$226,$A16,'Results Input'!$AF$7:$AF$226,"W")</f>
        <v>10</v>
      </c>
      <c r="D16" s="20">
        <f>COUNTIFS('Results Input'!$B$7:$B$226,$A16,'Results Input'!$AE$7:$AE$226,"D")+COUNTIFS('Results Input'!$C$7:$C$226,$A16,'Results Input'!$AF$7:$AF$226,"D")</f>
        <v>0</v>
      </c>
      <c r="E16" s="20">
        <f>COUNTIFS('Results Input'!$B$7:$B$226,$A16,'Results Input'!$AE$7:$AE$226,"L")+COUNTIFS('Results Input'!$C$7:$C$226,$A16,'Results Input'!$AF$7:$AF$226,"L")</f>
        <v>10</v>
      </c>
      <c r="F16" s="20">
        <f>SUMIF('Results Input'!$B$7:$B$226,'Live Tables'!$A16,'Results Input'!$AC$7:$AC$226)+SUMIF('Results Input'!$C$7:$C$226,'Live Tables'!$A16,'Results Input'!$AD$7:$AD$226)</f>
        <v>93</v>
      </c>
      <c r="G16" s="20">
        <f>SUMIF('Results Input'!$B$7:$B$226,'Live Tables'!$A16,'Results Input'!$AA$7:$AA$226)+SUMIF('Results Input'!$C$7:$C$226,'Live Tables'!$A16,'Results Input'!$AB$7:$AB$226)</f>
        <v>707</v>
      </c>
      <c r="H16" s="20">
        <f>SUMIF('Results Input'!$B$7:$B$226,'Live Tables'!$A16,'Results Input'!$AB$7:$AB$226)+SUMIF('Results Input'!$C$7:$C$226,'Live Tables'!$A16,'Results Input'!$AA$7:$AA$226)</f>
        <v>750</v>
      </c>
      <c r="I16" s="21">
        <f t="shared" si="2"/>
        <v>-43</v>
      </c>
      <c r="J16" s="20">
        <f>SUMIF('Results Input'!$B$7:$B$226,'Live Tables'!$A16,'Results Input'!$AH$7:$AH$226)</f>
        <v>5</v>
      </c>
      <c r="K16" s="22">
        <f t="shared" si="3"/>
        <v>98</v>
      </c>
    </row>
    <row r="17" spans="1:25" x14ac:dyDescent="0.3">
      <c r="A17" s="1"/>
    </row>
    <row r="18" spans="1:25" x14ac:dyDescent="0.3">
      <c r="A18" s="1"/>
    </row>
    <row r="19" spans="1:25" ht="15.6" x14ac:dyDescent="0.3">
      <c r="A19" s="123" t="s">
        <v>321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</row>
    <row r="20" spans="1:25" s="23" customFormat="1" ht="22.5" customHeight="1" x14ac:dyDescent="0.3">
      <c r="A20" s="24"/>
      <c r="B20" s="25" t="s">
        <v>20</v>
      </c>
      <c r="C20" s="20" t="s">
        <v>5</v>
      </c>
      <c r="D20" s="126" t="str">
        <f>+A22</f>
        <v>Aston Ingham A</v>
      </c>
      <c r="E20" s="126"/>
      <c r="F20" s="126" t="str">
        <f>+A24</f>
        <v>Escley</v>
      </c>
      <c r="G20" s="126"/>
      <c r="H20" s="126" t="str">
        <f>+A26</f>
        <v>Gorsley Chapel A</v>
      </c>
      <c r="I20" s="126"/>
      <c r="J20" s="126" t="str">
        <f>+A28</f>
        <v>Larruperz A</v>
      </c>
      <c r="K20" s="126"/>
      <c r="L20" s="126" t="str">
        <f>+A30</f>
        <v>Lea</v>
      </c>
      <c r="M20" s="126"/>
      <c r="N20" s="126" t="str">
        <f>+A32</f>
        <v>Llangarron</v>
      </c>
      <c r="O20" s="130"/>
      <c r="P20" s="126" t="str">
        <f>+A34</f>
        <v>Ross A</v>
      </c>
      <c r="Q20" s="126"/>
      <c r="R20" s="126" t="str">
        <f>+A36</f>
        <v>Tarrington</v>
      </c>
      <c r="S20" s="126"/>
      <c r="T20" s="126" t="str">
        <f>+A38</f>
        <v>Weston A</v>
      </c>
      <c r="U20" s="126"/>
      <c r="V20" s="126" t="str">
        <f>+A40</f>
        <v>Woolhope A</v>
      </c>
      <c r="W20" s="126"/>
      <c r="X20" s="126" t="str">
        <f>+A42</f>
        <v>Woolhope B</v>
      </c>
      <c r="Y20" s="131"/>
    </row>
    <row r="21" spans="1:25" s="23" customFormat="1" ht="18.75" customHeight="1" x14ac:dyDescent="0.3">
      <c r="A21" s="19" t="s">
        <v>19</v>
      </c>
      <c r="B21" s="20"/>
      <c r="C21" s="20" t="s">
        <v>13</v>
      </c>
      <c r="D21" s="20" t="s">
        <v>37</v>
      </c>
      <c r="E21" s="20" t="s">
        <v>14</v>
      </c>
      <c r="F21" s="20" t="s">
        <v>37</v>
      </c>
      <c r="G21" s="20" t="s">
        <v>14</v>
      </c>
      <c r="H21" s="20" t="s">
        <v>37</v>
      </c>
      <c r="I21" s="20" t="s">
        <v>14</v>
      </c>
      <c r="J21" s="20" t="s">
        <v>37</v>
      </c>
      <c r="K21" s="20" t="s">
        <v>14</v>
      </c>
      <c r="L21" s="20" t="s">
        <v>37</v>
      </c>
      <c r="M21" s="20" t="s">
        <v>14</v>
      </c>
      <c r="N21" s="20" t="s">
        <v>37</v>
      </c>
      <c r="O21" s="20" t="s">
        <v>14</v>
      </c>
      <c r="P21" s="20" t="s">
        <v>37</v>
      </c>
      <c r="Q21" s="20" t="s">
        <v>14</v>
      </c>
      <c r="R21" s="20" t="s">
        <v>37</v>
      </c>
      <c r="S21" s="20" t="s">
        <v>14</v>
      </c>
      <c r="T21" s="20" t="s">
        <v>37</v>
      </c>
      <c r="U21" s="20" t="s">
        <v>14</v>
      </c>
      <c r="V21" s="20" t="s">
        <v>37</v>
      </c>
      <c r="W21" s="20" t="s">
        <v>14</v>
      </c>
      <c r="X21" s="20" t="s">
        <v>37</v>
      </c>
      <c r="Y21" s="26" t="s">
        <v>14</v>
      </c>
    </row>
    <row r="22" spans="1:25" s="23" customFormat="1" ht="13.8" x14ac:dyDescent="0.3">
      <c r="A22" s="127" t="s">
        <v>269</v>
      </c>
      <c r="B22" s="27"/>
      <c r="C22" s="20" t="s">
        <v>15</v>
      </c>
      <c r="D22" s="28"/>
      <c r="E22" s="28"/>
      <c r="F22" s="29" t="str">
        <f>IF(SUMIFS('Results Input'!$AH$7:$AH$226,'Results Input'!$B$7:$B$226,'Live Tables'!$A22,'Results Input'!$C$7:$C$226,'Live Tables'!F$20)=1,SUMIFS('Results Input'!$AC$7:$AC$226,'Results Input'!$B$7:$B$226,'Live Tables'!$A22,'Results Input'!$C$7:$C$226,'Live Tables'!F$20)&amp;" +"&amp;" "&amp;SUMIFS('Results Input'!$AH$7:$AH$226,'Results Input'!$B$7:$B$226,'Live Tables'!$A22,'Results Input'!$C$7:$C$226,'Live Tables'!F$20),SUMIFS('Results Input'!$AC$7:$AC$226,'Results Input'!$B$7:$B$226,'Live Tables'!$A22,'Results Input'!$C$7:$C$226,'Live Tables'!F$20))</f>
        <v>10 + 1</v>
      </c>
      <c r="G22" s="29">
        <f>SUMIFS('Results Input'!$AD$7:$AD$226,'Results Input'!$B$7:$B$226,'Live Tables'!$A22,'Results Input'!$C$7:$C$226,'Live Tables'!F$20)</f>
        <v>0</v>
      </c>
      <c r="H22" s="29" t="str">
        <f>IF(SUMIFS('Results Input'!$AH$7:$AH$226,'Results Input'!$B$7:$B$226,'Live Tables'!$A22,'Results Input'!$C$7:$C$226,'Live Tables'!H$20)=1,SUMIFS('Results Input'!$AC$7:$AC$226,'Results Input'!$B$7:$B$226,'Live Tables'!$A22,'Results Input'!$C$7:$C$226,'Live Tables'!H$20)&amp;" +"&amp;" "&amp;SUMIFS('Results Input'!$AH$7:$AH$226,'Results Input'!$B$7:$B$226,'Live Tables'!$A22,'Results Input'!$C$7:$C$226,'Live Tables'!H$20),SUMIFS('Results Input'!$AC$7:$AC$226,'Results Input'!$B$7:$B$226,'Live Tables'!$A22,'Results Input'!$C$7:$C$226,'Live Tables'!H$20))</f>
        <v>8 + 1</v>
      </c>
      <c r="I22" s="29">
        <f>SUMIFS('Results Input'!$AD$7:$AD$226,'Results Input'!$B$7:$B$226,'Live Tables'!$A22,'Results Input'!$C$7:$C$226,'Live Tables'!H$20)</f>
        <v>2</v>
      </c>
      <c r="J22" s="29">
        <f>IF(SUMIFS('Results Input'!$AH$7:$AH$226,'Results Input'!$B$7:$B$226,'Live Tables'!$A22,'Results Input'!$C$7:$C$226,'Live Tables'!J$20)=1,SUMIFS('Results Input'!$AC$7:$AC$226,'Results Input'!$B$7:$B$226,'Live Tables'!$A22,'Results Input'!$C$7:$C$226,'Live Tables'!J$20)&amp;" +"&amp;" "&amp;SUMIFS('Results Input'!$AH$7:$AH$226,'Results Input'!$B$7:$B$226,'Live Tables'!$A22,'Results Input'!$C$7:$C$226,'Live Tables'!J$20),SUMIFS('Results Input'!$AC$7:$AC$226,'Results Input'!$B$7:$B$226,'Live Tables'!$A22,'Results Input'!$C$7:$C$226,'Live Tables'!J$20))</f>
        <v>4</v>
      </c>
      <c r="K22" s="29">
        <f>SUMIFS('Results Input'!$AD$7:$AD$226,'Results Input'!$B$7:$B$226,'Live Tables'!$A22,'Results Input'!$C$7:$C$226,'Live Tables'!J$20)</f>
        <v>6</v>
      </c>
      <c r="L22" s="29">
        <f>IF(SUMIFS('Results Input'!$AH$7:$AH$226,'Results Input'!$B$7:$B$226,'Live Tables'!$A22,'Results Input'!$C$7:$C$226,'Live Tables'!L$20)=1,SUMIFS('Results Input'!$AC$7:$AC$226,'Results Input'!$B$7:$B$226,'Live Tables'!$A22,'Results Input'!$C$7:$C$226,'Live Tables'!L$20)&amp;" +"&amp;" "&amp;SUMIFS('Results Input'!$AH$7:$AH$226,'Results Input'!$B$7:$B$226,'Live Tables'!$A22,'Results Input'!$C$7:$C$226,'Live Tables'!L$20),SUMIFS('Results Input'!$AC$7:$AC$226,'Results Input'!$B$7:$B$226,'Live Tables'!$A22,'Results Input'!$C$7:$C$226,'Live Tables'!L$20))</f>
        <v>8</v>
      </c>
      <c r="M22" s="29">
        <f>SUMIFS('Results Input'!$AD$7:$AD$226,'Results Input'!$B$7:$B$226,'Live Tables'!$A22,'Results Input'!$C$7:$C$226,'Live Tables'!L$20)</f>
        <v>2</v>
      </c>
      <c r="N22" s="29" t="str">
        <f>IF(SUMIFS('Results Input'!$AH$7:$AH$226,'Results Input'!$B$7:$B$226,'Live Tables'!$A22,'Results Input'!$C$7:$C$226,'Live Tables'!N$20)=1,SUMIFS('Results Input'!$AC$7:$AC$226,'Results Input'!$B$7:$B$226,'Live Tables'!$A22,'Results Input'!$C$7:$C$226,'Live Tables'!N$20)&amp;" +"&amp;" "&amp;SUMIFS('Results Input'!$AH$7:$AH$226,'Results Input'!$B$7:$B$226,'Live Tables'!$A22,'Results Input'!$C$7:$C$226,'Live Tables'!N$20),SUMIFS('Results Input'!$AC$7:$AC$226,'Results Input'!$B$7:$B$226,'Live Tables'!$A22,'Results Input'!$C$7:$C$226,'Live Tables'!N$20))</f>
        <v>8 + 1</v>
      </c>
      <c r="O22" s="29">
        <f>SUMIFS('Results Input'!$AD$7:$AD$226,'Results Input'!$B$7:$B$226,'Live Tables'!$A22,'Results Input'!$C$7:$C$226,'Live Tables'!N$20)</f>
        <v>2</v>
      </c>
      <c r="P22" s="29">
        <f>IF(SUMIFS('Results Input'!$AH$7:$AH$226,'Results Input'!$B$7:$B$226,'Live Tables'!$A22,'Results Input'!$C$7:$C$226,'Live Tables'!P$20)=1,SUMIFS('Results Input'!$AC$7:$AC$226,'Results Input'!$B$7:$B$226,'Live Tables'!$A22,'Results Input'!$C$7:$C$226,'Live Tables'!P$20)&amp;" +"&amp;" "&amp;SUMIFS('Results Input'!$AH$7:$AH$226,'Results Input'!$B$7:$B$226,'Live Tables'!$A22,'Results Input'!$C$7:$C$226,'Live Tables'!P$20),SUMIFS('Results Input'!$AC$7:$AC$226,'Results Input'!$B$7:$B$226,'Live Tables'!$A22,'Results Input'!$C$7:$C$226,'Live Tables'!P$20))</f>
        <v>2</v>
      </c>
      <c r="Q22" s="29">
        <f>SUMIFS('Results Input'!$AD$7:$AD$226,'Results Input'!$B$7:$B$226,'Live Tables'!$A22,'Results Input'!$C$7:$C$226,'Live Tables'!P$20)</f>
        <v>8</v>
      </c>
      <c r="R22" s="29" t="str">
        <f>IF(SUMIFS('Results Input'!$AH$7:$AH$226,'Results Input'!$B$7:$B$226,'Live Tables'!$A22,'Results Input'!$C$7:$C$226,'Live Tables'!R$20)=1,SUMIFS('Results Input'!$AC$7:$AC$226,'Results Input'!$B$7:$B$226,'Live Tables'!$A22,'Results Input'!$C$7:$C$226,'Live Tables'!R$20)&amp;" +"&amp;" "&amp;SUMIFS('Results Input'!$AH$7:$AH$226,'Results Input'!$B$7:$B$226,'Live Tables'!$A22,'Results Input'!$C$7:$C$226,'Live Tables'!R$20),SUMIFS('Results Input'!$AC$7:$AC$226,'Results Input'!$B$7:$B$226,'Live Tables'!$A22,'Results Input'!$C$7:$C$226,'Live Tables'!R$20))</f>
        <v>7 + 1</v>
      </c>
      <c r="S22" s="29">
        <f>SUMIFS('Results Input'!$AD$7:$AD$226,'Results Input'!$B$7:$B$226,'Live Tables'!$A22,'Results Input'!$C$7:$C$226,'Live Tables'!R$20)</f>
        <v>3</v>
      </c>
      <c r="T22" s="29">
        <f>IF(SUMIFS('Results Input'!$AH$7:$AH$226,'Results Input'!$B$7:$B$226,'Live Tables'!$A22,'Results Input'!$C$7:$C$226,'Live Tables'!T$20)=1,SUMIFS('Results Input'!$AC$7:$AC$226,'Results Input'!$B$7:$B$226,'Live Tables'!$A22,'Results Input'!$C$7:$C$226,'Live Tables'!T$20)&amp;" +"&amp;" "&amp;SUMIFS('Results Input'!$AH$7:$AH$226,'Results Input'!$B$7:$B$226,'Live Tables'!$A22,'Results Input'!$C$7:$C$226,'Live Tables'!T$20),SUMIFS('Results Input'!$AC$7:$AC$226,'Results Input'!$B$7:$B$226,'Live Tables'!$A22,'Results Input'!$C$7:$C$226,'Live Tables'!T$20))</f>
        <v>8</v>
      </c>
      <c r="U22" s="29">
        <f>SUMIFS('Results Input'!$AD$7:$AD$226,'Results Input'!$B$7:$B$226,'Live Tables'!$A22,'Results Input'!$C$7:$C$226,'Live Tables'!T$20)</f>
        <v>2</v>
      </c>
      <c r="V22" s="29">
        <f>IF(SUMIFS('Results Input'!$AH$7:$AH$226,'Results Input'!$B$7:$B$226,'Live Tables'!$A22,'Results Input'!$C$7:$C$226,'Live Tables'!V$20)=1,SUMIFS('Results Input'!$AC$7:$AC$226,'Results Input'!$B$7:$B$226,'Live Tables'!$A22,'Results Input'!$C$7:$C$226,'Live Tables'!V$20)&amp;" +"&amp;" "&amp;SUMIFS('Results Input'!$AH$7:$AH$226,'Results Input'!$B$7:$B$226,'Live Tables'!$A22,'Results Input'!$C$7:$C$226,'Live Tables'!V$20),SUMIFS('Results Input'!$AC$7:$AC$226,'Results Input'!$B$7:$B$226,'Live Tables'!$A22,'Results Input'!$C$7:$C$226,'Live Tables'!V$20))</f>
        <v>5</v>
      </c>
      <c r="W22" s="29">
        <f>SUMIFS('Results Input'!$AD$7:$AD$226,'Results Input'!$B$7:$B$226,'Live Tables'!$A22,'Results Input'!$C$7:$C$226,'Live Tables'!V$20)</f>
        <v>5</v>
      </c>
      <c r="X22" s="29" t="str">
        <f>IF(SUMIFS('Results Input'!$AH$7:$AH$226,'Results Input'!$B$7:$B$226,'Live Tables'!$A22,'Results Input'!$C$7:$C$226,'Live Tables'!X$20)=1,SUMIFS('Results Input'!$AC$7:$AC$226,'Results Input'!$B$7:$B$226,'Live Tables'!$A22,'Results Input'!$C$7:$C$226,'Live Tables'!X$20)&amp;" +"&amp;" "&amp;SUMIFS('Results Input'!$AH$7:$AH$226,'Results Input'!$B$7:$B$226,'Live Tables'!$A22,'Results Input'!$C$7:$C$226,'Live Tables'!X$20),SUMIFS('Results Input'!$AC$7:$AC$226,'Results Input'!$B$7:$B$226,'Live Tables'!$A22,'Results Input'!$C$7:$C$226,'Live Tables'!X$20))</f>
        <v>8 + 1</v>
      </c>
      <c r="Y22" s="33">
        <f>SUMIFS('Results Input'!$AD$7:$AD$226,'Results Input'!$B$7:$B$226,'Live Tables'!$A22,'Results Input'!$C$7:$C$226,'Live Tables'!X$20)</f>
        <v>2</v>
      </c>
    </row>
    <row r="23" spans="1:25" s="23" customFormat="1" ht="13.8" x14ac:dyDescent="0.3">
      <c r="A23" s="128"/>
      <c r="B23" s="20"/>
      <c r="C23" s="20" t="s">
        <v>16</v>
      </c>
      <c r="D23" s="28"/>
      <c r="E23" s="28"/>
      <c r="F23" s="30">
        <f>SUMIFS('Results Input'!$AA$7:$AA$226,'Results Input'!$B$7:$B$226,'Live Tables'!$A22,'Results Input'!$C$7:$C$226,'Live Tables'!F$20)</f>
        <v>61</v>
      </c>
      <c r="G23" s="30">
        <f>SUMIFS('Results Input'!$AB$7:$AB$226,'Results Input'!$B$7:$B$226,'Live Tables'!$A22,'Results Input'!$C$7:$C$226,'Live Tables'!F$20)</f>
        <v>26</v>
      </c>
      <c r="H23" s="30">
        <f>SUMIFS('Results Input'!$AA$7:$AA$226,'Results Input'!$B$7:$B$226,'Live Tables'!$A22,'Results Input'!$C$7:$C$226,'Live Tables'!H$20)</f>
        <v>42</v>
      </c>
      <c r="I23" s="30">
        <f>SUMIFS('Results Input'!$AB$7:$AB$226,'Results Input'!$B$7:$B$226,'Live Tables'!$A22,'Results Input'!$C$7:$C$226,'Live Tables'!H$20)</f>
        <v>28</v>
      </c>
      <c r="J23" s="30">
        <f>SUMIFS('Results Input'!$AA$7:$AA$226,'Results Input'!$B$7:$B$226,'Live Tables'!$A22,'Results Input'!$C$7:$C$226,'Live Tables'!J$20)</f>
        <v>29</v>
      </c>
      <c r="K23" s="30">
        <f>SUMIFS('Results Input'!$AB$7:$AB$226,'Results Input'!$B$7:$B$226,'Live Tables'!$A22,'Results Input'!$C$7:$C$226,'Live Tables'!J$20)</f>
        <v>33</v>
      </c>
      <c r="L23" s="30">
        <f>SUMIFS('Results Input'!$AA$7:$AA$226,'Results Input'!$B$7:$B$226,'Live Tables'!$A22,'Results Input'!$C$7:$C$226,'Live Tables'!L$20)</f>
        <v>49</v>
      </c>
      <c r="M23" s="30">
        <f>SUMIFS('Results Input'!$AB$7:$AB$226,'Results Input'!$B$7:$B$226,'Live Tables'!$A22,'Results Input'!$C$7:$C$226,'Live Tables'!L$20)</f>
        <v>31</v>
      </c>
      <c r="N23" s="30">
        <f>SUMIFS('Results Input'!$AA$7:$AA$226,'Results Input'!$B$7:$B$226,'Live Tables'!$A22,'Results Input'!$C$7:$C$226,'Live Tables'!N$20)</f>
        <v>42</v>
      </c>
      <c r="O23" s="30">
        <f>SUMIFS('Results Input'!$AB$7:$AB$226,'Results Input'!$B$7:$B$226,'Live Tables'!$A22,'Results Input'!$C$7:$C$226,'Live Tables'!N$20)</f>
        <v>26</v>
      </c>
      <c r="P23" s="30">
        <f>SUMIFS('Results Input'!$AA$7:$AA$226,'Results Input'!$B$7:$B$226,'Live Tables'!$A22,'Results Input'!$C$7:$C$226,'Live Tables'!P$20)</f>
        <v>34</v>
      </c>
      <c r="Q23" s="30">
        <f>SUMIFS('Results Input'!$AB$7:$AB$226,'Results Input'!$B$7:$B$226,'Live Tables'!$A22,'Results Input'!$C$7:$C$226,'Live Tables'!P$20)</f>
        <v>41</v>
      </c>
      <c r="R23" s="30">
        <f>SUMIFS('Results Input'!$AA$7:$AA$226,'Results Input'!$B$7:$B$226,'Live Tables'!$A22,'Results Input'!$C$7:$C$226,'Live Tables'!R$20)</f>
        <v>38</v>
      </c>
      <c r="S23" s="30">
        <f>SUMIFS('Results Input'!$AB$7:$AB$226,'Results Input'!$B$7:$B$226,'Live Tables'!$A22,'Results Input'!$C$7:$C$226,'Live Tables'!R$20)</f>
        <v>25</v>
      </c>
      <c r="T23" s="30">
        <f>SUMIFS('Results Input'!$AA$7:$AA$226,'Results Input'!$B$7:$B$226,'Live Tables'!$A22,'Results Input'!$C$7:$C$226,'Live Tables'!T$20)</f>
        <v>40</v>
      </c>
      <c r="U23" s="30">
        <f>SUMIFS('Results Input'!$AB$7:$AB$226,'Results Input'!$B$7:$B$226,'Live Tables'!$A22,'Results Input'!$C$7:$C$226,'Live Tables'!T$20)</f>
        <v>22</v>
      </c>
      <c r="V23" s="30">
        <f>SUMIFS('Results Input'!$AA$7:$AA$226,'Results Input'!$B$7:$B$226,'Live Tables'!$A22,'Results Input'!$C$7:$C$226,'Live Tables'!V$20)</f>
        <v>31</v>
      </c>
      <c r="W23" s="30">
        <f>SUMIFS('Results Input'!$AB$7:$AB$226,'Results Input'!$B$7:$B$226,'Live Tables'!$A22,'Results Input'!$C$7:$C$226,'Live Tables'!V$20)</f>
        <v>33</v>
      </c>
      <c r="X23" s="30">
        <f>SUMIFS('Results Input'!$AA$7:$AA$226,'Results Input'!$B$7:$B$226,'Live Tables'!$A22,'Results Input'!$C$7:$C$226,'Live Tables'!X$20)</f>
        <v>38</v>
      </c>
      <c r="Y23" s="31">
        <f>SUMIFS('Results Input'!$AB$7:$AB$226,'Results Input'!$B$7:$B$226,'Live Tables'!$A22,'Results Input'!$C$7:$C$226,'Live Tables'!X$20)</f>
        <v>27</v>
      </c>
    </row>
    <row r="24" spans="1:25" s="23" customFormat="1" ht="13.8" x14ac:dyDescent="0.3">
      <c r="A24" s="127" t="s">
        <v>12</v>
      </c>
      <c r="B24" s="27"/>
      <c r="C24" s="20" t="s">
        <v>15</v>
      </c>
      <c r="D24" s="29">
        <f>IF(SUMIFS('Results Input'!$AH$7:$AH$226,'Results Input'!$B$7:$B$226,'Live Tables'!$A24,'Results Input'!$C$7:$C$226,'Live Tables'!D$20)=1,SUMIFS('Results Input'!$AC$7:$AC$226,'Results Input'!$B$7:$B$226,'Live Tables'!$A24,'Results Input'!$C$7:$C$226,'Live Tables'!D$20)&amp;" +"&amp;" "&amp;SUMIFS('Results Input'!$AH$7:$AH$226,'Results Input'!$B$7:$B$226,'Live Tables'!$A24,'Results Input'!$C$7:$C$226,'Live Tables'!D$20),SUMIFS('Results Input'!$AC$7:$AC$226,'Results Input'!$B$7:$B$226,'Live Tables'!$A24,'Results Input'!$C$7:$C$226,'Live Tables'!D$20))</f>
        <v>3</v>
      </c>
      <c r="E24" s="29">
        <f>SUMIFS('Results Input'!$AD$7:$AD$226,'Results Input'!$B$7:$B$226,'Live Tables'!$A24,'Results Input'!$C$7:$C$226,'Live Tables'!D$20)</f>
        <v>7</v>
      </c>
      <c r="F24" s="28"/>
      <c r="G24" s="28"/>
      <c r="H24" s="29">
        <f>IF(SUMIFS('Results Input'!$AH$7:$AH$226,'Results Input'!$B$7:$B$226,'Live Tables'!$A24,'Results Input'!$C$7:$C$226,'Live Tables'!H$20)=1,SUMIFS('Results Input'!$AC$7:$AC$226,'Results Input'!$B$7:$B$226,'Live Tables'!$A24,'Results Input'!$C$7:$C$226,'Live Tables'!H$20)&amp;" +"&amp;" "&amp;SUMIFS('Results Input'!$AH$7:$AH$226,'Results Input'!$B$7:$B$226,'Live Tables'!$A24,'Results Input'!$C$7:$C$226,'Live Tables'!H$20),SUMIFS('Results Input'!$AC$7:$AC$226,'Results Input'!$B$7:$B$226,'Live Tables'!$A24,'Results Input'!$C$7:$C$226,'Live Tables'!H$20))</f>
        <v>3</v>
      </c>
      <c r="I24" s="29">
        <f>SUMIFS('Results Input'!$AD$7:$AD$226,'Results Input'!$B$7:$B$226,'Live Tables'!$A24,'Results Input'!$C$7:$C$226,'Live Tables'!H$20)</f>
        <v>7</v>
      </c>
      <c r="J24" s="29">
        <f>IF(SUMIFS('Results Input'!$AH$7:$AH$226,'Results Input'!$B$7:$B$226,'Live Tables'!$A24,'Results Input'!$C$7:$C$226,'Live Tables'!J$20)=1,SUMIFS('Results Input'!$AC$7:$AC$226,'Results Input'!$B$7:$B$226,'Live Tables'!$A24,'Results Input'!$C$7:$C$226,'Live Tables'!J$20)&amp;" +"&amp;" "&amp;SUMIFS('Results Input'!$AH$7:$AH$226,'Results Input'!$B$7:$B$226,'Live Tables'!$A24,'Results Input'!$C$7:$C$226,'Live Tables'!J$20),SUMIFS('Results Input'!$AC$7:$AC$226,'Results Input'!$B$7:$B$226,'Live Tables'!$A24,'Results Input'!$C$7:$C$226,'Live Tables'!J$20))</f>
        <v>0</v>
      </c>
      <c r="K24" s="29">
        <f>SUMIFS('Results Input'!$AD$7:$AD$226,'Results Input'!$B$7:$B$226,'Live Tables'!$A24,'Results Input'!$C$7:$C$226,'Live Tables'!J$20)</f>
        <v>10</v>
      </c>
      <c r="L24" s="29">
        <f>IF(SUMIFS('Results Input'!$AH$7:$AH$226,'Results Input'!$B$7:$B$226,'Live Tables'!$A24,'Results Input'!$C$7:$C$226,'Live Tables'!L$20)=1,SUMIFS('Results Input'!$AC$7:$AC$226,'Results Input'!$B$7:$B$226,'Live Tables'!$A24,'Results Input'!$C$7:$C$226,'Live Tables'!L$20)&amp;" +"&amp;" "&amp;SUMIFS('Results Input'!$AH$7:$AH$226,'Results Input'!$B$7:$B$226,'Live Tables'!$A24,'Results Input'!$C$7:$C$226,'Live Tables'!L$20),SUMIFS('Results Input'!$AC$7:$AC$226,'Results Input'!$B$7:$B$226,'Live Tables'!$A24,'Results Input'!$C$7:$C$226,'Live Tables'!L$20))</f>
        <v>2</v>
      </c>
      <c r="M24" s="29">
        <f>SUMIFS('Results Input'!$AD$7:$AD$226,'Results Input'!$B$7:$B$226,'Live Tables'!$A24,'Results Input'!$C$7:$C$226,'Live Tables'!L$20)</f>
        <v>8</v>
      </c>
      <c r="N24" s="29">
        <f>IF(SUMIFS('Results Input'!$AH$7:$AH$226,'Results Input'!$B$7:$B$226,'Live Tables'!$A24,'Results Input'!$C$7:$C$226,'Live Tables'!N$20)=1,SUMIFS('Results Input'!$AC$7:$AC$226,'Results Input'!$B$7:$B$226,'Live Tables'!$A24,'Results Input'!$C$7:$C$226,'Live Tables'!N$20)&amp;" +"&amp;" "&amp;SUMIFS('Results Input'!$AH$7:$AH$226,'Results Input'!$B$7:$B$226,'Live Tables'!$A24,'Results Input'!$C$7:$C$226,'Live Tables'!N$20),SUMIFS('Results Input'!$AC$7:$AC$226,'Results Input'!$B$7:$B$226,'Live Tables'!$A24,'Results Input'!$C$7:$C$226,'Live Tables'!N$20))</f>
        <v>4</v>
      </c>
      <c r="O24" s="29">
        <f>SUMIFS('Results Input'!$AD$7:$AD$226,'Results Input'!$B$7:$B$226,'Live Tables'!$A24,'Results Input'!$C$7:$C$226,'Live Tables'!N$20)</f>
        <v>6</v>
      </c>
      <c r="P24" s="29">
        <f>IF(SUMIFS('Results Input'!$AH$7:$AH$226,'Results Input'!$B$7:$B$226,'Live Tables'!$A24,'Results Input'!$C$7:$C$226,'Live Tables'!P$20)=1,SUMIFS('Results Input'!$AC$7:$AC$226,'Results Input'!$B$7:$B$226,'Live Tables'!$A24,'Results Input'!$C$7:$C$226,'Live Tables'!P$20)&amp;" +"&amp;" "&amp;SUMIFS('Results Input'!$AH$7:$AH$226,'Results Input'!$B$7:$B$226,'Live Tables'!$A24,'Results Input'!$C$7:$C$226,'Live Tables'!P$20),SUMIFS('Results Input'!$AC$7:$AC$226,'Results Input'!$B$7:$B$226,'Live Tables'!$A24,'Results Input'!$C$7:$C$226,'Live Tables'!P$20))</f>
        <v>0</v>
      </c>
      <c r="Q24" s="29">
        <f>SUMIFS('Results Input'!$AD$7:$AD$226,'Results Input'!$B$7:$B$226,'Live Tables'!$A24,'Results Input'!$C$7:$C$226,'Live Tables'!P$20)</f>
        <v>10</v>
      </c>
      <c r="R24" s="29">
        <f>IF(SUMIFS('Results Input'!$AH$7:$AH$226,'Results Input'!$B$7:$B$226,'Live Tables'!$A24,'Results Input'!$C$7:$C$226,'Live Tables'!R$20)=1,SUMIFS('Results Input'!$AC$7:$AC$226,'Results Input'!$B$7:$B$226,'Live Tables'!$A24,'Results Input'!$C$7:$C$226,'Live Tables'!R$20)&amp;" +"&amp;" "&amp;SUMIFS('Results Input'!$AH$7:$AH$226,'Results Input'!$B$7:$B$226,'Live Tables'!$A24,'Results Input'!$C$7:$C$226,'Live Tables'!R$20),SUMIFS('Results Input'!$AC$7:$AC$226,'Results Input'!$B$7:$B$226,'Live Tables'!$A24,'Results Input'!$C$7:$C$226,'Live Tables'!R$20))</f>
        <v>4</v>
      </c>
      <c r="S24" s="29">
        <f>SUMIFS('Results Input'!$AD$7:$AD$226,'Results Input'!$B$7:$B$226,'Live Tables'!$A24,'Results Input'!$C$7:$C$226,'Live Tables'!R$20)</f>
        <v>6</v>
      </c>
      <c r="T24" s="29">
        <f>IF(SUMIFS('Results Input'!$AH$7:$AH$226,'Results Input'!$B$7:$B$226,'Live Tables'!$A24,'Results Input'!$C$7:$C$226,'Live Tables'!T$20)=1,SUMIFS('Results Input'!$AC$7:$AC$226,'Results Input'!$B$7:$B$226,'Live Tables'!$A24,'Results Input'!$C$7:$C$226,'Live Tables'!T$20)&amp;" +"&amp;" "&amp;SUMIFS('Results Input'!$AH$7:$AH$226,'Results Input'!$B$7:$B$226,'Live Tables'!$A24,'Results Input'!$C$7:$C$226,'Live Tables'!T$20),SUMIFS('Results Input'!$AC$7:$AC$226,'Results Input'!$B$7:$B$226,'Live Tables'!$A24,'Results Input'!$C$7:$C$226,'Live Tables'!T$20))</f>
        <v>3</v>
      </c>
      <c r="U24" s="29">
        <f>SUMIFS('Results Input'!$AD$7:$AD$226,'Results Input'!$B$7:$B$226,'Live Tables'!$A24,'Results Input'!$C$7:$C$226,'Live Tables'!T$20)</f>
        <v>7</v>
      </c>
      <c r="V24" s="29">
        <f>IF(SUMIFS('Results Input'!$AH$7:$AH$226,'Results Input'!$B$7:$B$226,'Live Tables'!$A24,'Results Input'!$C$7:$C$226,'Live Tables'!V$20)=1,SUMIFS('Results Input'!$AC$7:$AC$226,'Results Input'!$B$7:$B$226,'Live Tables'!$A24,'Results Input'!$C$7:$C$226,'Live Tables'!V$20)&amp;" +"&amp;" "&amp;SUMIFS('Results Input'!$AH$7:$AH$226,'Results Input'!$B$7:$B$226,'Live Tables'!$A24,'Results Input'!$C$7:$C$226,'Live Tables'!V$20),SUMIFS('Results Input'!$AC$7:$AC$226,'Results Input'!$B$7:$B$226,'Live Tables'!$A24,'Results Input'!$C$7:$C$226,'Live Tables'!V$20))</f>
        <v>1</v>
      </c>
      <c r="W24" s="29">
        <f>SUMIFS('Results Input'!$AD$7:$AD$226,'Results Input'!$B$7:$B$226,'Live Tables'!$A24,'Results Input'!$C$7:$C$226,'Live Tables'!V$20)</f>
        <v>9</v>
      </c>
      <c r="X24" s="29">
        <f>IF(SUMIFS('Results Input'!$AH$7:$AH$226,'Results Input'!$B$7:$B$226,'Live Tables'!$A24,'Results Input'!$C$7:$C$226,'Live Tables'!X$20)=1,SUMIFS('Results Input'!$AC$7:$AC$226,'Results Input'!$B$7:$B$226,'Live Tables'!$A24,'Results Input'!$C$7:$C$226,'Live Tables'!X$20)&amp;" +"&amp;" "&amp;SUMIFS('Results Input'!$AH$7:$AH$226,'Results Input'!$B$7:$B$226,'Live Tables'!$A24,'Results Input'!$C$7:$C$226,'Live Tables'!X$20),SUMIFS('Results Input'!$AC$7:$AC$226,'Results Input'!$B$7:$B$226,'Live Tables'!$A24,'Results Input'!$C$7:$C$226,'Live Tables'!X$20))</f>
        <v>2</v>
      </c>
      <c r="Y24" s="33">
        <f>SUMIFS('Results Input'!$AD$7:$AD$226,'Results Input'!$B$7:$B$226,'Live Tables'!$A24,'Results Input'!$C$7:$C$226,'Live Tables'!X$20)</f>
        <v>8</v>
      </c>
    </row>
    <row r="25" spans="1:25" s="23" customFormat="1" ht="13.8" x14ac:dyDescent="0.3">
      <c r="A25" s="128"/>
      <c r="B25" s="20"/>
      <c r="C25" s="20" t="s">
        <v>16</v>
      </c>
      <c r="D25" s="30">
        <f>SUMIFS('Results Input'!$AA$7:$AA$226,'Results Input'!$B$7:$B$226,'Live Tables'!$A24,'Results Input'!$C$7:$C$226,'Live Tables'!D$20)</f>
        <v>34</v>
      </c>
      <c r="E25" s="30">
        <f>SUMIFS('Results Input'!$AB$7:$AB$226,'Results Input'!$B$7:$B$226,'Live Tables'!$A24,'Results Input'!$C$7:$C$226,'Live Tables'!D$20)</f>
        <v>36</v>
      </c>
      <c r="F25" s="28"/>
      <c r="G25" s="28"/>
      <c r="H25" s="30">
        <f>SUMIFS('Results Input'!$AA$7:$AA$226,'Results Input'!$B$7:$B$226,'Live Tables'!$A24,'Results Input'!$C$7:$C$226,'Live Tables'!H$20)</f>
        <v>35</v>
      </c>
      <c r="I25" s="30">
        <f>SUMIFS('Results Input'!$AB$7:$AB$226,'Results Input'!$B$7:$B$226,'Live Tables'!$A24,'Results Input'!$C$7:$C$226,'Live Tables'!H$20)</f>
        <v>39</v>
      </c>
      <c r="J25" s="30">
        <f>SUMIFS('Results Input'!$AA$7:$AA$226,'Results Input'!$B$7:$B$226,'Live Tables'!$A24,'Results Input'!$C$7:$C$226,'Live Tables'!J$20)</f>
        <v>20</v>
      </c>
      <c r="K25" s="30">
        <f>SUMIFS('Results Input'!$AB$7:$AB$226,'Results Input'!$B$7:$B$226,'Live Tables'!$A24,'Results Input'!$C$7:$C$226,'Live Tables'!J$20)</f>
        <v>55</v>
      </c>
      <c r="L25" s="30">
        <f>SUMIFS('Results Input'!$AA$7:$AA$226,'Results Input'!$B$7:$B$226,'Live Tables'!$A24,'Results Input'!$C$7:$C$226,'Live Tables'!L$20)</f>
        <v>40</v>
      </c>
      <c r="M25" s="30">
        <f>SUMIFS('Results Input'!$AB$7:$AB$226,'Results Input'!$B$7:$B$226,'Live Tables'!$A24,'Results Input'!$C$7:$C$226,'Live Tables'!L$20)</f>
        <v>47</v>
      </c>
      <c r="N25" s="30">
        <f>SUMIFS('Results Input'!$AA$7:$AA$226,'Results Input'!$B$7:$B$226,'Live Tables'!$A24,'Results Input'!$C$7:$C$226,'Live Tables'!N$20)</f>
        <v>34</v>
      </c>
      <c r="O25" s="30">
        <f>SUMIFS('Results Input'!$AB$7:$AB$226,'Results Input'!$B$7:$B$226,'Live Tables'!$A24,'Results Input'!$C$7:$C$226,'Live Tables'!N$20)</f>
        <v>40</v>
      </c>
      <c r="P25" s="30">
        <f>SUMIFS('Results Input'!$AA$7:$AA$226,'Results Input'!$B$7:$B$226,'Live Tables'!$A24,'Results Input'!$C$7:$C$226,'Live Tables'!P$20)</f>
        <v>17</v>
      </c>
      <c r="Q25" s="30">
        <f>SUMIFS('Results Input'!$AB$7:$AB$226,'Results Input'!$B$7:$B$226,'Live Tables'!$A24,'Results Input'!$C$7:$C$226,'Live Tables'!P$20)</f>
        <v>78</v>
      </c>
      <c r="R25" s="30">
        <f>SUMIFS('Results Input'!$AA$7:$AA$226,'Results Input'!$B$7:$B$226,'Live Tables'!$A24,'Results Input'!$C$7:$C$226,'Live Tables'!R$20)</f>
        <v>25</v>
      </c>
      <c r="S25" s="30">
        <f>SUMIFS('Results Input'!$AB$7:$AB$226,'Results Input'!$B$7:$B$226,'Live Tables'!$A24,'Results Input'!$C$7:$C$226,'Live Tables'!R$20)</f>
        <v>37</v>
      </c>
      <c r="T25" s="30">
        <f>SUMIFS('Results Input'!$AA$7:$AA$226,'Results Input'!$B$7:$B$226,'Live Tables'!$A24,'Results Input'!$C$7:$C$226,'Live Tables'!T$20)</f>
        <v>29</v>
      </c>
      <c r="U25" s="30">
        <f>SUMIFS('Results Input'!$AB$7:$AB$226,'Results Input'!$B$7:$B$226,'Live Tables'!$A24,'Results Input'!$C$7:$C$226,'Live Tables'!T$20)</f>
        <v>41</v>
      </c>
      <c r="V25" s="30">
        <f>SUMIFS('Results Input'!$AA$7:$AA$226,'Results Input'!$B$7:$B$226,'Live Tables'!$A24,'Results Input'!$C$7:$C$226,'Live Tables'!V$20)</f>
        <v>29</v>
      </c>
      <c r="W25" s="30">
        <f>SUMIFS('Results Input'!$AB$7:$AB$226,'Results Input'!$B$7:$B$226,'Live Tables'!$A24,'Results Input'!$C$7:$C$226,'Live Tables'!V$20)</f>
        <v>43</v>
      </c>
      <c r="X25" s="30">
        <f>SUMIFS('Results Input'!$AA$7:$AA$226,'Results Input'!$B$7:$B$226,'Live Tables'!$A24,'Results Input'!$C$7:$C$226,'Live Tables'!X$20)</f>
        <v>25</v>
      </c>
      <c r="Y25" s="31">
        <f>SUMIFS('Results Input'!$AB$7:$AB$226,'Results Input'!$B$7:$B$226,'Live Tables'!$A24,'Results Input'!$C$7:$C$226,'Live Tables'!X$20)</f>
        <v>36</v>
      </c>
    </row>
    <row r="26" spans="1:25" s="23" customFormat="1" ht="13.8" x14ac:dyDescent="0.3">
      <c r="A26" s="127" t="s">
        <v>345</v>
      </c>
      <c r="B26" s="27"/>
      <c r="C26" s="20" t="s">
        <v>15</v>
      </c>
      <c r="D26" s="29">
        <f>IF(SUMIFS('Results Input'!$AH$7:$AH$226,'Results Input'!$B$7:$B$226,'Live Tables'!$A26,'Results Input'!$C$7:$C$226,'Live Tables'!D$20)=1,SUMIFS('Results Input'!$AC$7:$AC$226,'Results Input'!$B$7:$B$226,'Live Tables'!$A26,'Results Input'!$C$7:$C$226,'Live Tables'!D$20)&amp;" +"&amp;" "&amp;SUMIFS('Results Input'!$AH$7:$AH$226,'Results Input'!$B$7:$B$226,'Live Tables'!$A26,'Results Input'!$C$7:$C$226,'Live Tables'!D$20),SUMIFS('Results Input'!$AC$7:$AC$226,'Results Input'!$B$7:$B$226,'Live Tables'!$A26,'Results Input'!$C$7:$C$226,'Live Tables'!D$20))</f>
        <v>2</v>
      </c>
      <c r="E26" s="29">
        <f>SUMIFS('Results Input'!$AD$7:$AD$226,'Results Input'!$B$7:$B$226,'Live Tables'!$A26,'Results Input'!$C$7:$C$226,'Live Tables'!D$20)</f>
        <v>8</v>
      </c>
      <c r="F26" s="29" t="str">
        <f>IF(SUMIFS('Results Input'!$AH$7:$AH$226,'Results Input'!$B$7:$B$226,'Live Tables'!$A26,'Results Input'!$C$7:$C$226,'Live Tables'!F$20)=1,SUMIFS('Results Input'!$AC$7:$AC$226,'Results Input'!$B$7:$B$226,'Live Tables'!$A26,'Results Input'!$C$7:$C$226,'Live Tables'!F$20)&amp;" +"&amp;" "&amp;SUMIFS('Results Input'!$AH$7:$AH$226,'Results Input'!$B$7:$B$226,'Live Tables'!$A26,'Results Input'!$C$7:$C$226,'Live Tables'!F$20),SUMIFS('Results Input'!$AC$7:$AC$226,'Results Input'!$B$7:$B$226,'Live Tables'!$A26,'Results Input'!$C$7:$C$226,'Live Tables'!F$20))</f>
        <v>6 + 1</v>
      </c>
      <c r="G26" s="29">
        <f>SUMIFS('Results Input'!$AD$7:$AD$226,'Results Input'!$B$7:$B$226,'Live Tables'!$A26,'Results Input'!$C$7:$C$226,'Live Tables'!F$20)</f>
        <v>4</v>
      </c>
      <c r="H26" s="28"/>
      <c r="I26" s="28"/>
      <c r="J26" s="29">
        <f>IF(SUMIFS('Results Input'!$AH$7:$AH$226,'Results Input'!$B$7:$B$226,'Live Tables'!$A26,'Results Input'!$C$7:$C$226,'Live Tables'!J$20)=1,SUMIFS('Results Input'!$AC$7:$AC$226,'Results Input'!$B$7:$B$226,'Live Tables'!$A26,'Results Input'!$C$7:$C$226,'Live Tables'!J$20)&amp;" +"&amp;" "&amp;SUMIFS('Results Input'!$AH$7:$AH$226,'Results Input'!$B$7:$B$226,'Live Tables'!$A26,'Results Input'!$C$7:$C$226,'Live Tables'!J$20),SUMIFS('Results Input'!$AC$7:$AC$226,'Results Input'!$B$7:$B$226,'Live Tables'!$A26,'Results Input'!$C$7:$C$226,'Live Tables'!J$20))</f>
        <v>2</v>
      </c>
      <c r="K26" s="29">
        <f>SUMIFS('Results Input'!$AD$7:$AD$226,'Results Input'!$B$7:$B$226,'Live Tables'!$A26,'Results Input'!$C$7:$C$226,'Live Tables'!J$20)</f>
        <v>8</v>
      </c>
      <c r="L26" s="29">
        <f>IF(SUMIFS('Results Input'!$AH$7:$AH$226,'Results Input'!$B$7:$B$226,'Live Tables'!$A26,'Results Input'!$C$7:$C$226,'Live Tables'!L$20)=1,SUMIFS('Results Input'!$AC$7:$AC$226,'Results Input'!$B$7:$B$226,'Live Tables'!$A26,'Results Input'!$C$7:$C$226,'Live Tables'!L$20)&amp;" +"&amp;" "&amp;SUMIFS('Results Input'!$AH$7:$AH$226,'Results Input'!$B$7:$B$226,'Live Tables'!$A26,'Results Input'!$C$7:$C$226,'Live Tables'!L$20),SUMIFS('Results Input'!$AC$7:$AC$226,'Results Input'!$B$7:$B$226,'Live Tables'!$A26,'Results Input'!$C$7:$C$226,'Live Tables'!L$20))</f>
        <v>7</v>
      </c>
      <c r="M26" s="29">
        <f>SUMIFS('Results Input'!$AD$7:$AD$226,'Results Input'!$B$7:$B$226,'Live Tables'!$A26,'Results Input'!$C$7:$C$226,'Live Tables'!L$20)</f>
        <v>3</v>
      </c>
      <c r="N26" s="29">
        <f>IF(SUMIFS('Results Input'!$AH$7:$AH$226,'Results Input'!$B$7:$B$226,'Live Tables'!$A26,'Results Input'!$C$7:$C$226,'Live Tables'!N$20)=1,SUMIFS('Results Input'!$AC$7:$AC$226,'Results Input'!$B$7:$B$226,'Live Tables'!$A26,'Results Input'!$C$7:$C$226,'Live Tables'!N$20)&amp;" +"&amp;" "&amp;SUMIFS('Results Input'!$AH$7:$AH$226,'Results Input'!$B$7:$B$226,'Live Tables'!$A26,'Results Input'!$C$7:$C$226,'Live Tables'!N$20),SUMIFS('Results Input'!$AC$7:$AC$226,'Results Input'!$B$7:$B$226,'Live Tables'!$A26,'Results Input'!$C$7:$C$226,'Live Tables'!N$20))</f>
        <v>6</v>
      </c>
      <c r="O26" s="29">
        <f>SUMIFS('Results Input'!$AD$7:$AD$226,'Results Input'!$B$7:$B$226,'Live Tables'!$A26,'Results Input'!$C$7:$C$226,'Live Tables'!N$20)</f>
        <v>4</v>
      </c>
      <c r="P26" s="29">
        <f>IF(SUMIFS('Results Input'!$AH$7:$AH$226,'Results Input'!$B$7:$B$226,'Live Tables'!$A26,'Results Input'!$C$7:$C$226,'Live Tables'!P$20)=1,SUMIFS('Results Input'!$AC$7:$AC$226,'Results Input'!$B$7:$B$226,'Live Tables'!$A26,'Results Input'!$C$7:$C$226,'Live Tables'!P$20)&amp;" +"&amp;" "&amp;SUMIFS('Results Input'!$AH$7:$AH$226,'Results Input'!$B$7:$B$226,'Live Tables'!$A26,'Results Input'!$C$7:$C$226,'Live Tables'!P$20),SUMIFS('Results Input'!$AC$7:$AC$226,'Results Input'!$B$7:$B$226,'Live Tables'!$A26,'Results Input'!$C$7:$C$226,'Live Tables'!P$20))</f>
        <v>2</v>
      </c>
      <c r="Q26" s="29">
        <f>SUMIFS('Results Input'!$AD$7:$AD$226,'Results Input'!$B$7:$B$226,'Live Tables'!$A26,'Results Input'!$C$7:$C$226,'Live Tables'!P$20)</f>
        <v>8</v>
      </c>
      <c r="R26" s="29" t="str">
        <f>IF(SUMIFS('Results Input'!$AH$7:$AH$226,'Results Input'!$B$7:$B$226,'Live Tables'!$A26,'Results Input'!$C$7:$C$226,'Live Tables'!R$20)=1,SUMIFS('Results Input'!$AC$7:$AC$226,'Results Input'!$B$7:$B$226,'Live Tables'!$A26,'Results Input'!$C$7:$C$226,'Live Tables'!R$20)&amp;" +"&amp;" "&amp;SUMIFS('Results Input'!$AH$7:$AH$226,'Results Input'!$B$7:$B$226,'Live Tables'!$A26,'Results Input'!$C$7:$C$226,'Live Tables'!R$20),SUMIFS('Results Input'!$AC$7:$AC$226,'Results Input'!$B$7:$B$226,'Live Tables'!$A26,'Results Input'!$C$7:$C$226,'Live Tables'!R$20))</f>
        <v>4 + 1</v>
      </c>
      <c r="S26" s="29">
        <f>SUMIFS('Results Input'!$AD$7:$AD$226,'Results Input'!$B$7:$B$226,'Live Tables'!$A26,'Results Input'!$C$7:$C$226,'Live Tables'!R$20)</f>
        <v>6</v>
      </c>
      <c r="T26" s="29" t="str">
        <f>IF(SUMIFS('Results Input'!$AH$7:$AH$226,'Results Input'!$B$7:$B$226,'Live Tables'!$A26,'Results Input'!$C$7:$C$226,'Live Tables'!T$20)=1,SUMIFS('Results Input'!$AC$7:$AC$226,'Results Input'!$B$7:$B$226,'Live Tables'!$A26,'Results Input'!$C$7:$C$226,'Live Tables'!T$20)&amp;" +"&amp;" "&amp;SUMIFS('Results Input'!$AH$7:$AH$226,'Results Input'!$B$7:$B$226,'Live Tables'!$A26,'Results Input'!$C$7:$C$226,'Live Tables'!T$20),SUMIFS('Results Input'!$AC$7:$AC$226,'Results Input'!$B$7:$B$226,'Live Tables'!$A26,'Results Input'!$C$7:$C$226,'Live Tables'!T$20))</f>
        <v>2 + 1</v>
      </c>
      <c r="U26" s="29">
        <f>SUMIFS('Results Input'!$AD$7:$AD$226,'Results Input'!$B$7:$B$226,'Live Tables'!$A26,'Results Input'!$C$7:$C$226,'Live Tables'!T$20)</f>
        <v>8</v>
      </c>
      <c r="V26" s="29">
        <f>IF(SUMIFS('Results Input'!$AH$7:$AH$226,'Results Input'!$B$7:$B$226,'Live Tables'!$A26,'Results Input'!$C$7:$C$226,'Live Tables'!V$20)=1,SUMIFS('Results Input'!$AC$7:$AC$226,'Results Input'!$B$7:$B$226,'Live Tables'!$A26,'Results Input'!$C$7:$C$226,'Live Tables'!V$20)&amp;" +"&amp;" "&amp;SUMIFS('Results Input'!$AH$7:$AH$226,'Results Input'!$B$7:$B$226,'Live Tables'!$A26,'Results Input'!$C$7:$C$226,'Live Tables'!V$20),SUMIFS('Results Input'!$AC$7:$AC$226,'Results Input'!$B$7:$B$226,'Live Tables'!$A26,'Results Input'!$C$7:$C$226,'Live Tables'!V$20))</f>
        <v>0</v>
      </c>
      <c r="W26" s="29">
        <f>SUMIFS('Results Input'!$AD$7:$AD$226,'Results Input'!$B$7:$B$226,'Live Tables'!$A26,'Results Input'!$C$7:$C$226,'Live Tables'!V$20)</f>
        <v>10</v>
      </c>
      <c r="X26" s="29">
        <f>IF(SUMIFS('Results Input'!$AH$7:$AH$226,'Results Input'!$B$7:$B$226,'Live Tables'!$A26,'Results Input'!$C$7:$C$226,'Live Tables'!X$20)=1,SUMIFS('Results Input'!$AC$7:$AC$226,'Results Input'!$B$7:$B$226,'Live Tables'!$A26,'Results Input'!$C$7:$C$226,'Live Tables'!X$20)&amp;" +"&amp;" "&amp;SUMIFS('Results Input'!$AH$7:$AH$226,'Results Input'!$B$7:$B$226,'Live Tables'!$A26,'Results Input'!$C$7:$C$226,'Live Tables'!X$20),SUMIFS('Results Input'!$AC$7:$AC$226,'Results Input'!$B$7:$B$226,'Live Tables'!$A26,'Results Input'!$C$7:$C$226,'Live Tables'!X$20))</f>
        <v>3</v>
      </c>
      <c r="Y26" s="33">
        <f>SUMIFS('Results Input'!$AD$7:$AD$226,'Results Input'!$B$7:$B$226,'Live Tables'!$A26,'Results Input'!$C$7:$C$226,'Live Tables'!X$20)</f>
        <v>7</v>
      </c>
    </row>
    <row r="27" spans="1:25" s="23" customFormat="1" ht="13.8" x14ac:dyDescent="0.3">
      <c r="A27" s="128"/>
      <c r="B27" s="20"/>
      <c r="C27" s="20" t="s">
        <v>16</v>
      </c>
      <c r="D27" s="30">
        <f>SUMIFS('Results Input'!$AA$7:$AA$226,'Results Input'!$B$7:$B$226,'Live Tables'!$A26,'Results Input'!$C$7:$C$226,'Live Tables'!D$20)</f>
        <v>30</v>
      </c>
      <c r="E27" s="30">
        <f>SUMIFS('Results Input'!$AB$7:$AB$226,'Results Input'!$B$7:$B$226,'Live Tables'!$A26,'Results Input'!$C$7:$C$226,'Live Tables'!D$20)</f>
        <v>47</v>
      </c>
      <c r="F27" s="30">
        <f>SUMIFS('Results Input'!$AA$7:$AA$226,'Results Input'!$B$7:$B$226,'Live Tables'!$A26,'Results Input'!$C$7:$C$226,'Live Tables'!F$20)</f>
        <v>45</v>
      </c>
      <c r="G27" s="30">
        <f>SUMIFS('Results Input'!$AB$7:$AB$226,'Results Input'!$B$7:$B$226,'Live Tables'!$A26,'Results Input'!$C$7:$C$226,'Live Tables'!F$20)</f>
        <v>38</v>
      </c>
      <c r="H27" s="28"/>
      <c r="I27" s="28"/>
      <c r="J27" s="30">
        <f>SUMIFS('Results Input'!$AA$7:$AA$226,'Results Input'!$B$7:$B$226,'Live Tables'!$A26,'Results Input'!$C$7:$C$226,'Live Tables'!J$20)</f>
        <v>28</v>
      </c>
      <c r="K27" s="30">
        <f>SUMIFS('Results Input'!$AB$7:$AB$226,'Results Input'!$B$7:$B$226,'Live Tables'!$A26,'Results Input'!$C$7:$C$226,'Live Tables'!J$20)</f>
        <v>43</v>
      </c>
      <c r="L27" s="30">
        <f>SUMIFS('Results Input'!$AA$7:$AA$226,'Results Input'!$B$7:$B$226,'Live Tables'!$A26,'Results Input'!$C$7:$C$226,'Live Tables'!L$20)</f>
        <v>39</v>
      </c>
      <c r="M27" s="30">
        <f>SUMIFS('Results Input'!$AB$7:$AB$226,'Results Input'!$B$7:$B$226,'Live Tables'!$A26,'Results Input'!$C$7:$C$226,'Live Tables'!L$20)</f>
        <v>37</v>
      </c>
      <c r="N27" s="30">
        <f>SUMIFS('Results Input'!$AA$7:$AA$226,'Results Input'!$B$7:$B$226,'Live Tables'!$A26,'Results Input'!$C$7:$C$226,'Live Tables'!N$20)</f>
        <v>39</v>
      </c>
      <c r="O27" s="30">
        <f>SUMIFS('Results Input'!$AB$7:$AB$226,'Results Input'!$B$7:$B$226,'Live Tables'!$A26,'Results Input'!$C$7:$C$226,'Live Tables'!N$20)</f>
        <v>32</v>
      </c>
      <c r="P27" s="30">
        <f>SUMIFS('Results Input'!$AA$7:$AA$226,'Results Input'!$B$7:$B$226,'Live Tables'!$A26,'Results Input'!$C$7:$C$226,'Live Tables'!P$20)</f>
        <v>17</v>
      </c>
      <c r="Q27" s="30">
        <f>SUMIFS('Results Input'!$AB$7:$AB$226,'Results Input'!$B$7:$B$226,'Live Tables'!$A26,'Results Input'!$C$7:$C$226,'Live Tables'!P$20)</f>
        <v>41</v>
      </c>
      <c r="R27" s="30">
        <f>SUMIFS('Results Input'!$AA$7:$AA$226,'Results Input'!$B$7:$B$226,'Live Tables'!$A26,'Results Input'!$C$7:$C$226,'Live Tables'!R$20)</f>
        <v>37</v>
      </c>
      <c r="S27" s="30">
        <f>SUMIFS('Results Input'!$AB$7:$AB$226,'Results Input'!$B$7:$B$226,'Live Tables'!$A26,'Results Input'!$C$7:$C$226,'Live Tables'!R$20)</f>
        <v>42</v>
      </c>
      <c r="T27" s="30">
        <f>SUMIFS('Results Input'!$AA$7:$AA$226,'Results Input'!$B$7:$B$226,'Live Tables'!$A26,'Results Input'!$C$7:$C$226,'Live Tables'!T$20)</f>
        <v>32</v>
      </c>
      <c r="U27" s="30">
        <f>SUMIFS('Results Input'!$AB$7:$AB$226,'Results Input'!$B$7:$B$226,'Live Tables'!$A26,'Results Input'!$C$7:$C$226,'Live Tables'!T$20)</f>
        <v>36</v>
      </c>
      <c r="V27" s="30">
        <f>SUMIFS('Results Input'!$AA$7:$AA$226,'Results Input'!$B$7:$B$226,'Live Tables'!$A26,'Results Input'!$C$7:$C$226,'Live Tables'!V$20)</f>
        <v>26</v>
      </c>
      <c r="W27" s="30">
        <f>SUMIFS('Results Input'!$AB$7:$AB$226,'Results Input'!$B$7:$B$226,'Live Tables'!$A26,'Results Input'!$C$7:$C$226,'Live Tables'!V$20)</f>
        <v>69</v>
      </c>
      <c r="X27" s="30">
        <f>SUMIFS('Results Input'!$AA$7:$AA$226,'Results Input'!$B$7:$B$226,'Live Tables'!$A26,'Results Input'!$C$7:$C$226,'Live Tables'!X$20)</f>
        <v>33</v>
      </c>
      <c r="Y27" s="31">
        <f>SUMIFS('Results Input'!$AB$7:$AB$226,'Results Input'!$B$7:$B$226,'Live Tables'!$A26,'Results Input'!$C$7:$C$226,'Live Tables'!X$20)</f>
        <v>44</v>
      </c>
    </row>
    <row r="28" spans="1:25" s="23" customFormat="1" ht="13.8" x14ac:dyDescent="0.3">
      <c r="A28" s="127" t="s">
        <v>347</v>
      </c>
      <c r="B28" s="27"/>
      <c r="C28" s="20" t="s">
        <v>15</v>
      </c>
      <c r="D28" s="29" t="str">
        <f>IF(SUMIFS('Results Input'!$AH$7:$AH$226,'Results Input'!$B$7:$B$226,'Live Tables'!$A28,'Results Input'!$C$7:$C$226,'Live Tables'!D$20)=1,SUMIFS('Results Input'!$AC$7:$AC$226,'Results Input'!$B$7:$B$226,'Live Tables'!$A28,'Results Input'!$C$7:$C$226,'Live Tables'!D$20)&amp;" +"&amp;" "&amp;SUMIFS('Results Input'!$AH$7:$AH$226,'Results Input'!$B$7:$B$226,'Live Tables'!$A28,'Results Input'!$C$7:$C$226,'Live Tables'!D$20),SUMIFS('Results Input'!$AC$7:$AC$226,'Results Input'!$B$7:$B$226,'Live Tables'!$A28,'Results Input'!$C$7:$C$226,'Live Tables'!D$20))</f>
        <v>6 + 1</v>
      </c>
      <c r="E28" s="29">
        <f>SUMIFS('Results Input'!$AD$7:$AD$226,'Results Input'!$B$7:$B$226,'Live Tables'!$A28,'Results Input'!$C$7:$C$226,'Live Tables'!D$20)</f>
        <v>4</v>
      </c>
      <c r="F28" s="29" t="str">
        <f>IF(SUMIFS('Results Input'!$AH$7:$AH$226,'Results Input'!$B$7:$B$226,'Live Tables'!$A28,'Results Input'!$C$7:$C$226,'Live Tables'!F$20)=1,SUMIFS('Results Input'!$AC$7:$AC$226,'Results Input'!$B$7:$B$226,'Live Tables'!$A28,'Results Input'!$C$7:$C$226,'Live Tables'!F$20)&amp;" +"&amp;" "&amp;SUMIFS('Results Input'!$AH$7:$AH$226,'Results Input'!$B$7:$B$226,'Live Tables'!$A28,'Results Input'!$C$7:$C$226,'Live Tables'!F$20),SUMIFS('Results Input'!$AC$7:$AC$226,'Results Input'!$B$7:$B$226,'Live Tables'!$A28,'Results Input'!$C$7:$C$226,'Live Tables'!F$20))</f>
        <v>10 + 1</v>
      </c>
      <c r="G28" s="29">
        <f>SUMIFS('Results Input'!$AD$7:$AD$226,'Results Input'!$B$7:$B$226,'Live Tables'!$A28,'Results Input'!$C$7:$C$226,'Live Tables'!F$20)</f>
        <v>0</v>
      </c>
      <c r="H28" s="29" t="str">
        <f>IF(SUMIFS('Results Input'!$AH$7:$AH$226,'Results Input'!$B$7:$B$226,'Live Tables'!$A28,'Results Input'!$C$7:$C$226,'Live Tables'!H$20)=1,SUMIFS('Results Input'!$AC$7:$AC$226,'Results Input'!$B$7:$B$226,'Live Tables'!$A28,'Results Input'!$C$7:$C$226,'Live Tables'!H$20)&amp;" +"&amp;" "&amp;SUMIFS('Results Input'!$AH$7:$AH$226,'Results Input'!$B$7:$B$226,'Live Tables'!$A28,'Results Input'!$C$7:$C$226,'Live Tables'!H$20),SUMIFS('Results Input'!$AC$7:$AC$226,'Results Input'!$B$7:$B$226,'Live Tables'!$A28,'Results Input'!$C$7:$C$226,'Live Tables'!H$20))</f>
        <v>10 + 1</v>
      </c>
      <c r="I28" s="29">
        <f>SUMIFS('Results Input'!$AD$7:$AD$226,'Results Input'!$B$7:$B$226,'Live Tables'!$A28,'Results Input'!$C$7:$C$226,'Live Tables'!H$20)</f>
        <v>0</v>
      </c>
      <c r="J28" s="28"/>
      <c r="K28" s="28"/>
      <c r="L28" s="29">
        <f>IF(SUMIFS('Results Input'!$AH$7:$AH$226,'Results Input'!$B$7:$B$226,'Live Tables'!$A28,'Results Input'!$C$7:$C$226,'Live Tables'!L$20)=1,SUMIFS('Results Input'!$AC$7:$AC$226,'Results Input'!$B$7:$B$226,'Live Tables'!$A28,'Results Input'!$C$7:$C$226,'Live Tables'!L$20)&amp;" +"&amp;" "&amp;SUMIFS('Results Input'!$AH$7:$AH$226,'Results Input'!$B$7:$B$226,'Live Tables'!$A28,'Results Input'!$C$7:$C$226,'Live Tables'!L$20),SUMIFS('Results Input'!$AC$7:$AC$226,'Results Input'!$B$7:$B$226,'Live Tables'!$A28,'Results Input'!$C$7:$C$226,'Live Tables'!L$20))</f>
        <v>4</v>
      </c>
      <c r="M28" s="29">
        <f>SUMIFS('Results Input'!$AD$7:$AD$226,'Results Input'!$B$7:$B$226,'Live Tables'!$A28,'Results Input'!$C$7:$C$226,'Live Tables'!L$20)</f>
        <v>6</v>
      </c>
      <c r="N28" s="29" t="str">
        <f>IF(SUMIFS('Results Input'!$AH$7:$AH$226,'Results Input'!$B$7:$B$226,'Live Tables'!$A28,'Results Input'!$C$7:$C$226,'Live Tables'!N$20)=1,SUMIFS('Results Input'!$AC$7:$AC$226,'Results Input'!$B$7:$B$226,'Live Tables'!$A28,'Results Input'!$C$7:$C$226,'Live Tables'!N$20)&amp;" +"&amp;" "&amp;SUMIFS('Results Input'!$AH$7:$AH$226,'Results Input'!$B$7:$B$226,'Live Tables'!$A28,'Results Input'!$C$7:$C$226,'Live Tables'!N$20),SUMIFS('Results Input'!$AC$7:$AC$226,'Results Input'!$B$7:$B$226,'Live Tables'!$A28,'Results Input'!$C$7:$C$226,'Live Tables'!N$20))</f>
        <v>8 + 1</v>
      </c>
      <c r="O28" s="29">
        <f>SUMIFS('Results Input'!$AD$7:$AD$226,'Results Input'!$B$7:$B$226,'Live Tables'!$A28,'Results Input'!$C$7:$C$226,'Live Tables'!N$20)</f>
        <v>2</v>
      </c>
      <c r="P28" s="29">
        <f>IF(SUMIFS('Results Input'!$AH$7:$AH$226,'Results Input'!$B$7:$B$226,'Live Tables'!$A28,'Results Input'!$C$7:$C$226,'Live Tables'!P$20)=1,SUMIFS('Results Input'!$AC$7:$AC$226,'Results Input'!$B$7:$B$226,'Live Tables'!$A28,'Results Input'!$C$7:$C$226,'Live Tables'!P$20)&amp;" +"&amp;" "&amp;SUMIFS('Results Input'!$AH$7:$AH$226,'Results Input'!$B$7:$B$226,'Live Tables'!$A28,'Results Input'!$C$7:$C$226,'Live Tables'!P$20),SUMIFS('Results Input'!$AC$7:$AC$226,'Results Input'!$B$7:$B$226,'Live Tables'!$A28,'Results Input'!$C$7:$C$226,'Live Tables'!P$20))</f>
        <v>8</v>
      </c>
      <c r="Q28" s="29">
        <f>SUMIFS('Results Input'!$AD$7:$AD$226,'Results Input'!$B$7:$B$226,'Live Tables'!$A28,'Results Input'!$C$7:$C$226,'Live Tables'!P$20)</f>
        <v>2</v>
      </c>
      <c r="R28" s="29" t="str">
        <f>IF(SUMIFS('Results Input'!$AH$7:$AH$226,'Results Input'!$B$7:$B$226,'Live Tables'!$A28,'Results Input'!$C$7:$C$226,'Live Tables'!R$20)=1,SUMIFS('Results Input'!$AC$7:$AC$226,'Results Input'!$B$7:$B$226,'Live Tables'!$A28,'Results Input'!$C$7:$C$226,'Live Tables'!R$20)&amp;" +"&amp;" "&amp;SUMIFS('Results Input'!$AH$7:$AH$226,'Results Input'!$B$7:$B$226,'Live Tables'!$A28,'Results Input'!$C$7:$C$226,'Live Tables'!R$20),SUMIFS('Results Input'!$AC$7:$AC$226,'Results Input'!$B$7:$B$226,'Live Tables'!$A28,'Results Input'!$C$7:$C$226,'Live Tables'!R$20))</f>
        <v>10 + 1</v>
      </c>
      <c r="S28" s="29">
        <f>SUMIFS('Results Input'!$AD$7:$AD$226,'Results Input'!$B$7:$B$226,'Live Tables'!$A28,'Results Input'!$C$7:$C$226,'Live Tables'!R$20)</f>
        <v>0</v>
      </c>
      <c r="T28" s="29">
        <f>IF(SUMIFS('Results Input'!$AH$7:$AH$226,'Results Input'!$B$7:$B$226,'Live Tables'!$A28,'Results Input'!$C$7:$C$226,'Live Tables'!T$20)=1,SUMIFS('Results Input'!$AC$7:$AC$226,'Results Input'!$B$7:$B$226,'Live Tables'!$A28,'Results Input'!$C$7:$C$226,'Live Tables'!T$20)&amp;" +"&amp;" "&amp;SUMIFS('Results Input'!$AH$7:$AH$226,'Results Input'!$B$7:$B$226,'Live Tables'!$A28,'Results Input'!$C$7:$C$226,'Live Tables'!T$20),SUMIFS('Results Input'!$AC$7:$AC$226,'Results Input'!$B$7:$B$226,'Live Tables'!$A28,'Results Input'!$C$7:$C$226,'Live Tables'!T$20))</f>
        <v>2</v>
      </c>
      <c r="U28" s="29">
        <f>SUMIFS('Results Input'!$AD$7:$AD$226,'Results Input'!$B$7:$B$226,'Live Tables'!$A28,'Results Input'!$C$7:$C$226,'Live Tables'!T$20)</f>
        <v>8</v>
      </c>
      <c r="V28" s="29">
        <f>IF(SUMIFS('Results Input'!$AH$7:$AH$226,'Results Input'!$B$7:$B$226,'Live Tables'!$A28,'Results Input'!$C$7:$C$226,'Live Tables'!V$20)=1,SUMIFS('Results Input'!$AC$7:$AC$226,'Results Input'!$B$7:$B$226,'Live Tables'!$A28,'Results Input'!$C$7:$C$226,'Live Tables'!V$20)&amp;" +"&amp;" "&amp;SUMIFS('Results Input'!$AH$7:$AH$226,'Results Input'!$B$7:$B$226,'Live Tables'!$A28,'Results Input'!$C$7:$C$226,'Live Tables'!V$20),SUMIFS('Results Input'!$AC$7:$AC$226,'Results Input'!$B$7:$B$226,'Live Tables'!$A28,'Results Input'!$C$7:$C$226,'Live Tables'!V$20))</f>
        <v>2</v>
      </c>
      <c r="W28" s="29">
        <f>SUMIFS('Results Input'!$AD$7:$AD$226,'Results Input'!$B$7:$B$226,'Live Tables'!$A28,'Results Input'!$C$7:$C$226,'Live Tables'!V$20)</f>
        <v>8</v>
      </c>
      <c r="X28" s="29">
        <f>IF(SUMIFS('Results Input'!$AH$7:$AH$226,'Results Input'!$B$7:$B$226,'Live Tables'!$A28,'Results Input'!$C$7:$C$226,'Live Tables'!X$20)=1,SUMIFS('Results Input'!$AC$7:$AC$226,'Results Input'!$B$7:$B$226,'Live Tables'!$A28,'Results Input'!$C$7:$C$226,'Live Tables'!X$20)&amp;" +"&amp;" "&amp;SUMIFS('Results Input'!$AH$7:$AH$226,'Results Input'!$B$7:$B$226,'Live Tables'!$A28,'Results Input'!$C$7:$C$226,'Live Tables'!X$20),SUMIFS('Results Input'!$AC$7:$AC$226,'Results Input'!$B$7:$B$226,'Live Tables'!$A28,'Results Input'!$C$7:$C$226,'Live Tables'!X$20))</f>
        <v>3</v>
      </c>
      <c r="Y28" s="33">
        <f>SUMIFS('Results Input'!$AD$7:$AD$226,'Results Input'!$B$7:$B$226,'Live Tables'!$A28,'Results Input'!$C$7:$C$226,'Live Tables'!X$20)</f>
        <v>7</v>
      </c>
    </row>
    <row r="29" spans="1:25" s="23" customFormat="1" ht="13.8" x14ac:dyDescent="0.3">
      <c r="A29" s="128"/>
      <c r="B29" s="20"/>
      <c r="C29" s="20" t="s">
        <v>16</v>
      </c>
      <c r="D29" s="30">
        <f>SUMIFS('Results Input'!$AA$7:$AA$226,'Results Input'!$B$7:$B$226,'Live Tables'!$A28,'Results Input'!$C$7:$C$226,'Live Tables'!D$20)</f>
        <v>38</v>
      </c>
      <c r="E29" s="30">
        <f>SUMIFS('Results Input'!$AB$7:$AB$226,'Results Input'!$B$7:$B$226,'Live Tables'!$A28,'Results Input'!$C$7:$C$226,'Live Tables'!D$20)</f>
        <v>34</v>
      </c>
      <c r="F29" s="30">
        <f>SUMIFS('Results Input'!$AA$7:$AA$226,'Results Input'!$B$7:$B$226,'Live Tables'!$A28,'Results Input'!$C$7:$C$226,'Live Tables'!F$20)</f>
        <v>53</v>
      </c>
      <c r="G29" s="30">
        <f>SUMIFS('Results Input'!$AB$7:$AB$226,'Results Input'!$B$7:$B$226,'Live Tables'!$A28,'Results Input'!$C$7:$C$226,'Live Tables'!F$20)</f>
        <v>19</v>
      </c>
      <c r="H29" s="30">
        <f>SUMIFS('Results Input'!$AA$7:$AA$226,'Results Input'!$B$7:$B$226,'Live Tables'!$A28,'Results Input'!$C$7:$C$226,'Live Tables'!H$20)</f>
        <v>50</v>
      </c>
      <c r="I29" s="30">
        <f>SUMIFS('Results Input'!$AB$7:$AB$226,'Results Input'!$B$7:$B$226,'Live Tables'!$A28,'Results Input'!$C$7:$C$226,'Live Tables'!H$20)</f>
        <v>24</v>
      </c>
      <c r="J29" s="28"/>
      <c r="K29" s="28"/>
      <c r="L29" s="30">
        <f>SUMIFS('Results Input'!$AA$7:$AA$226,'Results Input'!$B$7:$B$226,'Live Tables'!$A28,'Results Input'!$C$7:$C$226,'Live Tables'!L$20)</f>
        <v>33</v>
      </c>
      <c r="M29" s="30">
        <f>SUMIFS('Results Input'!$AB$7:$AB$226,'Results Input'!$B$7:$B$226,'Live Tables'!$A28,'Results Input'!$C$7:$C$226,'Live Tables'!L$20)</f>
        <v>36</v>
      </c>
      <c r="N29" s="30">
        <f>SUMIFS('Results Input'!$AA$7:$AA$226,'Results Input'!$B$7:$B$226,'Live Tables'!$A28,'Results Input'!$C$7:$C$226,'Live Tables'!N$20)</f>
        <v>48</v>
      </c>
      <c r="O29" s="30">
        <f>SUMIFS('Results Input'!$AB$7:$AB$226,'Results Input'!$B$7:$B$226,'Live Tables'!$A28,'Results Input'!$C$7:$C$226,'Live Tables'!N$20)</f>
        <v>36</v>
      </c>
      <c r="P29" s="30">
        <f>SUMIFS('Results Input'!$AA$7:$AA$226,'Results Input'!$B$7:$B$226,'Live Tables'!$A28,'Results Input'!$C$7:$C$226,'Live Tables'!P$20)</f>
        <v>43</v>
      </c>
      <c r="Q29" s="30">
        <f>SUMIFS('Results Input'!$AB$7:$AB$226,'Results Input'!$B$7:$B$226,'Live Tables'!$A28,'Results Input'!$C$7:$C$226,'Live Tables'!P$20)</f>
        <v>31</v>
      </c>
      <c r="R29" s="30">
        <f>SUMIFS('Results Input'!$AA$7:$AA$226,'Results Input'!$B$7:$B$226,'Live Tables'!$A28,'Results Input'!$C$7:$C$226,'Live Tables'!R$20)</f>
        <v>52</v>
      </c>
      <c r="S29" s="30">
        <f>SUMIFS('Results Input'!$AB$7:$AB$226,'Results Input'!$B$7:$B$226,'Live Tables'!$A28,'Results Input'!$C$7:$C$226,'Live Tables'!R$20)</f>
        <v>17</v>
      </c>
      <c r="T29" s="30">
        <f>SUMIFS('Results Input'!$AA$7:$AA$226,'Results Input'!$B$7:$B$226,'Live Tables'!$A28,'Results Input'!$C$7:$C$226,'Live Tables'!T$20)</f>
        <v>27</v>
      </c>
      <c r="U29" s="30">
        <f>SUMIFS('Results Input'!$AB$7:$AB$226,'Results Input'!$B$7:$B$226,'Live Tables'!$A28,'Results Input'!$C$7:$C$226,'Live Tables'!T$20)</f>
        <v>41</v>
      </c>
      <c r="V29" s="30">
        <f>SUMIFS('Results Input'!$AA$7:$AA$226,'Results Input'!$B$7:$B$226,'Live Tables'!$A28,'Results Input'!$C$7:$C$226,'Live Tables'!V$20)</f>
        <v>29</v>
      </c>
      <c r="W29" s="30">
        <f>SUMIFS('Results Input'!$AB$7:$AB$226,'Results Input'!$B$7:$B$226,'Live Tables'!$A28,'Results Input'!$C$7:$C$226,'Live Tables'!V$20)</f>
        <v>40</v>
      </c>
      <c r="X29" s="30">
        <f>SUMIFS('Results Input'!$AA$7:$AA$226,'Results Input'!$B$7:$B$226,'Live Tables'!$A28,'Results Input'!$C$7:$C$226,'Live Tables'!X$20)</f>
        <v>31</v>
      </c>
      <c r="Y29" s="31">
        <f>SUMIFS('Results Input'!$AB$7:$AB$226,'Results Input'!$B$7:$B$226,'Live Tables'!$A28,'Results Input'!$C$7:$C$226,'Live Tables'!X$20)</f>
        <v>35</v>
      </c>
    </row>
    <row r="30" spans="1:25" s="23" customFormat="1" ht="13.8" x14ac:dyDescent="0.3">
      <c r="A30" s="127" t="s">
        <v>327</v>
      </c>
      <c r="B30" s="27"/>
      <c r="C30" s="20" t="s">
        <v>15</v>
      </c>
      <c r="D30" s="29" t="str">
        <f>IF(SUMIFS('Results Input'!$AH$7:$AH$226,'Results Input'!$B$7:$B$226,'Live Tables'!$A30,'Results Input'!$C$7:$C$226,'Live Tables'!D$20)=1,SUMIFS('Results Input'!$AC$7:$AC$226,'Results Input'!$B$7:$B$226,'Live Tables'!$A30,'Results Input'!$C$7:$C$226,'Live Tables'!D$20)&amp;" +"&amp;" "&amp;SUMIFS('Results Input'!$AH$7:$AH$226,'Results Input'!$B$7:$B$226,'Live Tables'!$A30,'Results Input'!$C$7:$C$226,'Live Tables'!D$20),SUMIFS('Results Input'!$AC$7:$AC$226,'Results Input'!$B$7:$B$226,'Live Tables'!$A30,'Results Input'!$C$7:$C$226,'Live Tables'!D$20))</f>
        <v>8 + 1</v>
      </c>
      <c r="E30" s="29">
        <f>SUMIFS('Results Input'!$AD$7:$AD$226,'Results Input'!$B$7:$B$226,'Live Tables'!$A30,'Results Input'!$C$7:$C$226,'Live Tables'!D$20)</f>
        <v>2</v>
      </c>
      <c r="F30" s="29" t="str">
        <f>IF(SUMIFS('Results Input'!$AH$7:$AH$226,'Results Input'!$B$7:$B$226,'Live Tables'!$A30,'Results Input'!$C$7:$C$226,'Live Tables'!F$20)=1,SUMIFS('Results Input'!$AC$7:$AC$226,'Results Input'!$B$7:$B$226,'Live Tables'!$A30,'Results Input'!$C$7:$C$226,'Live Tables'!F$20)&amp;" +"&amp;" "&amp;SUMIFS('Results Input'!$AH$7:$AH$226,'Results Input'!$B$7:$B$226,'Live Tables'!$A30,'Results Input'!$C$7:$C$226,'Live Tables'!F$20),SUMIFS('Results Input'!$AC$7:$AC$226,'Results Input'!$B$7:$B$226,'Live Tables'!$A30,'Results Input'!$C$7:$C$226,'Live Tables'!F$20))</f>
        <v>8 + 1</v>
      </c>
      <c r="G30" s="29">
        <f>SUMIFS('Results Input'!$AD$7:$AD$226,'Results Input'!$B$7:$B$226,'Live Tables'!$A30,'Results Input'!$C$7:$C$226,'Live Tables'!F$20)</f>
        <v>2</v>
      </c>
      <c r="H30" s="29" t="str">
        <f>IF(SUMIFS('Results Input'!$AH$7:$AH$226,'Results Input'!$B$7:$B$226,'Live Tables'!$A30,'Results Input'!$C$7:$C$226,'Live Tables'!H$20)=1,SUMIFS('Results Input'!$AC$7:$AC$226,'Results Input'!$B$7:$B$226,'Live Tables'!$A30,'Results Input'!$C$7:$C$226,'Live Tables'!H$20)&amp;" +"&amp;" "&amp;SUMIFS('Results Input'!$AH$7:$AH$226,'Results Input'!$B$7:$B$226,'Live Tables'!$A30,'Results Input'!$C$7:$C$226,'Live Tables'!H$20),SUMIFS('Results Input'!$AC$7:$AC$226,'Results Input'!$B$7:$B$226,'Live Tables'!$A30,'Results Input'!$C$7:$C$226,'Live Tables'!H$20))</f>
        <v>6 + 1</v>
      </c>
      <c r="I30" s="29">
        <f>SUMIFS('Results Input'!$AD$7:$AD$226,'Results Input'!$B$7:$B$226,'Live Tables'!$A30,'Results Input'!$C$7:$C$226,'Live Tables'!H$20)</f>
        <v>4</v>
      </c>
      <c r="J30" s="29" t="str">
        <f>IF(SUMIFS('Results Input'!$AH$7:$AH$226,'Results Input'!$B$7:$B$226,'Live Tables'!$A30,'Results Input'!$C$7:$C$226,'Live Tables'!J$20)=1,SUMIFS('Results Input'!$AC$7:$AC$226,'Results Input'!$B$7:$B$226,'Live Tables'!$A30,'Results Input'!$C$7:$C$226,'Live Tables'!J$20)&amp;" +"&amp;" "&amp;SUMIFS('Results Input'!$AH$7:$AH$226,'Results Input'!$B$7:$B$226,'Live Tables'!$A30,'Results Input'!$C$7:$C$226,'Live Tables'!J$20),SUMIFS('Results Input'!$AC$7:$AC$226,'Results Input'!$B$7:$B$226,'Live Tables'!$A30,'Results Input'!$C$7:$C$226,'Live Tables'!J$20))</f>
        <v>4 + 1</v>
      </c>
      <c r="K30" s="29">
        <f>SUMIFS('Results Input'!$AD$7:$AD$226,'Results Input'!$B$7:$B$226,'Live Tables'!$A30,'Results Input'!$C$7:$C$226,'Live Tables'!J$20)</f>
        <v>6</v>
      </c>
      <c r="L30" s="28"/>
      <c r="M30" s="28"/>
      <c r="N30" s="29" t="str">
        <f>IF(SUMIFS('Results Input'!$AH$7:$AH$226,'Results Input'!$B$7:$B$226,'Live Tables'!$A30,'Results Input'!$C$7:$C$226,'Live Tables'!N$20)=1,SUMIFS('Results Input'!$AC$7:$AC$226,'Results Input'!$B$7:$B$226,'Live Tables'!$A30,'Results Input'!$C$7:$C$226,'Live Tables'!N$20)&amp;" +"&amp;" "&amp;SUMIFS('Results Input'!$AH$7:$AH$226,'Results Input'!$B$7:$B$226,'Live Tables'!$A30,'Results Input'!$C$7:$C$226,'Live Tables'!N$20),SUMIFS('Results Input'!$AC$7:$AC$226,'Results Input'!$B$7:$B$226,'Live Tables'!$A30,'Results Input'!$C$7:$C$226,'Live Tables'!N$20))</f>
        <v>9 + 1</v>
      </c>
      <c r="O30" s="29">
        <f>SUMIFS('Results Input'!$AD$7:$AD$226,'Results Input'!$B$7:$B$226,'Live Tables'!$A30,'Results Input'!$C$7:$C$226,'Live Tables'!N$20)</f>
        <v>1</v>
      </c>
      <c r="P30" s="29">
        <f>IF(SUMIFS('Results Input'!$AH$7:$AH$226,'Results Input'!$B$7:$B$226,'Live Tables'!$A30,'Results Input'!$C$7:$C$226,'Live Tables'!P$20)=1,SUMIFS('Results Input'!$AC$7:$AC$226,'Results Input'!$B$7:$B$226,'Live Tables'!$A30,'Results Input'!$C$7:$C$226,'Live Tables'!P$20)&amp;" +"&amp;" "&amp;SUMIFS('Results Input'!$AH$7:$AH$226,'Results Input'!$B$7:$B$226,'Live Tables'!$A30,'Results Input'!$C$7:$C$226,'Live Tables'!P$20),SUMIFS('Results Input'!$AC$7:$AC$226,'Results Input'!$B$7:$B$226,'Live Tables'!$A30,'Results Input'!$C$7:$C$226,'Live Tables'!P$20))</f>
        <v>4</v>
      </c>
      <c r="Q30" s="29">
        <f>SUMIFS('Results Input'!$AD$7:$AD$226,'Results Input'!$B$7:$B$226,'Live Tables'!$A30,'Results Input'!$C$7:$C$226,'Live Tables'!P$20)</f>
        <v>6</v>
      </c>
      <c r="R30" s="29" t="str">
        <f>IF(SUMIFS('Results Input'!$AH$7:$AH$226,'Results Input'!$B$7:$B$226,'Live Tables'!$A30,'Results Input'!$C$7:$C$226,'Live Tables'!R$20)=1,SUMIFS('Results Input'!$AC$7:$AC$226,'Results Input'!$B$7:$B$226,'Live Tables'!$A30,'Results Input'!$C$7:$C$226,'Live Tables'!R$20)&amp;" +"&amp;" "&amp;SUMIFS('Results Input'!$AH$7:$AH$226,'Results Input'!$B$7:$B$226,'Live Tables'!$A30,'Results Input'!$C$7:$C$226,'Live Tables'!R$20),SUMIFS('Results Input'!$AC$7:$AC$226,'Results Input'!$B$7:$B$226,'Live Tables'!$A30,'Results Input'!$C$7:$C$226,'Live Tables'!R$20))</f>
        <v>10 + 1</v>
      </c>
      <c r="S30" s="29">
        <f>SUMIFS('Results Input'!$AD$7:$AD$226,'Results Input'!$B$7:$B$226,'Live Tables'!$A30,'Results Input'!$C$7:$C$226,'Live Tables'!R$20)</f>
        <v>0</v>
      </c>
      <c r="T30" s="29">
        <f>IF(SUMIFS('Results Input'!$AH$7:$AH$226,'Results Input'!$B$7:$B$226,'Live Tables'!$A30,'Results Input'!$C$7:$C$226,'Live Tables'!T$20)=1,SUMIFS('Results Input'!$AC$7:$AC$226,'Results Input'!$B$7:$B$226,'Live Tables'!$A30,'Results Input'!$C$7:$C$226,'Live Tables'!T$20)&amp;" +"&amp;" "&amp;SUMIFS('Results Input'!$AH$7:$AH$226,'Results Input'!$B$7:$B$226,'Live Tables'!$A30,'Results Input'!$C$7:$C$226,'Live Tables'!T$20),SUMIFS('Results Input'!$AC$7:$AC$226,'Results Input'!$B$7:$B$226,'Live Tables'!$A30,'Results Input'!$C$7:$C$226,'Live Tables'!T$20))</f>
        <v>2</v>
      </c>
      <c r="U30" s="29">
        <f>SUMIFS('Results Input'!$AD$7:$AD$226,'Results Input'!$B$7:$B$226,'Live Tables'!$A30,'Results Input'!$C$7:$C$226,'Live Tables'!T$20)</f>
        <v>8</v>
      </c>
      <c r="V30" s="29">
        <f>IF(SUMIFS('Results Input'!$AH$7:$AH$226,'Results Input'!$B$7:$B$226,'Live Tables'!$A30,'Results Input'!$C$7:$C$226,'Live Tables'!V$20)=1,SUMIFS('Results Input'!$AC$7:$AC$226,'Results Input'!$B$7:$B$226,'Live Tables'!$A30,'Results Input'!$C$7:$C$226,'Live Tables'!V$20)&amp;" +"&amp;" "&amp;SUMIFS('Results Input'!$AH$7:$AH$226,'Results Input'!$B$7:$B$226,'Live Tables'!$A30,'Results Input'!$C$7:$C$226,'Live Tables'!V$20),SUMIFS('Results Input'!$AC$7:$AC$226,'Results Input'!$B$7:$B$226,'Live Tables'!$A30,'Results Input'!$C$7:$C$226,'Live Tables'!V$20))</f>
        <v>2</v>
      </c>
      <c r="W30" s="29">
        <f>SUMIFS('Results Input'!$AD$7:$AD$226,'Results Input'!$B$7:$B$226,'Live Tables'!$A30,'Results Input'!$C$7:$C$226,'Live Tables'!V$20)</f>
        <v>8</v>
      </c>
      <c r="X30" s="29" t="str">
        <f>IF(SUMIFS('Results Input'!$AH$7:$AH$226,'Results Input'!$B$7:$B$226,'Live Tables'!$A30,'Results Input'!$C$7:$C$226,'Live Tables'!X$20)=1,SUMIFS('Results Input'!$AC$7:$AC$226,'Results Input'!$B$7:$B$226,'Live Tables'!$A30,'Results Input'!$C$7:$C$226,'Live Tables'!X$20)&amp;" +"&amp;" "&amp;SUMIFS('Results Input'!$AH$7:$AH$226,'Results Input'!$B$7:$B$226,'Live Tables'!$A30,'Results Input'!$C$7:$C$226,'Live Tables'!X$20),SUMIFS('Results Input'!$AC$7:$AC$226,'Results Input'!$B$7:$B$226,'Live Tables'!$A30,'Results Input'!$C$7:$C$226,'Live Tables'!X$20))</f>
        <v>10 + 1</v>
      </c>
      <c r="Y30" s="33">
        <f>SUMIFS('Results Input'!$AD$7:$AD$226,'Results Input'!$B$7:$B$226,'Live Tables'!$A30,'Results Input'!$C$7:$C$226,'Live Tables'!X$20)</f>
        <v>0</v>
      </c>
    </row>
    <row r="31" spans="1:25" s="23" customFormat="1" ht="13.8" x14ac:dyDescent="0.3">
      <c r="A31" s="128"/>
      <c r="B31" s="20"/>
      <c r="C31" s="20" t="s">
        <v>16</v>
      </c>
      <c r="D31" s="30">
        <f>SUMIFS('Results Input'!$AA$7:$AA$226,'Results Input'!$B$7:$B$226,'Live Tables'!$A30,'Results Input'!$C$7:$C$226,'Live Tables'!D$20)</f>
        <v>50</v>
      </c>
      <c r="E31" s="30">
        <f>SUMIFS('Results Input'!$AB$7:$AB$226,'Results Input'!$B$7:$B$226,'Live Tables'!$A30,'Results Input'!$C$7:$C$226,'Live Tables'!D$20)</f>
        <v>24</v>
      </c>
      <c r="F31" s="30">
        <f>SUMIFS('Results Input'!$AA$7:$AA$226,'Results Input'!$B$7:$B$226,'Live Tables'!$A30,'Results Input'!$C$7:$C$226,'Live Tables'!F$20)</f>
        <v>42</v>
      </c>
      <c r="G31" s="30">
        <f>SUMIFS('Results Input'!$AB$7:$AB$226,'Results Input'!$B$7:$B$226,'Live Tables'!$A30,'Results Input'!$C$7:$C$226,'Live Tables'!F$20)</f>
        <v>29</v>
      </c>
      <c r="H31" s="30">
        <f>SUMIFS('Results Input'!$AA$7:$AA$226,'Results Input'!$B$7:$B$226,'Live Tables'!$A30,'Results Input'!$C$7:$C$226,'Live Tables'!H$20)</f>
        <v>34</v>
      </c>
      <c r="I31" s="30">
        <f>SUMIFS('Results Input'!$AB$7:$AB$226,'Results Input'!$B$7:$B$226,'Live Tables'!$A30,'Results Input'!$C$7:$C$226,'Live Tables'!H$20)</f>
        <v>31</v>
      </c>
      <c r="J31" s="30">
        <f>SUMIFS('Results Input'!$AA$7:$AA$226,'Results Input'!$B$7:$B$226,'Live Tables'!$A30,'Results Input'!$C$7:$C$226,'Live Tables'!J$20)</f>
        <v>42</v>
      </c>
      <c r="K31" s="30">
        <f>SUMIFS('Results Input'!$AB$7:$AB$226,'Results Input'!$B$7:$B$226,'Live Tables'!$A30,'Results Input'!$C$7:$C$226,'Live Tables'!J$20)</f>
        <v>33</v>
      </c>
      <c r="L31" s="28"/>
      <c r="M31" s="28"/>
      <c r="N31" s="30">
        <f>SUMIFS('Results Input'!$AA$7:$AA$226,'Results Input'!$B$7:$B$226,'Live Tables'!$A30,'Results Input'!$C$7:$C$226,'Live Tables'!N$20)</f>
        <v>46</v>
      </c>
      <c r="O31" s="30">
        <f>SUMIFS('Results Input'!$AB$7:$AB$226,'Results Input'!$B$7:$B$226,'Live Tables'!$A30,'Results Input'!$C$7:$C$226,'Live Tables'!N$20)</f>
        <v>24</v>
      </c>
      <c r="P31" s="30">
        <f>SUMIFS('Results Input'!$AA$7:$AA$226,'Results Input'!$B$7:$B$226,'Live Tables'!$A30,'Results Input'!$C$7:$C$226,'Live Tables'!P$20)</f>
        <v>34</v>
      </c>
      <c r="Q31" s="30">
        <f>SUMIFS('Results Input'!$AB$7:$AB$226,'Results Input'!$B$7:$B$226,'Live Tables'!$A30,'Results Input'!$C$7:$C$226,'Live Tables'!P$20)</f>
        <v>35</v>
      </c>
      <c r="R31" s="30">
        <f>SUMIFS('Results Input'!$AA$7:$AA$226,'Results Input'!$B$7:$B$226,'Live Tables'!$A30,'Results Input'!$C$7:$C$226,'Live Tables'!R$20)</f>
        <v>45</v>
      </c>
      <c r="S31" s="30">
        <f>SUMIFS('Results Input'!$AB$7:$AB$226,'Results Input'!$B$7:$B$226,'Live Tables'!$A30,'Results Input'!$C$7:$C$226,'Live Tables'!R$20)</f>
        <v>19</v>
      </c>
      <c r="T31" s="30">
        <f>SUMIFS('Results Input'!$AA$7:$AA$226,'Results Input'!$B$7:$B$226,'Live Tables'!$A30,'Results Input'!$C$7:$C$226,'Live Tables'!T$20)</f>
        <v>39</v>
      </c>
      <c r="U31" s="30">
        <f>SUMIFS('Results Input'!$AB$7:$AB$226,'Results Input'!$B$7:$B$226,'Live Tables'!$A30,'Results Input'!$C$7:$C$226,'Live Tables'!T$20)</f>
        <v>41</v>
      </c>
      <c r="V31" s="30">
        <f>SUMIFS('Results Input'!$AA$7:$AA$226,'Results Input'!$B$7:$B$226,'Live Tables'!$A30,'Results Input'!$C$7:$C$226,'Live Tables'!V$20)</f>
        <v>27</v>
      </c>
      <c r="W31" s="30">
        <f>SUMIFS('Results Input'!$AB$7:$AB$226,'Results Input'!$B$7:$B$226,'Live Tables'!$A30,'Results Input'!$C$7:$C$226,'Live Tables'!V$20)</f>
        <v>60</v>
      </c>
      <c r="X31" s="30">
        <f>SUMIFS('Results Input'!$AA$7:$AA$226,'Results Input'!$B$7:$B$226,'Live Tables'!$A30,'Results Input'!$C$7:$C$226,'Live Tables'!X$20)</f>
        <v>48</v>
      </c>
      <c r="Y31" s="31">
        <f>SUMIFS('Results Input'!$AB$7:$AB$226,'Results Input'!$B$7:$B$226,'Live Tables'!$A30,'Results Input'!$C$7:$C$226,'Live Tables'!X$20)</f>
        <v>22</v>
      </c>
    </row>
    <row r="32" spans="1:25" s="23" customFormat="1" ht="13.8" x14ac:dyDescent="0.3">
      <c r="A32" s="127" t="s">
        <v>11</v>
      </c>
      <c r="B32" s="27"/>
      <c r="C32" s="20" t="s">
        <v>15</v>
      </c>
      <c r="D32" s="29">
        <f>IF(SUMIFS('Results Input'!$AH$7:$AH$226,'Results Input'!$B$7:$B$226,'Live Tables'!$A32,'Results Input'!$C$7:$C$226,'Live Tables'!D$20)=1,SUMIFS('Results Input'!$AC$7:$AC$226,'Results Input'!$B$7:$B$226,'Live Tables'!$A32,'Results Input'!$C$7:$C$226,'Live Tables'!D$20)&amp;" +"&amp;" "&amp;SUMIFS('Results Input'!$AH$7:$AH$226,'Results Input'!$B$7:$B$226,'Live Tables'!$A32,'Results Input'!$C$7:$C$226,'Live Tables'!D$20),SUMIFS('Results Input'!$AC$7:$AC$226,'Results Input'!$B$7:$B$226,'Live Tables'!$A32,'Results Input'!$C$7:$C$226,'Live Tables'!D$20))</f>
        <v>6</v>
      </c>
      <c r="E32" s="29">
        <f>SUMIFS('Results Input'!$AD$7:$AD$226,'Results Input'!$B$7:$B$226,'Live Tables'!$A32,'Results Input'!$C$7:$C$226,'Live Tables'!D$20)</f>
        <v>4</v>
      </c>
      <c r="F32" s="29" t="str">
        <f>IF(SUMIFS('Results Input'!$AH$7:$AH$226,'Results Input'!$B$7:$B$226,'Live Tables'!$A32,'Results Input'!$C$7:$C$226,'Live Tables'!F$20)=1,SUMIFS('Results Input'!$AC$7:$AC$226,'Results Input'!$B$7:$B$226,'Live Tables'!$A32,'Results Input'!$C$7:$C$226,'Live Tables'!F$20)&amp;" +"&amp;" "&amp;SUMIFS('Results Input'!$AH$7:$AH$226,'Results Input'!$B$7:$B$226,'Live Tables'!$A32,'Results Input'!$C$7:$C$226,'Live Tables'!F$20),SUMIFS('Results Input'!$AC$7:$AC$226,'Results Input'!$B$7:$B$226,'Live Tables'!$A32,'Results Input'!$C$7:$C$226,'Live Tables'!F$20))</f>
        <v>7 + 1</v>
      </c>
      <c r="G32" s="29">
        <f>SUMIFS('Results Input'!$AD$7:$AD$226,'Results Input'!$B$7:$B$226,'Live Tables'!$A32,'Results Input'!$C$7:$C$226,'Live Tables'!F$20)</f>
        <v>3</v>
      </c>
      <c r="H32" s="29" t="str">
        <f>IF(SUMIFS('Results Input'!$AH$7:$AH$226,'Results Input'!$B$7:$B$226,'Live Tables'!$A32,'Results Input'!$C$7:$C$226,'Live Tables'!H$20)=1,SUMIFS('Results Input'!$AC$7:$AC$226,'Results Input'!$B$7:$B$226,'Live Tables'!$A32,'Results Input'!$C$7:$C$226,'Live Tables'!H$20)&amp;" +"&amp;" "&amp;SUMIFS('Results Input'!$AH$7:$AH$226,'Results Input'!$B$7:$B$226,'Live Tables'!$A32,'Results Input'!$C$7:$C$226,'Live Tables'!H$20),SUMIFS('Results Input'!$AC$7:$AC$226,'Results Input'!$B$7:$B$226,'Live Tables'!$A32,'Results Input'!$C$7:$C$226,'Live Tables'!H$20))</f>
        <v>10 + 1</v>
      </c>
      <c r="I32" s="29">
        <f>SUMIFS('Results Input'!$AD$7:$AD$226,'Results Input'!$B$7:$B$226,'Live Tables'!$A32,'Results Input'!$C$7:$C$226,'Live Tables'!H$20)</f>
        <v>0</v>
      </c>
      <c r="J32" s="29">
        <f>IF(SUMIFS('Results Input'!$AH$7:$AH$226,'Results Input'!$B$7:$B$226,'Live Tables'!$A32,'Results Input'!$C$7:$C$226,'Live Tables'!J$20)=1,SUMIFS('Results Input'!$AC$7:$AC$226,'Results Input'!$B$7:$B$226,'Live Tables'!$A32,'Results Input'!$C$7:$C$226,'Live Tables'!J$20)&amp;" +"&amp;" "&amp;SUMIFS('Results Input'!$AH$7:$AH$226,'Results Input'!$B$7:$B$226,'Live Tables'!$A32,'Results Input'!$C$7:$C$226,'Live Tables'!J$20),SUMIFS('Results Input'!$AC$7:$AC$226,'Results Input'!$B$7:$B$226,'Live Tables'!$A32,'Results Input'!$C$7:$C$226,'Live Tables'!J$20))</f>
        <v>2</v>
      </c>
      <c r="K32" s="29">
        <f>SUMIFS('Results Input'!$AD$7:$AD$226,'Results Input'!$B$7:$B$226,'Live Tables'!$A32,'Results Input'!$C$7:$C$226,'Live Tables'!J$20)</f>
        <v>8</v>
      </c>
      <c r="L32" s="29">
        <f>IF(SUMIFS('Results Input'!$AH$7:$AH$226,'Results Input'!$B$7:$B$226,'Live Tables'!$A32,'Results Input'!$C$7:$C$226,'Live Tables'!L$20)=1,SUMIFS('Results Input'!$AC$7:$AC$226,'Results Input'!$B$7:$B$226,'Live Tables'!$A32,'Results Input'!$C$7:$C$226,'Live Tables'!L$20)&amp;" +"&amp;" "&amp;SUMIFS('Results Input'!$AH$7:$AH$226,'Results Input'!$B$7:$B$226,'Live Tables'!$A32,'Results Input'!$C$7:$C$226,'Live Tables'!L$20),SUMIFS('Results Input'!$AC$7:$AC$226,'Results Input'!$B$7:$B$226,'Live Tables'!$A32,'Results Input'!$C$7:$C$226,'Live Tables'!L$20))</f>
        <v>5</v>
      </c>
      <c r="M32" s="29">
        <f>SUMIFS('Results Input'!$AD$7:$AD$226,'Results Input'!$B$7:$B$226,'Live Tables'!$A32,'Results Input'!$C$7:$C$226,'Live Tables'!L$20)</f>
        <v>5</v>
      </c>
      <c r="N32" s="115"/>
      <c r="O32" s="115"/>
      <c r="P32" s="29">
        <f>IF(SUMIFS('Results Input'!$AH$7:$AH$226,'Results Input'!$B$7:$B$226,'Live Tables'!$A32,'Results Input'!$C$7:$C$226,'Live Tables'!P$20)=1,SUMIFS('Results Input'!$AC$7:$AC$226,'Results Input'!$B$7:$B$226,'Live Tables'!$A32,'Results Input'!$C$7:$C$226,'Live Tables'!P$20)&amp;" +"&amp;" "&amp;SUMIFS('Results Input'!$AH$7:$AH$226,'Results Input'!$B$7:$B$226,'Live Tables'!$A32,'Results Input'!$C$7:$C$226,'Live Tables'!P$20),SUMIFS('Results Input'!$AC$7:$AC$226,'Results Input'!$B$7:$B$226,'Live Tables'!$A32,'Results Input'!$C$7:$C$226,'Live Tables'!P$20))</f>
        <v>8</v>
      </c>
      <c r="Q32" s="29">
        <f>SUMIFS('Results Input'!$AD$7:$AD$226,'Results Input'!$B$7:$B$226,'Live Tables'!$A32,'Results Input'!$C$7:$C$226,'Live Tables'!P$20)</f>
        <v>2</v>
      </c>
      <c r="R32" s="29">
        <f>IF(SUMIFS('Results Input'!$AH$7:$AH$226,'Results Input'!$B$7:$B$226,'Live Tables'!$A32,'Results Input'!$C$7:$C$226,'Live Tables'!R$20)=1,SUMIFS('Results Input'!$AC$7:$AC$226,'Results Input'!$B$7:$B$226,'Live Tables'!$A32,'Results Input'!$C$7:$C$226,'Live Tables'!R$20)&amp;" +"&amp;" "&amp;SUMIFS('Results Input'!$AH$7:$AH$226,'Results Input'!$B$7:$B$226,'Live Tables'!$A32,'Results Input'!$C$7:$C$226,'Live Tables'!R$20),SUMIFS('Results Input'!$AC$7:$AC$226,'Results Input'!$B$7:$B$226,'Live Tables'!$A32,'Results Input'!$C$7:$C$226,'Live Tables'!R$20))</f>
        <v>6</v>
      </c>
      <c r="S32" s="29">
        <f>SUMIFS('Results Input'!$AD$7:$AD$226,'Results Input'!$B$7:$B$226,'Live Tables'!$A32,'Results Input'!$C$7:$C$226,'Live Tables'!R$20)</f>
        <v>4</v>
      </c>
      <c r="T32" s="29">
        <f>IF(SUMIFS('Results Input'!$AH$7:$AH$226,'Results Input'!$B$7:$B$226,'Live Tables'!$A32,'Results Input'!$C$7:$C$226,'Live Tables'!T$20)=1,SUMIFS('Results Input'!$AC$7:$AC$226,'Results Input'!$B$7:$B$226,'Live Tables'!$A32,'Results Input'!$C$7:$C$226,'Live Tables'!T$20)&amp;" +"&amp;" "&amp;SUMIFS('Results Input'!$AH$7:$AH$226,'Results Input'!$B$7:$B$226,'Live Tables'!$A32,'Results Input'!$C$7:$C$226,'Live Tables'!T$20),SUMIFS('Results Input'!$AC$7:$AC$226,'Results Input'!$B$7:$B$226,'Live Tables'!$A32,'Results Input'!$C$7:$C$226,'Live Tables'!T$20))</f>
        <v>4</v>
      </c>
      <c r="U32" s="29">
        <f>SUMIFS('Results Input'!$AD$7:$AD$226,'Results Input'!$B$7:$B$226,'Live Tables'!$A32,'Results Input'!$C$7:$C$226,'Live Tables'!T$20)</f>
        <v>6</v>
      </c>
      <c r="V32" s="29">
        <f>IF(SUMIFS('Results Input'!$AH$7:$AH$226,'Results Input'!$B$7:$B$226,'Live Tables'!$A32,'Results Input'!$C$7:$C$226,'Live Tables'!V$20)=1,SUMIFS('Results Input'!$AC$7:$AC$226,'Results Input'!$B$7:$B$226,'Live Tables'!$A32,'Results Input'!$C$7:$C$226,'Live Tables'!V$20)&amp;" +"&amp;" "&amp;SUMIFS('Results Input'!$AH$7:$AH$226,'Results Input'!$B$7:$B$226,'Live Tables'!$A32,'Results Input'!$C$7:$C$226,'Live Tables'!V$20),SUMIFS('Results Input'!$AC$7:$AC$226,'Results Input'!$B$7:$B$226,'Live Tables'!$A32,'Results Input'!$C$7:$C$226,'Live Tables'!V$20))</f>
        <v>0</v>
      </c>
      <c r="W32" s="29">
        <f>SUMIFS('Results Input'!$AD$7:$AD$226,'Results Input'!$B$7:$B$226,'Live Tables'!$A32,'Results Input'!$C$7:$C$226,'Live Tables'!V$20)</f>
        <v>10</v>
      </c>
      <c r="X32" s="29">
        <f>IF(SUMIFS('Results Input'!$AH$7:$AH$226,'Results Input'!$B$7:$B$226,'Live Tables'!$A32,'Results Input'!$C$7:$C$226,'Live Tables'!X$20)=1,SUMIFS('Results Input'!$AC$7:$AC$226,'Results Input'!$B$7:$B$226,'Live Tables'!$A32,'Results Input'!$C$7:$C$226,'Live Tables'!X$20)&amp;" +"&amp;" "&amp;SUMIFS('Results Input'!$AH$7:$AH$226,'Results Input'!$B$7:$B$226,'Live Tables'!$A32,'Results Input'!$C$7:$C$226,'Live Tables'!X$20),SUMIFS('Results Input'!$AC$7:$AC$226,'Results Input'!$B$7:$B$226,'Live Tables'!$A32,'Results Input'!$C$7:$C$226,'Live Tables'!X$20))</f>
        <v>6</v>
      </c>
      <c r="Y32" s="33">
        <f>SUMIFS('Results Input'!$AD$7:$AD$226,'Results Input'!$B$7:$B$226,'Live Tables'!$A32,'Results Input'!$C$7:$C$226,'Live Tables'!X$20)</f>
        <v>4</v>
      </c>
    </row>
    <row r="33" spans="1:25" s="23" customFormat="1" ht="13.8" x14ac:dyDescent="0.3">
      <c r="A33" s="129"/>
      <c r="B33" s="20"/>
      <c r="C33" s="20" t="s">
        <v>16</v>
      </c>
      <c r="D33" s="30">
        <f>SUMIFS('Results Input'!$AA$7:$AA$226,'Results Input'!$B$7:$B$226,'Live Tables'!$A32,'Results Input'!$C$7:$C$226,'Live Tables'!D$20)</f>
        <v>36</v>
      </c>
      <c r="E33" s="30">
        <f>SUMIFS('Results Input'!$AB$7:$AB$226,'Results Input'!$B$7:$B$226,'Live Tables'!$A32,'Results Input'!$C$7:$C$226,'Live Tables'!D$20)</f>
        <v>33</v>
      </c>
      <c r="F33" s="30">
        <f>SUMIFS('Results Input'!$AA$7:$AA$226,'Results Input'!$B$7:$B$226,'Live Tables'!$A32,'Results Input'!$C$7:$C$226,'Live Tables'!F$20)</f>
        <v>51</v>
      </c>
      <c r="G33" s="30">
        <f>SUMIFS('Results Input'!$AB$7:$AB$226,'Results Input'!$B$7:$B$226,'Live Tables'!$A32,'Results Input'!$C$7:$C$226,'Live Tables'!F$20)</f>
        <v>31</v>
      </c>
      <c r="H33" s="30">
        <f>SUMIFS('Results Input'!$AA$7:$AA$226,'Results Input'!$B$7:$B$226,'Live Tables'!$A32,'Results Input'!$C$7:$C$226,'Live Tables'!H$20)</f>
        <v>55</v>
      </c>
      <c r="I33" s="30">
        <f>SUMIFS('Results Input'!$AB$7:$AB$226,'Results Input'!$B$7:$B$226,'Live Tables'!$A32,'Results Input'!$C$7:$C$226,'Live Tables'!H$20)</f>
        <v>27</v>
      </c>
      <c r="J33" s="30">
        <f>SUMIFS('Results Input'!$AA$7:$AA$226,'Results Input'!$B$7:$B$226,'Live Tables'!$A32,'Results Input'!$C$7:$C$226,'Live Tables'!J$20)</f>
        <v>29</v>
      </c>
      <c r="K33" s="30">
        <f>SUMIFS('Results Input'!$AB$7:$AB$226,'Results Input'!$B$7:$B$226,'Live Tables'!$A32,'Results Input'!$C$7:$C$226,'Live Tables'!J$20)</f>
        <v>40</v>
      </c>
      <c r="L33" s="30">
        <f>SUMIFS('Results Input'!$AA$7:$AA$226,'Results Input'!$B$7:$B$226,'Live Tables'!$A32,'Results Input'!$C$7:$C$226,'Live Tables'!L$20)</f>
        <v>33</v>
      </c>
      <c r="M33" s="30">
        <f>SUMIFS('Results Input'!$AB$7:$AB$226,'Results Input'!$B$7:$B$226,'Live Tables'!$A32,'Results Input'!$C$7:$C$226,'Live Tables'!L$20)</f>
        <v>36</v>
      </c>
      <c r="N33" s="116"/>
      <c r="O33" s="116"/>
      <c r="P33" s="30">
        <f>SUMIFS('Results Input'!$AA$7:$AA$226,'Results Input'!$B$7:$B$226,'Live Tables'!$A32,'Results Input'!$C$7:$C$226,'Live Tables'!P$20)</f>
        <v>41</v>
      </c>
      <c r="Q33" s="30">
        <f>SUMIFS('Results Input'!$AB$7:$AB$226,'Results Input'!$B$7:$B$226,'Live Tables'!$A32,'Results Input'!$C$7:$C$226,'Live Tables'!P$20)</f>
        <v>37</v>
      </c>
      <c r="R33" s="30">
        <f>SUMIFS('Results Input'!$AA$7:$AA$226,'Results Input'!$B$7:$B$226,'Live Tables'!$A32,'Results Input'!$C$7:$C$226,'Live Tables'!R$20)</f>
        <v>41</v>
      </c>
      <c r="S33" s="30">
        <f>SUMIFS('Results Input'!$AB$7:$AB$226,'Results Input'!$B$7:$B$226,'Live Tables'!$A32,'Results Input'!$C$7:$C$226,'Live Tables'!R$20)</f>
        <v>36</v>
      </c>
      <c r="T33" s="30">
        <f>SUMIFS('Results Input'!$AA$7:$AA$226,'Results Input'!$B$7:$B$226,'Live Tables'!$A32,'Results Input'!$C$7:$C$226,'Live Tables'!T$20)</f>
        <v>36</v>
      </c>
      <c r="U33" s="30">
        <f>SUMIFS('Results Input'!$AB$7:$AB$226,'Results Input'!$B$7:$B$226,'Live Tables'!$A32,'Results Input'!$C$7:$C$226,'Live Tables'!T$20)</f>
        <v>42</v>
      </c>
      <c r="V33" s="30">
        <f>SUMIFS('Results Input'!$AA$7:$AA$226,'Results Input'!$B$7:$B$226,'Live Tables'!$A32,'Results Input'!$C$7:$C$226,'Live Tables'!V$20)</f>
        <v>25</v>
      </c>
      <c r="W33" s="30">
        <f>SUMIFS('Results Input'!$AB$7:$AB$226,'Results Input'!$B$7:$B$226,'Live Tables'!$A32,'Results Input'!$C$7:$C$226,'Live Tables'!V$20)</f>
        <v>45</v>
      </c>
      <c r="X33" s="30">
        <f>SUMIFS('Results Input'!$AA$7:$AA$226,'Results Input'!$B$7:$B$226,'Live Tables'!$A32,'Results Input'!$C$7:$C$226,'Live Tables'!X$20)</f>
        <v>34</v>
      </c>
      <c r="Y33" s="31">
        <f>SUMIFS('Results Input'!$AB$7:$AB$226,'Results Input'!$B$7:$B$226,'Live Tables'!$A32,'Results Input'!$C$7:$C$226,'Live Tables'!X$20)</f>
        <v>30</v>
      </c>
    </row>
    <row r="34" spans="1:25" s="23" customFormat="1" ht="13.8" x14ac:dyDescent="0.3">
      <c r="A34" s="127" t="s">
        <v>271</v>
      </c>
      <c r="B34" s="27"/>
      <c r="C34" s="20" t="s">
        <v>15</v>
      </c>
      <c r="D34" s="29" t="str">
        <f>IF(SUMIFS('Results Input'!$AH$7:$AH$226,'Results Input'!$B$7:$B$226,'Live Tables'!$A34,'Results Input'!$C$7:$C$226,'Live Tables'!D$20)=1,SUMIFS('Results Input'!$AC$7:$AC$226,'Results Input'!$B$7:$B$226,'Live Tables'!$A34,'Results Input'!$C$7:$C$226,'Live Tables'!D$20)&amp;" +"&amp;" "&amp;SUMIFS('Results Input'!$AH$7:$AH$226,'Results Input'!$B$7:$B$226,'Live Tables'!$A34,'Results Input'!$C$7:$C$226,'Live Tables'!D$20),SUMIFS('Results Input'!$AC$7:$AC$226,'Results Input'!$B$7:$B$226,'Live Tables'!$A34,'Results Input'!$C$7:$C$226,'Live Tables'!D$20))</f>
        <v>10 + 1</v>
      </c>
      <c r="E34" s="29">
        <f>SUMIFS('Results Input'!$AD$7:$AD$226,'Results Input'!$B$7:$B$226,'Live Tables'!$A34,'Results Input'!$C$7:$C$226,'Live Tables'!D$20)</f>
        <v>0</v>
      </c>
      <c r="F34" s="29" t="str">
        <f>IF(SUMIFS('Results Input'!$AH$7:$AH$226,'Results Input'!$B$7:$B$226,'Live Tables'!$A34,'Results Input'!$C$7:$C$226,'Live Tables'!F$20)=1,SUMIFS('Results Input'!$AC$7:$AC$226,'Results Input'!$B$7:$B$226,'Live Tables'!$A34,'Results Input'!$C$7:$C$226,'Live Tables'!F$20)&amp;" +"&amp;" "&amp;SUMIFS('Results Input'!$AH$7:$AH$226,'Results Input'!$B$7:$B$226,'Live Tables'!$A34,'Results Input'!$C$7:$C$226,'Live Tables'!F$20),SUMIFS('Results Input'!$AC$7:$AC$226,'Results Input'!$B$7:$B$226,'Live Tables'!$A34,'Results Input'!$C$7:$C$226,'Live Tables'!F$20))</f>
        <v>8 + 1</v>
      </c>
      <c r="G34" s="29">
        <f>SUMIFS('Results Input'!$AD$7:$AD$226,'Results Input'!$B$7:$B$226,'Live Tables'!$A34,'Results Input'!$C$7:$C$226,'Live Tables'!F$20)</f>
        <v>2</v>
      </c>
      <c r="H34" s="29" t="str">
        <f>IF(SUMIFS('Results Input'!$AH$7:$AH$226,'Results Input'!$B$7:$B$226,'Live Tables'!$A34,'Results Input'!$C$7:$C$226,'Live Tables'!H$20)=1,SUMIFS('Results Input'!$AC$7:$AC$226,'Results Input'!$B$7:$B$226,'Live Tables'!$A34,'Results Input'!$C$7:$C$226,'Live Tables'!H$20)&amp;" +"&amp;" "&amp;SUMIFS('Results Input'!$AH$7:$AH$226,'Results Input'!$B$7:$B$226,'Live Tables'!$A34,'Results Input'!$C$7:$C$226,'Live Tables'!H$20),SUMIFS('Results Input'!$AC$7:$AC$226,'Results Input'!$B$7:$B$226,'Live Tables'!$A34,'Results Input'!$C$7:$C$226,'Live Tables'!H$20))</f>
        <v>10 + 1</v>
      </c>
      <c r="I34" s="29">
        <f>SUMIFS('Results Input'!$AD$7:$AD$226,'Results Input'!$B$7:$B$226,'Live Tables'!$A34,'Results Input'!$C$7:$C$226,'Live Tables'!H$20)</f>
        <v>0</v>
      </c>
      <c r="J34" s="29" t="str">
        <f>IF(SUMIFS('Results Input'!$AH$7:$AH$226,'Results Input'!$B$7:$B$226,'Live Tables'!$A34,'Results Input'!$C$7:$C$226,'Live Tables'!J$20)=1,SUMIFS('Results Input'!$AC$7:$AC$226,'Results Input'!$B$7:$B$226,'Live Tables'!$A34,'Results Input'!$C$7:$C$226,'Live Tables'!J$20)&amp;" +"&amp;" "&amp;SUMIFS('Results Input'!$AH$7:$AH$226,'Results Input'!$B$7:$B$226,'Live Tables'!$A34,'Results Input'!$C$7:$C$226,'Live Tables'!J$20),SUMIFS('Results Input'!$AC$7:$AC$226,'Results Input'!$B$7:$B$226,'Live Tables'!$A34,'Results Input'!$C$7:$C$226,'Live Tables'!J$20))</f>
        <v>8 + 1</v>
      </c>
      <c r="K34" s="29">
        <f>SUMIFS('Results Input'!$AD$7:$AD$226,'Results Input'!$B$7:$B$226,'Live Tables'!$A34,'Results Input'!$C$7:$C$226,'Live Tables'!J$20)</f>
        <v>2</v>
      </c>
      <c r="L34" s="29" t="str">
        <f>IF(SUMIFS('Results Input'!$AH$7:$AH$226,'Results Input'!$B$7:$B$226,'Live Tables'!$A34,'Results Input'!$C$7:$C$226,'Live Tables'!L$20)=1,SUMIFS('Results Input'!$AC$7:$AC$226,'Results Input'!$B$7:$B$226,'Live Tables'!$A34,'Results Input'!$C$7:$C$226,'Live Tables'!L$20)&amp;" +"&amp;" "&amp;SUMIFS('Results Input'!$AH$7:$AH$226,'Results Input'!$B$7:$B$226,'Live Tables'!$A34,'Results Input'!$C$7:$C$226,'Live Tables'!L$20),SUMIFS('Results Input'!$AC$7:$AC$226,'Results Input'!$B$7:$B$226,'Live Tables'!$A34,'Results Input'!$C$7:$C$226,'Live Tables'!L$20))</f>
        <v>9 + 1</v>
      </c>
      <c r="M34" s="29">
        <f>SUMIFS('Results Input'!$AD$7:$AD$226,'Results Input'!$B$7:$B$226,'Live Tables'!$A34,'Results Input'!$C$7:$C$226,'Live Tables'!L$20)</f>
        <v>1</v>
      </c>
      <c r="N34" s="29" t="str">
        <f>IF(SUMIFS('Results Input'!$AH$7:$AH$226,'Results Input'!$B$7:$B$226,'Live Tables'!$A34,'Results Input'!$C$7:$C$226,'Live Tables'!N$20)=1,SUMIFS('Results Input'!$AC$7:$AC$226,'Results Input'!$B$7:$B$226,'Live Tables'!$A34,'Results Input'!$C$7:$C$226,'Live Tables'!N$20)&amp;" +"&amp;" "&amp;SUMIFS('Results Input'!$AH$7:$AH$226,'Results Input'!$B$7:$B$226,'Live Tables'!$A34,'Results Input'!$C$7:$C$226,'Live Tables'!N$20),SUMIFS('Results Input'!$AC$7:$AC$226,'Results Input'!$B$7:$B$226,'Live Tables'!$A34,'Results Input'!$C$7:$C$226,'Live Tables'!N$20))</f>
        <v>10 + 1</v>
      </c>
      <c r="O34" s="29">
        <f>SUMIFS('Results Input'!$AD$7:$AD$226,'Results Input'!$B$7:$B$226,'Live Tables'!$A34,'Results Input'!$C$7:$C$226,'Live Tables'!N$20)</f>
        <v>0</v>
      </c>
      <c r="P34" s="28"/>
      <c r="Q34" s="28"/>
      <c r="R34" s="29" t="str">
        <f>IF(SUMIFS('Results Input'!$AH$7:$AH$226,'Results Input'!$B$7:$B$226,'Live Tables'!$A34,'Results Input'!$C$7:$C$226,'Live Tables'!R$20)=1,SUMIFS('Results Input'!$AC$7:$AC$226,'Results Input'!$B$7:$B$226,'Live Tables'!$A34,'Results Input'!$C$7:$C$226,'Live Tables'!R$20)&amp;" +"&amp;" "&amp;SUMIFS('Results Input'!$AH$7:$AH$226,'Results Input'!$B$7:$B$226,'Live Tables'!$A34,'Results Input'!$C$7:$C$226,'Live Tables'!R$20),SUMIFS('Results Input'!$AC$7:$AC$226,'Results Input'!$B$7:$B$226,'Live Tables'!$A34,'Results Input'!$C$7:$C$226,'Live Tables'!R$20))</f>
        <v>9 + 1</v>
      </c>
      <c r="S34" s="29">
        <f>SUMIFS('Results Input'!$AD$7:$AD$226,'Results Input'!$B$7:$B$226,'Live Tables'!$A34,'Results Input'!$C$7:$C$226,'Live Tables'!R$20)</f>
        <v>1</v>
      </c>
      <c r="T34" s="29" t="str">
        <f>IF(SUMIFS('Results Input'!$AH$7:$AH$226,'Results Input'!$B$7:$B$226,'Live Tables'!$A34,'Results Input'!$C$7:$C$226,'Live Tables'!T$20)=1,SUMIFS('Results Input'!$AC$7:$AC$226,'Results Input'!$B$7:$B$226,'Live Tables'!$A34,'Results Input'!$C$7:$C$226,'Live Tables'!T$20)&amp;" +"&amp;" "&amp;SUMIFS('Results Input'!$AH$7:$AH$226,'Results Input'!$B$7:$B$226,'Live Tables'!$A34,'Results Input'!$C$7:$C$226,'Live Tables'!T$20),SUMIFS('Results Input'!$AC$7:$AC$226,'Results Input'!$B$7:$B$226,'Live Tables'!$A34,'Results Input'!$C$7:$C$226,'Live Tables'!T$20))</f>
        <v>5 + 1</v>
      </c>
      <c r="U34" s="29">
        <f>SUMIFS('Results Input'!$AD$7:$AD$226,'Results Input'!$B$7:$B$226,'Live Tables'!$A34,'Results Input'!$C$7:$C$226,'Live Tables'!T$20)</f>
        <v>5</v>
      </c>
      <c r="V34" s="29">
        <f>IF(SUMIFS('Results Input'!$AH$7:$AH$226,'Results Input'!$B$7:$B$226,'Live Tables'!$A34,'Results Input'!$C$7:$C$226,'Live Tables'!V$20)=1,SUMIFS('Results Input'!$AC$7:$AC$226,'Results Input'!$B$7:$B$226,'Live Tables'!$A34,'Results Input'!$C$7:$C$226,'Live Tables'!V$20)&amp;" +"&amp;" "&amp;SUMIFS('Results Input'!$AH$7:$AH$226,'Results Input'!$B$7:$B$226,'Live Tables'!$A34,'Results Input'!$C$7:$C$226,'Live Tables'!V$20),SUMIFS('Results Input'!$AC$7:$AC$226,'Results Input'!$B$7:$B$226,'Live Tables'!$A34,'Results Input'!$C$7:$C$226,'Live Tables'!V$20))</f>
        <v>2</v>
      </c>
      <c r="W34" s="29">
        <f>SUMIFS('Results Input'!$AD$7:$AD$226,'Results Input'!$B$7:$B$226,'Live Tables'!$A34,'Results Input'!$C$7:$C$226,'Live Tables'!V$20)</f>
        <v>8</v>
      </c>
      <c r="X34" s="29" t="str">
        <f>IF(SUMIFS('Results Input'!$AH$7:$AH$226,'Results Input'!$B$7:$B$226,'Live Tables'!$A34,'Results Input'!$C$7:$C$226,'Live Tables'!X$20)=1,SUMIFS('Results Input'!$AC$7:$AC$226,'Results Input'!$B$7:$B$226,'Live Tables'!$A34,'Results Input'!$C$7:$C$226,'Live Tables'!X$20)&amp;" +"&amp;" "&amp;SUMIFS('Results Input'!$AH$7:$AH$226,'Results Input'!$B$7:$B$226,'Live Tables'!$A34,'Results Input'!$C$7:$C$226,'Live Tables'!X$20),SUMIFS('Results Input'!$AC$7:$AC$226,'Results Input'!$B$7:$B$226,'Live Tables'!$A34,'Results Input'!$C$7:$C$226,'Live Tables'!X$20))</f>
        <v>8 + 1</v>
      </c>
      <c r="Y34" s="33">
        <f>SUMIFS('Results Input'!$AD$7:$AD$226,'Results Input'!$B$7:$B$226,'Live Tables'!$A34,'Results Input'!$C$7:$C$226,'Live Tables'!X$20)</f>
        <v>2</v>
      </c>
    </row>
    <row r="35" spans="1:25" s="23" customFormat="1" ht="13.8" x14ac:dyDescent="0.3">
      <c r="A35" s="128"/>
      <c r="B35" s="20"/>
      <c r="C35" s="20" t="s">
        <v>16</v>
      </c>
      <c r="D35" s="30">
        <f>SUMIFS('Results Input'!$AA$7:$AA$226,'Results Input'!$B$7:$B$226,'Live Tables'!$A34,'Results Input'!$C$7:$C$226,'Live Tables'!D$20)</f>
        <v>41</v>
      </c>
      <c r="E35" s="30">
        <f>SUMIFS('Results Input'!$AB$7:$AB$226,'Results Input'!$B$7:$B$226,'Live Tables'!$A34,'Results Input'!$C$7:$C$226,'Live Tables'!D$20)</f>
        <v>20</v>
      </c>
      <c r="F35" s="30">
        <f>SUMIFS('Results Input'!$AA$7:$AA$226,'Results Input'!$B$7:$B$226,'Live Tables'!$A34,'Results Input'!$C$7:$C$226,'Live Tables'!F$20)</f>
        <v>40</v>
      </c>
      <c r="G35" s="30">
        <f>SUMIFS('Results Input'!$AB$7:$AB$226,'Results Input'!$B$7:$B$226,'Live Tables'!$A34,'Results Input'!$C$7:$C$226,'Live Tables'!F$20)</f>
        <v>36</v>
      </c>
      <c r="H35" s="30">
        <f>SUMIFS('Results Input'!$AA$7:$AA$226,'Results Input'!$B$7:$B$226,'Live Tables'!$A34,'Results Input'!$C$7:$C$226,'Live Tables'!H$20)</f>
        <v>63</v>
      </c>
      <c r="I35" s="30">
        <f>SUMIFS('Results Input'!$AB$7:$AB$226,'Results Input'!$B$7:$B$226,'Live Tables'!$A34,'Results Input'!$C$7:$C$226,'Live Tables'!H$20)</f>
        <v>24</v>
      </c>
      <c r="J35" s="30">
        <f>SUMIFS('Results Input'!$AA$7:$AA$226,'Results Input'!$B$7:$B$226,'Live Tables'!$A34,'Results Input'!$C$7:$C$226,'Live Tables'!J$20)</f>
        <v>51</v>
      </c>
      <c r="K35" s="30">
        <f>SUMIFS('Results Input'!$AB$7:$AB$226,'Results Input'!$B$7:$B$226,'Live Tables'!$A34,'Results Input'!$C$7:$C$226,'Live Tables'!J$20)</f>
        <v>22</v>
      </c>
      <c r="L35" s="30">
        <f>SUMIFS('Results Input'!$AA$7:$AA$226,'Results Input'!$B$7:$B$226,'Live Tables'!$A34,'Results Input'!$C$7:$C$226,'Live Tables'!L$20)</f>
        <v>46</v>
      </c>
      <c r="M35" s="30">
        <f>SUMIFS('Results Input'!$AB$7:$AB$226,'Results Input'!$B$7:$B$226,'Live Tables'!$A34,'Results Input'!$C$7:$C$226,'Live Tables'!L$20)</f>
        <v>34</v>
      </c>
      <c r="N35" s="30">
        <f>SUMIFS('Results Input'!$AA$7:$AA$226,'Results Input'!$B$7:$B$226,'Live Tables'!$A34,'Results Input'!$C$7:$C$226,'Live Tables'!N$20)</f>
        <v>61</v>
      </c>
      <c r="O35" s="30">
        <f>SUMIFS('Results Input'!$AB$7:$AB$226,'Results Input'!$B$7:$B$226,'Live Tables'!$A34,'Results Input'!$C$7:$C$226,'Live Tables'!N$20)</f>
        <v>19</v>
      </c>
      <c r="P35" s="28"/>
      <c r="Q35" s="28"/>
      <c r="R35" s="30">
        <f>SUMIFS('Results Input'!$AA$7:$AA$226,'Results Input'!$B$7:$B$226,'Live Tables'!$A34,'Results Input'!$C$7:$C$226,'Live Tables'!R$20)</f>
        <v>53</v>
      </c>
      <c r="S35" s="30">
        <f>SUMIFS('Results Input'!$AB$7:$AB$226,'Results Input'!$B$7:$B$226,'Live Tables'!$A34,'Results Input'!$C$7:$C$226,'Live Tables'!R$20)</f>
        <v>24</v>
      </c>
      <c r="T35" s="30">
        <f>SUMIFS('Results Input'!$AA$7:$AA$226,'Results Input'!$B$7:$B$226,'Live Tables'!$A34,'Results Input'!$C$7:$C$226,'Live Tables'!T$20)</f>
        <v>40</v>
      </c>
      <c r="U35" s="30">
        <f>SUMIFS('Results Input'!$AB$7:$AB$226,'Results Input'!$B$7:$B$226,'Live Tables'!$A34,'Results Input'!$C$7:$C$226,'Live Tables'!T$20)</f>
        <v>35</v>
      </c>
      <c r="V35" s="30">
        <f>SUMIFS('Results Input'!$AA$7:$AA$226,'Results Input'!$B$7:$B$226,'Live Tables'!$A34,'Results Input'!$C$7:$C$226,'Live Tables'!V$20)</f>
        <v>29</v>
      </c>
      <c r="W35" s="30">
        <f>SUMIFS('Results Input'!$AB$7:$AB$226,'Results Input'!$B$7:$B$226,'Live Tables'!$A34,'Results Input'!$C$7:$C$226,'Live Tables'!V$20)</f>
        <v>42</v>
      </c>
      <c r="X35" s="30">
        <f>SUMIFS('Results Input'!$AA$7:$AA$226,'Results Input'!$B$7:$B$226,'Live Tables'!$A34,'Results Input'!$C$7:$C$226,'Live Tables'!X$20)</f>
        <v>44</v>
      </c>
      <c r="Y35" s="31">
        <f>SUMIFS('Results Input'!$AB$7:$AB$226,'Results Input'!$B$7:$B$226,'Live Tables'!$A34,'Results Input'!$C$7:$C$226,'Live Tables'!X$20)</f>
        <v>29</v>
      </c>
    </row>
    <row r="36" spans="1:25" s="23" customFormat="1" ht="13.8" x14ac:dyDescent="0.3">
      <c r="A36" s="127" t="s">
        <v>261</v>
      </c>
      <c r="B36" s="27"/>
      <c r="C36" s="20" t="s">
        <v>15</v>
      </c>
      <c r="D36" s="29">
        <f>IF(SUMIFS('Results Input'!$AH$7:$AH$226,'Results Input'!$B$7:$B$226,'Live Tables'!$A36,'Results Input'!$C$7:$C$226,'Live Tables'!D$20)=1,SUMIFS('Results Input'!$AC$7:$AC$226,'Results Input'!$B$7:$B$226,'Live Tables'!$A36,'Results Input'!$C$7:$C$226,'Live Tables'!D$20)&amp;" +"&amp;" "&amp;SUMIFS('Results Input'!$AH$7:$AH$226,'Results Input'!$B$7:$B$226,'Live Tables'!$A36,'Results Input'!$C$7:$C$226,'Live Tables'!D$20),SUMIFS('Results Input'!$AC$7:$AC$226,'Results Input'!$B$7:$B$226,'Live Tables'!$A36,'Results Input'!$C$7:$C$226,'Live Tables'!D$20))</f>
        <v>4</v>
      </c>
      <c r="E36" s="29">
        <f>SUMIFS('Results Input'!$AD$7:$AD$226,'Results Input'!$B$7:$B$226,'Live Tables'!$A36,'Results Input'!$C$7:$C$226,'Live Tables'!D$20)</f>
        <v>6</v>
      </c>
      <c r="F36" s="29" t="str">
        <f>IF(SUMIFS('Results Input'!$AH$7:$AH$226,'Results Input'!$B$7:$B$226,'Live Tables'!$A36,'Results Input'!$C$7:$C$226,'Live Tables'!F$20)=1,SUMIFS('Results Input'!$AC$7:$AC$226,'Results Input'!$B$7:$B$226,'Live Tables'!$A36,'Results Input'!$C$7:$C$226,'Live Tables'!F$20)&amp;" +"&amp;" "&amp;SUMIFS('Results Input'!$AH$7:$AH$226,'Results Input'!$B$7:$B$226,'Live Tables'!$A36,'Results Input'!$C$7:$C$226,'Live Tables'!F$20),SUMIFS('Results Input'!$AC$7:$AC$226,'Results Input'!$B$7:$B$226,'Live Tables'!$A36,'Results Input'!$C$7:$C$226,'Live Tables'!F$20))</f>
        <v>8 + 1</v>
      </c>
      <c r="G36" s="29">
        <f>SUMIFS('Results Input'!$AD$7:$AD$226,'Results Input'!$B$7:$B$226,'Live Tables'!$A36,'Results Input'!$C$7:$C$226,'Live Tables'!F$20)</f>
        <v>2</v>
      </c>
      <c r="H36" s="29">
        <f>IF(SUMIFS('Results Input'!$AH$7:$AH$226,'Results Input'!$B$7:$B$226,'Live Tables'!$A36,'Results Input'!$C$7:$C$226,'Live Tables'!H$20)=1,SUMIFS('Results Input'!$AC$7:$AC$226,'Results Input'!$B$7:$B$226,'Live Tables'!$A36,'Results Input'!$C$7:$C$226,'Live Tables'!H$20)&amp;" +"&amp;" "&amp;SUMIFS('Results Input'!$AH$7:$AH$226,'Results Input'!$B$7:$B$226,'Live Tables'!$A36,'Results Input'!$C$7:$C$226,'Live Tables'!H$20),SUMIFS('Results Input'!$AC$7:$AC$226,'Results Input'!$B$7:$B$226,'Live Tables'!$A36,'Results Input'!$C$7:$C$226,'Live Tables'!H$20))</f>
        <v>0</v>
      </c>
      <c r="I36" s="29">
        <f>SUMIFS('Results Input'!$AD$7:$AD$226,'Results Input'!$B$7:$B$226,'Live Tables'!$A36,'Results Input'!$C$7:$C$226,'Live Tables'!H$20)</f>
        <v>10</v>
      </c>
      <c r="J36" s="29">
        <f>IF(SUMIFS('Results Input'!$AH$7:$AH$226,'Results Input'!$B$7:$B$226,'Live Tables'!$A36,'Results Input'!$C$7:$C$226,'Live Tables'!J$20)=1,SUMIFS('Results Input'!$AC$7:$AC$226,'Results Input'!$B$7:$B$226,'Live Tables'!$A36,'Results Input'!$C$7:$C$226,'Live Tables'!J$20)&amp;" +"&amp;" "&amp;SUMIFS('Results Input'!$AH$7:$AH$226,'Results Input'!$B$7:$B$226,'Live Tables'!$A36,'Results Input'!$C$7:$C$226,'Live Tables'!J$20),SUMIFS('Results Input'!$AC$7:$AC$226,'Results Input'!$B$7:$B$226,'Live Tables'!$A36,'Results Input'!$C$7:$C$226,'Live Tables'!J$20))</f>
        <v>4</v>
      </c>
      <c r="K36" s="29">
        <f>SUMIFS('Results Input'!$AD$7:$AD$226,'Results Input'!$B$7:$B$226,'Live Tables'!$A36,'Results Input'!$C$7:$C$226,'Live Tables'!J$20)</f>
        <v>6</v>
      </c>
      <c r="L36" s="29">
        <f>IF(SUMIFS('Results Input'!$AH$7:$AH$226,'Results Input'!$B$7:$B$226,'Live Tables'!$A36,'Results Input'!$C$7:$C$226,'Live Tables'!L$20)=1,SUMIFS('Results Input'!$AC$7:$AC$226,'Results Input'!$B$7:$B$226,'Live Tables'!$A36,'Results Input'!$C$7:$C$226,'Live Tables'!L$20)&amp;" +"&amp;" "&amp;SUMIFS('Results Input'!$AH$7:$AH$226,'Results Input'!$B$7:$B$226,'Live Tables'!$A36,'Results Input'!$C$7:$C$226,'Live Tables'!L$20),SUMIFS('Results Input'!$AC$7:$AC$226,'Results Input'!$B$7:$B$226,'Live Tables'!$A36,'Results Input'!$C$7:$C$226,'Live Tables'!L$20))</f>
        <v>8</v>
      </c>
      <c r="M36" s="29">
        <f>SUMIFS('Results Input'!$AD$7:$AD$226,'Results Input'!$B$7:$B$226,'Live Tables'!$A36,'Results Input'!$C$7:$C$226,'Live Tables'!L$20)</f>
        <v>2</v>
      </c>
      <c r="N36" s="29" t="str">
        <f>IF(SUMIFS('Results Input'!$AH$7:$AH$226,'Results Input'!$B$7:$B$226,'Live Tables'!$A36,'Results Input'!$C$7:$C$226,'Live Tables'!N$20)=1,SUMIFS('Results Input'!$AC$7:$AC$226,'Results Input'!$B$7:$B$226,'Live Tables'!$A36,'Results Input'!$C$7:$C$226,'Live Tables'!N$20)&amp;" +"&amp;" "&amp;SUMIFS('Results Input'!$AH$7:$AH$226,'Results Input'!$B$7:$B$226,'Live Tables'!$A36,'Results Input'!$C$7:$C$226,'Live Tables'!N$20),SUMIFS('Results Input'!$AC$7:$AC$226,'Results Input'!$B$7:$B$226,'Live Tables'!$A36,'Results Input'!$C$7:$C$226,'Live Tables'!N$20))</f>
        <v>9 + 1</v>
      </c>
      <c r="O36" s="29">
        <f>SUMIFS('Results Input'!$AD$7:$AD$226,'Results Input'!$B$7:$B$226,'Live Tables'!$A36,'Results Input'!$C$7:$C$226,'Live Tables'!N$20)</f>
        <v>1</v>
      </c>
      <c r="P36" s="29">
        <f>IF(SUMIFS('Results Input'!$AH$7:$AH$226,'Results Input'!$B$7:$B$226,'Live Tables'!$A36,'Results Input'!$C$7:$C$226,'Live Tables'!P$20)=1,SUMIFS('Results Input'!$AC$7:$AC$226,'Results Input'!$B$7:$B$226,'Live Tables'!$A36,'Results Input'!$C$7:$C$226,'Live Tables'!P$20)&amp;" +"&amp;" "&amp;SUMIFS('Results Input'!$AH$7:$AH$226,'Results Input'!$B$7:$B$226,'Live Tables'!$A36,'Results Input'!$C$7:$C$226,'Live Tables'!P$20),SUMIFS('Results Input'!$AC$7:$AC$226,'Results Input'!$B$7:$B$226,'Live Tables'!$A36,'Results Input'!$C$7:$C$226,'Live Tables'!P$20))</f>
        <v>2</v>
      </c>
      <c r="Q36" s="29">
        <f>SUMIFS('Results Input'!$AD$7:$AD$226,'Results Input'!$B$7:$B$226,'Live Tables'!$A36,'Results Input'!$C$7:$C$226,'Live Tables'!P$20)</f>
        <v>8</v>
      </c>
      <c r="R36" s="28"/>
      <c r="S36" s="28"/>
      <c r="T36" s="29">
        <f>IF(SUMIFS('Results Input'!$AH$7:$AH$226,'Results Input'!$B$7:$B$226,'Live Tables'!$A36,'Results Input'!$C$7:$C$226,'Live Tables'!T$20)=1,SUMIFS('Results Input'!$AC$7:$AC$226,'Results Input'!$B$7:$B$226,'Live Tables'!$A36,'Results Input'!$C$7:$C$226,'Live Tables'!T$20)&amp;" +"&amp;" "&amp;SUMIFS('Results Input'!$AH$7:$AH$226,'Results Input'!$B$7:$B$226,'Live Tables'!$A36,'Results Input'!$C$7:$C$226,'Live Tables'!T$20),SUMIFS('Results Input'!$AC$7:$AC$226,'Results Input'!$B$7:$B$226,'Live Tables'!$A36,'Results Input'!$C$7:$C$226,'Live Tables'!T$20))</f>
        <v>2</v>
      </c>
      <c r="U36" s="29">
        <f>SUMIFS('Results Input'!$AD$7:$AD$226,'Results Input'!$B$7:$B$226,'Live Tables'!$A36,'Results Input'!$C$7:$C$226,'Live Tables'!T$20)</f>
        <v>8</v>
      </c>
      <c r="V36" s="29">
        <f>IF(SUMIFS('Results Input'!$AH$7:$AH$226,'Results Input'!$B$7:$B$226,'Live Tables'!$A36,'Results Input'!$C$7:$C$226,'Live Tables'!V$20)=1,SUMIFS('Results Input'!$AC$7:$AC$226,'Results Input'!$B$7:$B$226,'Live Tables'!$A36,'Results Input'!$C$7:$C$226,'Live Tables'!V$20)&amp;" +"&amp;" "&amp;SUMIFS('Results Input'!$AH$7:$AH$226,'Results Input'!$B$7:$B$226,'Live Tables'!$A36,'Results Input'!$C$7:$C$226,'Live Tables'!V$20),SUMIFS('Results Input'!$AC$7:$AC$226,'Results Input'!$B$7:$B$226,'Live Tables'!$A36,'Results Input'!$C$7:$C$226,'Live Tables'!V$20))</f>
        <v>2</v>
      </c>
      <c r="W36" s="29">
        <f>SUMIFS('Results Input'!$AD$7:$AD$226,'Results Input'!$B$7:$B$226,'Live Tables'!$A36,'Results Input'!$C$7:$C$226,'Live Tables'!V$20)</f>
        <v>8</v>
      </c>
      <c r="X36" s="29">
        <f>IF(SUMIFS('Results Input'!$AH$7:$AH$226,'Results Input'!$B$7:$B$226,'Live Tables'!$A36,'Results Input'!$C$7:$C$226,'Live Tables'!X$20)=1,SUMIFS('Results Input'!$AC$7:$AC$226,'Results Input'!$B$7:$B$226,'Live Tables'!$A36,'Results Input'!$C$7:$C$226,'Live Tables'!X$20)&amp;" +"&amp;" "&amp;SUMIFS('Results Input'!$AH$7:$AH$226,'Results Input'!$B$7:$B$226,'Live Tables'!$A36,'Results Input'!$C$7:$C$226,'Live Tables'!X$20),SUMIFS('Results Input'!$AC$7:$AC$226,'Results Input'!$B$7:$B$226,'Live Tables'!$A36,'Results Input'!$C$7:$C$226,'Live Tables'!X$20))</f>
        <v>4</v>
      </c>
      <c r="Y36" s="33">
        <f>SUMIFS('Results Input'!$AD$7:$AD$226,'Results Input'!$B$7:$B$226,'Live Tables'!$A36,'Results Input'!$C$7:$C$226,'Live Tables'!X$20)</f>
        <v>6</v>
      </c>
    </row>
    <row r="37" spans="1:25" s="23" customFormat="1" ht="13.8" x14ac:dyDescent="0.3">
      <c r="A37" s="128"/>
      <c r="B37" s="20"/>
      <c r="C37" s="20" t="s">
        <v>16</v>
      </c>
      <c r="D37" s="30">
        <f>SUMIFS('Results Input'!$AA$7:$AA$226,'Results Input'!$B$7:$B$226,'Live Tables'!$A36,'Results Input'!$C$7:$C$226,'Live Tables'!D$20)</f>
        <v>29</v>
      </c>
      <c r="E37" s="30">
        <f>SUMIFS('Results Input'!$AB$7:$AB$226,'Results Input'!$B$7:$B$226,'Live Tables'!$A36,'Results Input'!$C$7:$C$226,'Live Tables'!D$20)</f>
        <v>37</v>
      </c>
      <c r="F37" s="30">
        <f>SUMIFS('Results Input'!$AA$7:$AA$226,'Results Input'!$B$7:$B$226,'Live Tables'!$A36,'Results Input'!$C$7:$C$226,'Live Tables'!F$20)</f>
        <v>56</v>
      </c>
      <c r="G37" s="30">
        <f>SUMIFS('Results Input'!$AB$7:$AB$226,'Results Input'!$B$7:$B$226,'Live Tables'!$A36,'Results Input'!$C$7:$C$226,'Live Tables'!F$20)</f>
        <v>20</v>
      </c>
      <c r="H37" s="30">
        <f>SUMIFS('Results Input'!$AA$7:$AA$226,'Results Input'!$B$7:$B$226,'Live Tables'!$A36,'Results Input'!$C$7:$C$226,'Live Tables'!H$20)</f>
        <v>22</v>
      </c>
      <c r="I37" s="30">
        <f>SUMIFS('Results Input'!$AB$7:$AB$226,'Results Input'!$B$7:$B$226,'Live Tables'!$A36,'Results Input'!$C$7:$C$226,'Live Tables'!H$20)</f>
        <v>57</v>
      </c>
      <c r="J37" s="30">
        <f>SUMIFS('Results Input'!$AA$7:$AA$226,'Results Input'!$B$7:$B$226,'Live Tables'!$A36,'Results Input'!$C$7:$C$226,'Live Tables'!J$20)</f>
        <v>27</v>
      </c>
      <c r="K37" s="30">
        <f>SUMIFS('Results Input'!$AB$7:$AB$226,'Results Input'!$B$7:$B$226,'Live Tables'!$A36,'Results Input'!$C$7:$C$226,'Live Tables'!J$20)</f>
        <v>34</v>
      </c>
      <c r="L37" s="30">
        <f>SUMIFS('Results Input'!$AA$7:$AA$226,'Results Input'!$B$7:$B$226,'Live Tables'!$A36,'Results Input'!$C$7:$C$226,'Live Tables'!L$20)</f>
        <v>42</v>
      </c>
      <c r="M37" s="30">
        <f>SUMIFS('Results Input'!$AB$7:$AB$226,'Results Input'!$B$7:$B$226,'Live Tables'!$A36,'Results Input'!$C$7:$C$226,'Live Tables'!L$20)</f>
        <v>29</v>
      </c>
      <c r="N37" s="30">
        <f>SUMIFS('Results Input'!$AA$7:$AA$226,'Results Input'!$B$7:$B$226,'Live Tables'!$A36,'Results Input'!$C$7:$C$226,'Live Tables'!N$20)</f>
        <v>45</v>
      </c>
      <c r="O37" s="30">
        <f>SUMIFS('Results Input'!$AB$7:$AB$226,'Results Input'!$B$7:$B$226,'Live Tables'!$A36,'Results Input'!$C$7:$C$226,'Live Tables'!N$20)</f>
        <v>31</v>
      </c>
      <c r="P37" s="30">
        <f>SUMIFS('Results Input'!$AA$7:$AA$226,'Results Input'!$B$7:$B$226,'Live Tables'!$A36,'Results Input'!$C$7:$C$226,'Live Tables'!P$20)</f>
        <v>25</v>
      </c>
      <c r="Q37" s="30">
        <f>SUMIFS('Results Input'!$AB$7:$AB$226,'Results Input'!$B$7:$B$226,'Live Tables'!$A36,'Results Input'!$C$7:$C$226,'Live Tables'!P$20)</f>
        <v>40</v>
      </c>
      <c r="R37" s="28"/>
      <c r="S37" s="28"/>
      <c r="T37" s="30">
        <f>SUMIFS('Results Input'!$AA$7:$AA$226,'Results Input'!$B$7:$B$226,'Live Tables'!$A36,'Results Input'!$C$7:$C$226,'Live Tables'!T$20)</f>
        <v>26</v>
      </c>
      <c r="U37" s="30">
        <f>SUMIFS('Results Input'!$AB$7:$AB$226,'Results Input'!$B$7:$B$226,'Live Tables'!$A36,'Results Input'!$C$7:$C$226,'Live Tables'!T$20)</f>
        <v>39</v>
      </c>
      <c r="V37" s="30">
        <f>SUMIFS('Results Input'!$AA$7:$AA$226,'Results Input'!$B$7:$B$226,'Live Tables'!$A36,'Results Input'!$C$7:$C$226,'Live Tables'!V$20)</f>
        <v>23</v>
      </c>
      <c r="W37" s="30">
        <f>SUMIFS('Results Input'!$AB$7:$AB$226,'Results Input'!$B$7:$B$226,'Live Tables'!$A36,'Results Input'!$C$7:$C$226,'Live Tables'!V$20)</f>
        <v>50</v>
      </c>
      <c r="X37" s="30">
        <f>SUMIFS('Results Input'!$AA$7:$AA$226,'Results Input'!$B$7:$B$226,'Live Tables'!$A36,'Results Input'!$C$7:$C$226,'Live Tables'!X$20)</f>
        <v>32</v>
      </c>
      <c r="Y37" s="31">
        <f>SUMIFS('Results Input'!$AB$7:$AB$226,'Results Input'!$B$7:$B$226,'Live Tables'!$A36,'Results Input'!$C$7:$C$226,'Live Tables'!X$20)</f>
        <v>44</v>
      </c>
    </row>
    <row r="38" spans="1:25" s="23" customFormat="1" ht="13.8" x14ac:dyDescent="0.3">
      <c r="A38" s="127" t="s">
        <v>349</v>
      </c>
      <c r="B38" s="32"/>
      <c r="C38" s="20" t="s">
        <v>15</v>
      </c>
      <c r="D38" s="29" t="str">
        <f>IF(SUMIFS('Results Input'!$AH$7:$AH$226,'Results Input'!$B$7:$B$226,'Live Tables'!$A38,'Results Input'!$C$7:$C$226,'Live Tables'!D$20)=1,SUMIFS('Results Input'!$AC$7:$AC$226,'Results Input'!$B$7:$B$226,'Live Tables'!$A38,'Results Input'!$C$7:$C$226,'Live Tables'!D$20)&amp;" +"&amp;" "&amp;SUMIFS('Results Input'!$AH$7:$AH$226,'Results Input'!$B$7:$B$226,'Live Tables'!$A38,'Results Input'!$C$7:$C$226,'Live Tables'!D$20),SUMIFS('Results Input'!$AC$7:$AC$226,'Results Input'!$B$7:$B$226,'Live Tables'!$A38,'Results Input'!$C$7:$C$226,'Live Tables'!D$20))</f>
        <v>10 + 1</v>
      </c>
      <c r="E38" s="29">
        <f>SUMIFS('Results Input'!$AD$7:$AD$226,'Results Input'!$B$7:$B$226,'Live Tables'!$A38,'Results Input'!$C$7:$C$226,'Live Tables'!D$20)</f>
        <v>0</v>
      </c>
      <c r="F38" s="29" t="str">
        <f>IF(SUMIFS('Results Input'!$AH$7:$AH$226,'Results Input'!$B$7:$B$226,'Live Tables'!$A38,'Results Input'!$C$7:$C$226,'Live Tables'!F$20)=1,SUMIFS('Results Input'!$AC$7:$AC$226,'Results Input'!$B$7:$B$226,'Live Tables'!$A38,'Results Input'!$C$7:$C$226,'Live Tables'!F$20)&amp;" +"&amp;" "&amp;SUMIFS('Results Input'!$AH$7:$AH$226,'Results Input'!$B$7:$B$226,'Live Tables'!$A38,'Results Input'!$C$7:$C$226,'Live Tables'!F$20),SUMIFS('Results Input'!$AC$7:$AC$226,'Results Input'!$B$7:$B$226,'Live Tables'!$A38,'Results Input'!$C$7:$C$226,'Live Tables'!F$20))</f>
        <v>10 + 1</v>
      </c>
      <c r="G38" s="29">
        <f>SUMIFS('Results Input'!$AD$7:$AD$226,'Results Input'!$B$7:$B$226,'Live Tables'!$A38,'Results Input'!$C$7:$C$226,'Live Tables'!F$20)</f>
        <v>0</v>
      </c>
      <c r="H38" s="29">
        <f>IF(SUMIFS('Results Input'!$AH$7:$AH$226,'Results Input'!$B$7:$B$226,'Live Tables'!$A38,'Results Input'!$C$7:$C$226,'Live Tables'!H$20)=1,SUMIFS('Results Input'!$AC$7:$AC$226,'Results Input'!$B$7:$B$226,'Live Tables'!$A38,'Results Input'!$C$7:$C$226,'Live Tables'!H$20)&amp;" +"&amp;" "&amp;SUMIFS('Results Input'!$AH$7:$AH$226,'Results Input'!$B$7:$B$226,'Live Tables'!$A38,'Results Input'!$C$7:$C$226,'Live Tables'!H$20),SUMIFS('Results Input'!$AC$7:$AC$226,'Results Input'!$B$7:$B$226,'Live Tables'!$A38,'Results Input'!$C$7:$C$226,'Live Tables'!H$20))</f>
        <v>4</v>
      </c>
      <c r="I38" s="29">
        <f>SUMIFS('Results Input'!$AD$7:$AD$226,'Results Input'!$B$7:$B$226,'Live Tables'!$A38,'Results Input'!$C$7:$C$226,'Live Tables'!H$20)</f>
        <v>6</v>
      </c>
      <c r="J38" s="29" t="str">
        <f>IF(SUMIFS('Results Input'!$AH$7:$AH$226,'Results Input'!$B$7:$B$226,'Live Tables'!$A38,'Results Input'!$C$7:$C$226,'Live Tables'!J$20)=1,SUMIFS('Results Input'!$AC$7:$AC$226,'Results Input'!$B$7:$B$226,'Live Tables'!$A38,'Results Input'!$C$7:$C$226,'Live Tables'!J$20)&amp;" +"&amp;" "&amp;SUMIFS('Results Input'!$AH$7:$AH$226,'Results Input'!$B$7:$B$226,'Live Tables'!$A38,'Results Input'!$C$7:$C$226,'Live Tables'!J$20),SUMIFS('Results Input'!$AC$7:$AC$226,'Results Input'!$B$7:$B$226,'Live Tables'!$A38,'Results Input'!$C$7:$C$226,'Live Tables'!J$20))</f>
        <v>8 + 1</v>
      </c>
      <c r="K38" s="29">
        <f>SUMIFS('Results Input'!$AD$7:$AD$226,'Results Input'!$B$7:$B$226,'Live Tables'!$A38,'Results Input'!$C$7:$C$226,'Live Tables'!J$20)</f>
        <v>2</v>
      </c>
      <c r="L38" s="29" t="str">
        <f>IF(SUMIFS('Results Input'!$AH$7:$AH$226,'Results Input'!$B$7:$B$226,'Live Tables'!$A38,'Results Input'!$C$7:$C$226,'Live Tables'!L$20)=1,SUMIFS('Results Input'!$AC$7:$AC$226,'Results Input'!$B$7:$B$226,'Live Tables'!$A38,'Results Input'!$C$7:$C$226,'Live Tables'!L$20)&amp;" +"&amp;" "&amp;SUMIFS('Results Input'!$AH$7:$AH$226,'Results Input'!$B$7:$B$226,'Live Tables'!$A38,'Results Input'!$C$7:$C$226,'Live Tables'!L$20),SUMIFS('Results Input'!$AC$7:$AC$226,'Results Input'!$B$7:$B$226,'Live Tables'!$A38,'Results Input'!$C$7:$C$226,'Live Tables'!L$20))</f>
        <v>7 + 1</v>
      </c>
      <c r="M38" s="29">
        <f>SUMIFS('Results Input'!$AD$7:$AD$226,'Results Input'!$B$7:$B$226,'Live Tables'!$A38,'Results Input'!$C$7:$C$226,'Live Tables'!L$20)</f>
        <v>3</v>
      </c>
      <c r="N38" s="29" t="str">
        <f>IF(SUMIFS('Results Input'!$AH$7:$AH$226,'Results Input'!$B$7:$B$226,'Live Tables'!$A38,'Results Input'!$C$7:$C$226,'Live Tables'!N$20)=1,SUMIFS('Results Input'!$AC$7:$AC$226,'Results Input'!$B$7:$B$226,'Live Tables'!$A38,'Results Input'!$C$7:$C$226,'Live Tables'!N$20)&amp;" +"&amp;" "&amp;SUMIFS('Results Input'!$AH$7:$AH$226,'Results Input'!$B$7:$B$226,'Live Tables'!$A38,'Results Input'!$C$7:$C$226,'Live Tables'!N$20),SUMIFS('Results Input'!$AC$7:$AC$226,'Results Input'!$B$7:$B$226,'Live Tables'!$A38,'Results Input'!$C$7:$C$226,'Live Tables'!N$20))</f>
        <v>8 + 1</v>
      </c>
      <c r="O38" s="29">
        <f>SUMIFS('Results Input'!$AD$7:$AD$226,'Results Input'!$B$7:$B$226,'Live Tables'!$A38,'Results Input'!$C$7:$C$226,'Live Tables'!N$20)</f>
        <v>2</v>
      </c>
      <c r="P38" s="29">
        <f>IF(SUMIFS('Results Input'!$AH$7:$AH$226,'Results Input'!$B$7:$B$226,'Live Tables'!$A38,'Results Input'!$C$7:$C$226,'Live Tables'!P$20)=1,SUMIFS('Results Input'!$AC$7:$AC$226,'Results Input'!$B$7:$B$226,'Live Tables'!$A38,'Results Input'!$C$7:$C$226,'Live Tables'!P$20)&amp;" +"&amp;" "&amp;SUMIFS('Results Input'!$AH$7:$AH$226,'Results Input'!$B$7:$B$226,'Live Tables'!$A38,'Results Input'!$C$7:$C$226,'Live Tables'!P$20),SUMIFS('Results Input'!$AC$7:$AC$226,'Results Input'!$B$7:$B$226,'Live Tables'!$A38,'Results Input'!$C$7:$C$226,'Live Tables'!P$20))</f>
        <v>2</v>
      </c>
      <c r="Q38" s="29">
        <f>SUMIFS('Results Input'!$AD$7:$AD$226,'Results Input'!$B$7:$B$226,'Live Tables'!$A38,'Results Input'!$C$7:$C$226,'Live Tables'!P$20)</f>
        <v>8</v>
      </c>
      <c r="R38" s="29" t="str">
        <f>IF(SUMIFS('Results Input'!$AH$7:$AH$226,'Results Input'!$B$7:$B$226,'Live Tables'!$A38,'Results Input'!$C$7:$C$226,'Live Tables'!R$20)=1,SUMIFS('Results Input'!$AC$7:$AC$226,'Results Input'!$B$7:$B$226,'Live Tables'!$A38,'Results Input'!$C$7:$C$226,'Live Tables'!R$20)&amp;" +"&amp;" "&amp;SUMIFS('Results Input'!$AH$7:$AH$226,'Results Input'!$B$7:$B$226,'Live Tables'!$A38,'Results Input'!$C$7:$C$226,'Live Tables'!R$20),SUMIFS('Results Input'!$AC$7:$AC$226,'Results Input'!$B$7:$B$226,'Live Tables'!$A38,'Results Input'!$C$7:$C$226,'Live Tables'!R$20))</f>
        <v>8 + 1</v>
      </c>
      <c r="S38" s="29">
        <f>SUMIFS('Results Input'!$AD$7:$AD$226,'Results Input'!$B$7:$B$226,'Live Tables'!$A38,'Results Input'!$C$7:$C$226,'Live Tables'!R$20)</f>
        <v>2</v>
      </c>
      <c r="T38" s="28"/>
      <c r="U38" s="28"/>
      <c r="V38" s="29">
        <f>IF(SUMIFS('Results Input'!$AH$7:$AH$226,'Results Input'!$B$7:$B$226,'Live Tables'!$A38,'Results Input'!$C$7:$C$226,'Live Tables'!V$20)=1,SUMIFS('Results Input'!$AC$7:$AC$226,'Results Input'!$B$7:$B$226,'Live Tables'!$A38,'Results Input'!$C$7:$C$226,'Live Tables'!V$20)&amp;" +"&amp;" "&amp;SUMIFS('Results Input'!$AH$7:$AH$226,'Results Input'!$B$7:$B$226,'Live Tables'!$A38,'Results Input'!$C$7:$C$226,'Live Tables'!V$20),SUMIFS('Results Input'!$AC$7:$AC$226,'Results Input'!$B$7:$B$226,'Live Tables'!$A38,'Results Input'!$C$7:$C$226,'Live Tables'!V$20))</f>
        <v>4</v>
      </c>
      <c r="W38" s="29">
        <f>SUMIFS('Results Input'!$AD$7:$AD$226,'Results Input'!$B$7:$B$226,'Live Tables'!$A38,'Results Input'!$C$7:$C$226,'Live Tables'!V$20)</f>
        <v>6</v>
      </c>
      <c r="X38" s="29" t="str">
        <f>IF(SUMIFS('Results Input'!$AH$7:$AH$226,'Results Input'!$B$7:$B$226,'Live Tables'!$A38,'Results Input'!$C$7:$C$226,'Live Tables'!X$20)=1,SUMIFS('Results Input'!$AC$7:$AC$226,'Results Input'!$B$7:$B$226,'Live Tables'!$A38,'Results Input'!$C$7:$C$226,'Live Tables'!X$20)&amp;" +"&amp;" "&amp;SUMIFS('Results Input'!$AH$7:$AH$226,'Results Input'!$B$7:$B$226,'Live Tables'!$A38,'Results Input'!$C$7:$C$226,'Live Tables'!X$20),SUMIFS('Results Input'!$AC$7:$AC$226,'Results Input'!$B$7:$B$226,'Live Tables'!$A38,'Results Input'!$C$7:$C$226,'Live Tables'!X$20))</f>
        <v>8 + 1</v>
      </c>
      <c r="Y38" s="33">
        <f>SUMIFS('Results Input'!$AD$7:$AD$226,'Results Input'!$B$7:$B$226,'Live Tables'!$A38,'Results Input'!$C$7:$C$226,'Live Tables'!X$20)</f>
        <v>2</v>
      </c>
    </row>
    <row r="39" spans="1:25" s="23" customFormat="1" ht="13.8" x14ac:dyDescent="0.3">
      <c r="A39" s="128"/>
      <c r="B39" s="20"/>
      <c r="C39" s="20" t="s">
        <v>16</v>
      </c>
      <c r="D39" s="30">
        <f>SUMIFS('Results Input'!$AA$7:$AA$226,'Results Input'!$B$7:$B$226,'Live Tables'!$A38,'Results Input'!$C$7:$C$226,'Live Tables'!D$20)</f>
        <v>57</v>
      </c>
      <c r="E39" s="30">
        <f>SUMIFS('Results Input'!$AB$7:$AB$226,'Results Input'!$B$7:$B$226,'Live Tables'!$A38,'Results Input'!$C$7:$C$226,'Live Tables'!D$20)</f>
        <v>29</v>
      </c>
      <c r="F39" s="30">
        <f>SUMIFS('Results Input'!$AA$7:$AA$226,'Results Input'!$B$7:$B$226,'Live Tables'!$A38,'Results Input'!$C$7:$C$226,'Live Tables'!F$20)</f>
        <v>61</v>
      </c>
      <c r="G39" s="30">
        <f>SUMIFS('Results Input'!$AB$7:$AB$226,'Results Input'!$B$7:$B$226,'Live Tables'!$A38,'Results Input'!$C$7:$C$226,'Live Tables'!F$20)</f>
        <v>26</v>
      </c>
      <c r="H39" s="30">
        <f>SUMIFS('Results Input'!$AA$7:$AA$226,'Results Input'!$B$7:$B$226,'Live Tables'!$A38,'Results Input'!$C$7:$C$226,'Live Tables'!H$20)</f>
        <v>25</v>
      </c>
      <c r="I39" s="30">
        <f>SUMIFS('Results Input'!$AB$7:$AB$226,'Results Input'!$B$7:$B$226,'Live Tables'!$A38,'Results Input'!$C$7:$C$226,'Live Tables'!H$20)</f>
        <v>39</v>
      </c>
      <c r="J39" s="30">
        <f>SUMIFS('Results Input'!$AA$7:$AA$226,'Results Input'!$B$7:$B$226,'Live Tables'!$A38,'Results Input'!$C$7:$C$226,'Live Tables'!J$20)</f>
        <v>47</v>
      </c>
      <c r="K39" s="30">
        <f>SUMIFS('Results Input'!$AB$7:$AB$226,'Results Input'!$B$7:$B$226,'Live Tables'!$A38,'Results Input'!$C$7:$C$226,'Live Tables'!J$20)</f>
        <v>41</v>
      </c>
      <c r="L39" s="30">
        <f>SUMIFS('Results Input'!$AA$7:$AA$226,'Results Input'!$B$7:$B$226,'Live Tables'!$A38,'Results Input'!$C$7:$C$226,'Live Tables'!L$20)</f>
        <v>53</v>
      </c>
      <c r="M39" s="30">
        <f>SUMIFS('Results Input'!$AB$7:$AB$226,'Results Input'!$B$7:$B$226,'Live Tables'!$A38,'Results Input'!$C$7:$C$226,'Live Tables'!L$20)</f>
        <v>34</v>
      </c>
      <c r="N39" s="30">
        <f>SUMIFS('Results Input'!$AA$7:$AA$226,'Results Input'!$B$7:$B$226,'Live Tables'!$A38,'Results Input'!$C$7:$C$226,'Live Tables'!N$20)</f>
        <v>68</v>
      </c>
      <c r="O39" s="30">
        <f>SUMIFS('Results Input'!$AB$7:$AB$226,'Results Input'!$B$7:$B$226,'Live Tables'!$A38,'Results Input'!$C$7:$C$226,'Live Tables'!N$20)</f>
        <v>41</v>
      </c>
      <c r="P39" s="30">
        <f>SUMIFS('Results Input'!$AA$7:$AA$226,'Results Input'!$B$7:$B$226,'Live Tables'!$A38,'Results Input'!$C$7:$C$226,'Live Tables'!P$20)</f>
        <v>32</v>
      </c>
      <c r="Q39" s="30">
        <f>SUMIFS('Results Input'!$AB$7:$AB$226,'Results Input'!$B$7:$B$226,'Live Tables'!$A38,'Results Input'!$C$7:$C$226,'Live Tables'!P$20)</f>
        <v>46</v>
      </c>
      <c r="R39" s="30">
        <f>SUMIFS('Results Input'!$AA$7:$AA$226,'Results Input'!$B$7:$B$226,'Live Tables'!$A38,'Results Input'!$C$7:$C$226,'Live Tables'!R$20)</f>
        <v>45</v>
      </c>
      <c r="S39" s="30">
        <f>SUMIFS('Results Input'!$AB$7:$AB$226,'Results Input'!$B$7:$B$226,'Live Tables'!$A38,'Results Input'!$C$7:$C$226,'Live Tables'!R$20)</f>
        <v>30</v>
      </c>
      <c r="T39" s="28"/>
      <c r="U39" s="28"/>
      <c r="V39" s="30">
        <f>SUMIFS('Results Input'!$AA$7:$AA$226,'Results Input'!$B$7:$B$226,'Live Tables'!$A38,'Results Input'!$C$7:$C$226,'Live Tables'!V$20)</f>
        <v>31</v>
      </c>
      <c r="W39" s="30">
        <f>SUMIFS('Results Input'!$AB$7:$AB$226,'Results Input'!$B$7:$B$226,'Live Tables'!$A38,'Results Input'!$C$7:$C$226,'Live Tables'!V$20)</f>
        <v>34</v>
      </c>
      <c r="X39" s="30">
        <f>SUMIFS('Results Input'!$AA$7:$AA$226,'Results Input'!$B$7:$B$226,'Live Tables'!$A38,'Results Input'!$C$7:$C$226,'Live Tables'!X$20)</f>
        <v>48</v>
      </c>
      <c r="Y39" s="31">
        <f>SUMIFS('Results Input'!$AB$7:$AB$226,'Results Input'!$B$7:$B$226,'Live Tables'!$A38,'Results Input'!$C$7:$C$226,'Live Tables'!X$20)</f>
        <v>25</v>
      </c>
    </row>
    <row r="40" spans="1:25" s="23" customFormat="1" ht="13.8" x14ac:dyDescent="0.3">
      <c r="A40" s="127" t="s">
        <v>274</v>
      </c>
      <c r="B40" s="32"/>
      <c r="C40" s="20" t="s">
        <v>15</v>
      </c>
      <c r="D40" s="29" t="str">
        <f>IF(SUMIFS('Results Input'!$AH$7:$AH$226,'Results Input'!$B$7:$B$226,'Live Tables'!$A40,'Results Input'!$C$7:$C$226,'Live Tables'!D$20)=1,SUMIFS('Results Input'!$AC$7:$AC$226,'Results Input'!$B$7:$B$226,'Live Tables'!$A40,'Results Input'!$C$7:$C$226,'Live Tables'!D$20)&amp;" +"&amp;" "&amp;SUMIFS('Results Input'!$AH$7:$AH$226,'Results Input'!$B$7:$B$226,'Live Tables'!$A40,'Results Input'!$C$7:$C$226,'Live Tables'!D$20),SUMIFS('Results Input'!$AC$7:$AC$226,'Results Input'!$B$7:$B$226,'Live Tables'!$A40,'Results Input'!$C$7:$C$226,'Live Tables'!D$20))</f>
        <v>10 + 1</v>
      </c>
      <c r="E40" s="29">
        <f>SUMIFS('Results Input'!$AD$7:$AD$226,'Results Input'!$B$7:$B$226,'Live Tables'!$A40,'Results Input'!$C$7:$C$226,'Live Tables'!D$20)</f>
        <v>0</v>
      </c>
      <c r="F40" s="29" t="str">
        <f>IF(SUMIFS('Results Input'!$AH$7:$AH$226,'Results Input'!$B$7:$B$226,'Live Tables'!$A40,'Results Input'!$C$7:$C$226,'Live Tables'!F$20)=1,SUMIFS('Results Input'!$AC$7:$AC$226,'Results Input'!$B$7:$B$226,'Live Tables'!$A40,'Results Input'!$C$7:$C$226,'Live Tables'!F$20)&amp;" +"&amp;" "&amp;SUMIFS('Results Input'!$AH$7:$AH$226,'Results Input'!$B$7:$B$226,'Live Tables'!$A40,'Results Input'!$C$7:$C$226,'Live Tables'!F$20),SUMIFS('Results Input'!$AC$7:$AC$226,'Results Input'!$B$7:$B$226,'Live Tables'!$A40,'Results Input'!$C$7:$C$226,'Live Tables'!F$20))</f>
        <v>10 + 1</v>
      </c>
      <c r="G40" s="29">
        <f>SUMIFS('Results Input'!$AD$7:$AD$226,'Results Input'!$B$7:$B$226,'Live Tables'!$A40,'Results Input'!$C$7:$C$226,'Live Tables'!F$20)</f>
        <v>0</v>
      </c>
      <c r="H40" s="29" t="str">
        <f>IF(SUMIFS('Results Input'!$AH$7:$AH$226,'Results Input'!$B$7:$B$226,'Live Tables'!$A40,'Results Input'!$C$7:$C$226,'Live Tables'!H$20)=1,SUMIFS('Results Input'!$AC$7:$AC$226,'Results Input'!$B$7:$B$226,'Live Tables'!$A40,'Results Input'!$C$7:$C$226,'Live Tables'!H$20)&amp;" +"&amp;" "&amp;SUMIFS('Results Input'!$AH$7:$AH$226,'Results Input'!$B$7:$B$226,'Live Tables'!$A40,'Results Input'!$C$7:$C$226,'Live Tables'!H$20),SUMIFS('Results Input'!$AC$7:$AC$226,'Results Input'!$B$7:$B$226,'Live Tables'!$A40,'Results Input'!$C$7:$C$226,'Live Tables'!H$20))</f>
        <v>10 + 1</v>
      </c>
      <c r="I40" s="29">
        <f>SUMIFS('Results Input'!$AD$7:$AD$226,'Results Input'!$B$7:$B$226,'Live Tables'!$A40,'Results Input'!$C$7:$C$226,'Live Tables'!H$20)</f>
        <v>0</v>
      </c>
      <c r="J40" s="29" t="str">
        <f>IF(SUMIFS('Results Input'!$AH$7:$AH$226,'Results Input'!$B$7:$B$226,'Live Tables'!$A40,'Results Input'!$C$7:$C$226,'Live Tables'!J$20)=1,SUMIFS('Results Input'!$AC$7:$AC$226,'Results Input'!$B$7:$B$226,'Live Tables'!$A40,'Results Input'!$C$7:$C$226,'Live Tables'!J$20)&amp;" +"&amp;" "&amp;SUMIFS('Results Input'!$AH$7:$AH$226,'Results Input'!$B$7:$B$226,'Live Tables'!$A40,'Results Input'!$C$7:$C$226,'Live Tables'!J$20),SUMIFS('Results Input'!$AC$7:$AC$226,'Results Input'!$B$7:$B$226,'Live Tables'!$A40,'Results Input'!$C$7:$C$226,'Live Tables'!J$20))</f>
        <v>8 + 1</v>
      </c>
      <c r="K40" s="29">
        <f>SUMIFS('Results Input'!$AD$7:$AD$226,'Results Input'!$B$7:$B$226,'Live Tables'!$A40,'Results Input'!$C$7:$C$226,'Live Tables'!J$20)</f>
        <v>2</v>
      </c>
      <c r="L40" s="29" t="str">
        <f>IF(SUMIFS('Results Input'!$AH$7:$AH$226,'Results Input'!$B$7:$B$226,'Live Tables'!$A40,'Results Input'!$C$7:$C$226,'Live Tables'!L$20)=1,SUMIFS('Results Input'!$AC$7:$AC$226,'Results Input'!$B$7:$B$226,'Live Tables'!$A40,'Results Input'!$C$7:$C$226,'Live Tables'!L$20)&amp;" +"&amp;" "&amp;SUMIFS('Results Input'!$AH$7:$AH$226,'Results Input'!$B$7:$B$226,'Live Tables'!$A40,'Results Input'!$C$7:$C$226,'Live Tables'!L$20),SUMIFS('Results Input'!$AC$7:$AC$226,'Results Input'!$B$7:$B$226,'Live Tables'!$A40,'Results Input'!$C$7:$C$226,'Live Tables'!L$20))</f>
        <v>8 + 1</v>
      </c>
      <c r="M40" s="29">
        <f>SUMIFS('Results Input'!$AD$7:$AD$226,'Results Input'!$B$7:$B$226,'Live Tables'!$A40,'Results Input'!$C$7:$C$226,'Live Tables'!L$20)</f>
        <v>2</v>
      </c>
      <c r="N40" s="29" t="str">
        <f>IF(SUMIFS('Results Input'!$AH$7:$AH$226,'Results Input'!$B$7:$B$226,'Live Tables'!$A40,'Results Input'!$C$7:$C$226,'Live Tables'!N$20)=1,SUMIFS('Results Input'!$AC$7:$AC$226,'Results Input'!$B$7:$B$226,'Live Tables'!$A40,'Results Input'!$C$7:$C$226,'Live Tables'!N$20)&amp;" +"&amp;" "&amp;SUMIFS('Results Input'!$AH$7:$AH$226,'Results Input'!$B$7:$B$226,'Live Tables'!$A40,'Results Input'!$C$7:$C$226,'Live Tables'!N$20),SUMIFS('Results Input'!$AC$7:$AC$226,'Results Input'!$B$7:$B$226,'Live Tables'!$A40,'Results Input'!$C$7:$C$226,'Live Tables'!N$20))</f>
        <v>10 + 1</v>
      </c>
      <c r="O40" s="29">
        <f>SUMIFS('Results Input'!$AD$7:$AD$226,'Results Input'!$B$7:$B$226,'Live Tables'!$A40,'Results Input'!$C$7:$C$226,'Live Tables'!N$20)</f>
        <v>0</v>
      </c>
      <c r="P40" s="29" t="str">
        <f>IF(SUMIFS('Results Input'!$AH$7:$AH$226,'Results Input'!$B$7:$B$226,'Live Tables'!$A40,'Results Input'!$C$7:$C$226,'Live Tables'!P$20)=1,SUMIFS('Results Input'!$AC$7:$AC$226,'Results Input'!$B$7:$B$226,'Live Tables'!$A40,'Results Input'!$C$7:$C$226,'Live Tables'!P$20)&amp;" +"&amp;" "&amp;SUMIFS('Results Input'!$AH$7:$AH$226,'Results Input'!$B$7:$B$226,'Live Tables'!$A40,'Results Input'!$C$7:$C$226,'Live Tables'!P$20),SUMIFS('Results Input'!$AC$7:$AC$226,'Results Input'!$B$7:$B$226,'Live Tables'!$A40,'Results Input'!$C$7:$C$226,'Live Tables'!P$20))</f>
        <v>10 + 1</v>
      </c>
      <c r="Q40" s="29">
        <f>SUMIFS('Results Input'!$AD$7:$AD$226,'Results Input'!$B$7:$B$226,'Live Tables'!$A40,'Results Input'!$C$7:$C$226,'Live Tables'!P$20)</f>
        <v>0</v>
      </c>
      <c r="R40" s="29" t="str">
        <f>IF(SUMIFS('Results Input'!$AH$7:$AH$226,'Results Input'!$B$7:$B$226,'Live Tables'!$A40,'Results Input'!$C$7:$C$226,'Live Tables'!R$20)=1,SUMIFS('Results Input'!$AC$7:$AC$226,'Results Input'!$B$7:$B$226,'Live Tables'!$A40,'Results Input'!$C$7:$C$226,'Live Tables'!R$20)&amp;" +"&amp;" "&amp;SUMIFS('Results Input'!$AH$7:$AH$226,'Results Input'!$B$7:$B$226,'Live Tables'!$A40,'Results Input'!$C$7:$C$226,'Live Tables'!R$20),SUMIFS('Results Input'!$AC$7:$AC$226,'Results Input'!$B$7:$B$226,'Live Tables'!$A40,'Results Input'!$C$7:$C$226,'Live Tables'!R$20))</f>
        <v>8 + 1</v>
      </c>
      <c r="S40" s="29">
        <f>SUMIFS('Results Input'!$AD$7:$AD$226,'Results Input'!$B$7:$B$226,'Live Tables'!$A40,'Results Input'!$C$7:$C$226,'Live Tables'!R$20)</f>
        <v>2</v>
      </c>
      <c r="T40" s="29" t="str">
        <f>IF(SUMIFS('Results Input'!$AH$7:$AH$226,'Results Input'!$B$7:$B$226,'Live Tables'!$A40,'Results Input'!$C$7:$C$226,'Live Tables'!T$20)=1,SUMIFS('Results Input'!$AC$7:$AC$226,'Results Input'!$B$7:$B$226,'Live Tables'!$A40,'Results Input'!$C$7:$C$226,'Live Tables'!T$20)&amp;" +"&amp;" "&amp;SUMIFS('Results Input'!$AH$7:$AH$226,'Results Input'!$B$7:$B$226,'Live Tables'!$A40,'Results Input'!$C$7:$C$226,'Live Tables'!T$20),SUMIFS('Results Input'!$AC$7:$AC$226,'Results Input'!$B$7:$B$226,'Live Tables'!$A40,'Results Input'!$C$7:$C$226,'Live Tables'!T$20))</f>
        <v>7 + 1</v>
      </c>
      <c r="U40" s="29">
        <f>SUMIFS('Results Input'!$AD$7:$AD$226,'Results Input'!$B$7:$B$226,'Live Tables'!$A40,'Results Input'!$C$7:$C$226,'Live Tables'!T$20)</f>
        <v>3</v>
      </c>
      <c r="V40" s="28"/>
      <c r="W40" s="28"/>
      <c r="X40" s="29" t="str">
        <f>IF(SUMIFS('Results Input'!$AH$7:$AH$226,'Results Input'!$B$7:$B$226,'Live Tables'!$A40,'Results Input'!$C$7:$C$226,'Live Tables'!X$20)=1,SUMIFS('Results Input'!$AC$7:$AC$226,'Results Input'!$B$7:$B$226,'Live Tables'!$A40,'Results Input'!$C$7:$C$226,'Live Tables'!X$20)&amp;" +"&amp;" "&amp;SUMIFS('Results Input'!$AH$7:$AH$226,'Results Input'!$B$7:$B$226,'Live Tables'!$A40,'Results Input'!$C$7:$C$226,'Live Tables'!X$20),SUMIFS('Results Input'!$AC$7:$AC$226,'Results Input'!$B$7:$B$226,'Live Tables'!$A40,'Results Input'!$C$7:$C$226,'Live Tables'!X$20))</f>
        <v>8 + 1</v>
      </c>
      <c r="Y40" s="33">
        <f>SUMIFS('Results Input'!$AD$7:$AD$226,'Results Input'!$B$7:$B$226,'Live Tables'!$A40,'Results Input'!$C$7:$C$226,'Live Tables'!X$20)</f>
        <v>2</v>
      </c>
    </row>
    <row r="41" spans="1:25" s="23" customFormat="1" ht="13.8" x14ac:dyDescent="0.3">
      <c r="A41" s="128"/>
      <c r="B41" s="20"/>
      <c r="C41" s="20" t="s">
        <v>16</v>
      </c>
      <c r="D41" s="30">
        <f>SUMIFS('Results Input'!$AA$7:$AA$226,'Results Input'!$B$7:$B$226,'Live Tables'!$A40,'Results Input'!$C$7:$C$226,'Live Tables'!D$20)</f>
        <v>73</v>
      </c>
      <c r="E41" s="30">
        <f>SUMIFS('Results Input'!$AB$7:$AB$226,'Results Input'!$B$7:$B$226,'Live Tables'!$A40,'Results Input'!$C$7:$C$226,'Live Tables'!D$20)</f>
        <v>22</v>
      </c>
      <c r="F41" s="30">
        <f>SUMIFS('Results Input'!$AA$7:$AA$226,'Results Input'!$B$7:$B$226,'Live Tables'!$A40,'Results Input'!$C$7:$C$226,'Live Tables'!F$20)</f>
        <v>60</v>
      </c>
      <c r="G41" s="30">
        <f>SUMIFS('Results Input'!$AB$7:$AB$226,'Results Input'!$B$7:$B$226,'Live Tables'!$A40,'Results Input'!$C$7:$C$226,'Live Tables'!F$20)</f>
        <v>20</v>
      </c>
      <c r="H41" s="30">
        <f>SUMIFS('Results Input'!$AA$7:$AA$226,'Results Input'!$B$7:$B$226,'Live Tables'!$A40,'Results Input'!$C$7:$C$226,'Live Tables'!H$20)</f>
        <v>68</v>
      </c>
      <c r="I41" s="30">
        <f>SUMIFS('Results Input'!$AB$7:$AB$226,'Results Input'!$B$7:$B$226,'Live Tables'!$A40,'Results Input'!$C$7:$C$226,'Live Tables'!H$20)</f>
        <v>17</v>
      </c>
      <c r="J41" s="30">
        <f>SUMIFS('Results Input'!$AA$7:$AA$226,'Results Input'!$B$7:$B$226,'Live Tables'!$A40,'Results Input'!$C$7:$C$226,'Live Tables'!J$20)</f>
        <v>44</v>
      </c>
      <c r="K41" s="30">
        <f>SUMIFS('Results Input'!$AB$7:$AB$226,'Results Input'!$B$7:$B$226,'Live Tables'!$A40,'Results Input'!$C$7:$C$226,'Live Tables'!J$20)</f>
        <v>34</v>
      </c>
      <c r="L41" s="30">
        <f>SUMIFS('Results Input'!$AA$7:$AA$226,'Results Input'!$B$7:$B$226,'Live Tables'!$A40,'Results Input'!$C$7:$C$226,'Live Tables'!L$20)</f>
        <v>56</v>
      </c>
      <c r="M41" s="30">
        <f>SUMIFS('Results Input'!$AB$7:$AB$226,'Results Input'!$B$7:$B$226,'Live Tables'!$A40,'Results Input'!$C$7:$C$226,'Live Tables'!L$20)</f>
        <v>21</v>
      </c>
      <c r="N41" s="30">
        <f>SUMIFS('Results Input'!$AA$7:$AA$226,'Results Input'!$B$7:$B$226,'Live Tables'!$A40,'Results Input'!$C$7:$C$226,'Live Tables'!N$20)</f>
        <v>59</v>
      </c>
      <c r="O41" s="30">
        <f>SUMIFS('Results Input'!$AB$7:$AB$226,'Results Input'!$B$7:$B$226,'Live Tables'!$A40,'Results Input'!$C$7:$C$226,'Live Tables'!N$20)</f>
        <v>20</v>
      </c>
      <c r="P41" s="30">
        <f>SUMIFS('Results Input'!$AA$7:$AA$226,'Results Input'!$B$7:$B$226,'Live Tables'!$A40,'Results Input'!$C$7:$C$226,'Live Tables'!P$20)</f>
        <v>49</v>
      </c>
      <c r="Q41" s="30">
        <f>SUMIFS('Results Input'!$AB$7:$AB$226,'Results Input'!$B$7:$B$226,'Live Tables'!$A40,'Results Input'!$C$7:$C$226,'Live Tables'!P$20)</f>
        <v>18</v>
      </c>
      <c r="R41" s="30">
        <f>SUMIFS('Results Input'!$AA$7:$AA$226,'Results Input'!$B$7:$B$226,'Live Tables'!$A40,'Results Input'!$C$7:$C$226,'Live Tables'!R$20)</f>
        <v>49</v>
      </c>
      <c r="S41" s="30">
        <f>SUMIFS('Results Input'!$AB$7:$AB$226,'Results Input'!$B$7:$B$226,'Live Tables'!$A40,'Results Input'!$C$7:$C$226,'Live Tables'!R$20)</f>
        <v>34</v>
      </c>
      <c r="T41" s="30">
        <f>SUMIFS('Results Input'!$AA$7:$AA$226,'Results Input'!$B$7:$B$226,'Live Tables'!$A40,'Results Input'!$C$7:$C$226,'Live Tables'!T$20)</f>
        <v>38</v>
      </c>
      <c r="U41" s="30">
        <f>SUMIFS('Results Input'!$AB$7:$AB$226,'Results Input'!$B$7:$B$226,'Live Tables'!$A40,'Results Input'!$C$7:$C$226,'Live Tables'!T$20)</f>
        <v>38</v>
      </c>
      <c r="V41" s="79"/>
      <c r="W41" s="79"/>
      <c r="X41" s="30">
        <f>SUMIFS('Results Input'!$AA$7:$AA$226,'Results Input'!$B$7:$B$226,'Live Tables'!$A40,'Results Input'!$C$7:$C$226,'Live Tables'!X$20)</f>
        <v>59</v>
      </c>
      <c r="Y41" s="31">
        <f>SUMIFS('Results Input'!$AB$7:$AB$226,'Results Input'!$B$7:$B$226,'Live Tables'!$A40,'Results Input'!$C$7:$C$226,'Live Tables'!X$20)</f>
        <v>28</v>
      </c>
    </row>
    <row r="42" spans="1:25" s="23" customFormat="1" ht="13.8" x14ac:dyDescent="0.3">
      <c r="A42" s="127" t="s">
        <v>275</v>
      </c>
      <c r="B42" s="32"/>
      <c r="C42" s="20" t="s">
        <v>15</v>
      </c>
      <c r="D42" s="29">
        <f>IF(SUMIFS('Results Input'!$AH$7:$AH$226,'Results Input'!$B$7:$B$226,'Live Tables'!$A42,'Results Input'!$C$7:$C$226,'Live Tables'!D$20)=1,SUMIFS('Results Input'!$AC$7:$AC$226,'Results Input'!$B$7:$B$226,'Live Tables'!$A42,'Results Input'!$C$7:$C$226,'Live Tables'!D$20)&amp;" +"&amp;" "&amp;SUMIFS('Results Input'!$AH$7:$AH$226,'Results Input'!$B$7:$B$226,'Live Tables'!$A42,'Results Input'!$C$7:$C$226,'Live Tables'!D$20),SUMIFS('Results Input'!$AC$7:$AC$226,'Results Input'!$B$7:$B$226,'Live Tables'!$A42,'Results Input'!$C$7:$C$226,'Live Tables'!D$20))</f>
        <v>2</v>
      </c>
      <c r="E42" s="29">
        <f>SUMIFS('Results Input'!$AD$7:$AD$226,'Results Input'!$B$7:$B$226,'Live Tables'!$A42,'Results Input'!$C$7:$C$226,'Live Tables'!D$20)</f>
        <v>8</v>
      </c>
      <c r="F42" s="29" t="str">
        <f>IF(SUMIFS('Results Input'!$AH$7:$AH$226,'Results Input'!$B$7:$B$226,'Live Tables'!$A42,'Results Input'!$C$7:$C$226,'Live Tables'!F$20)=1,SUMIFS('Results Input'!$AC$7:$AC$226,'Results Input'!$B$7:$B$226,'Live Tables'!$A42,'Results Input'!$C$7:$C$226,'Live Tables'!F$20)&amp;" +"&amp;" "&amp;SUMIFS('Results Input'!$AH$7:$AH$226,'Results Input'!$B$7:$B$226,'Live Tables'!$A42,'Results Input'!$C$7:$C$226,'Live Tables'!F$20),SUMIFS('Results Input'!$AC$7:$AC$226,'Results Input'!$B$7:$B$226,'Live Tables'!$A42,'Results Input'!$C$7:$C$226,'Live Tables'!F$20))</f>
        <v>8 + 1</v>
      </c>
      <c r="G42" s="29">
        <f>SUMIFS('Results Input'!$AD$7:$AD$226,'Results Input'!$B$7:$B$226,'Live Tables'!$A42,'Results Input'!$C$7:$C$226,'Live Tables'!F$20)</f>
        <v>2</v>
      </c>
      <c r="H42" s="29" t="str">
        <f>IF(SUMIFS('Results Input'!$AH$7:$AH$226,'Results Input'!$B$7:$B$226,'Live Tables'!$A42,'Results Input'!$C$7:$C$226,'Live Tables'!H$20)=1,SUMIFS('Results Input'!$AC$7:$AC$226,'Results Input'!$B$7:$B$226,'Live Tables'!$A42,'Results Input'!$C$7:$C$226,'Live Tables'!H$20)&amp;" +"&amp;" "&amp;SUMIFS('Results Input'!$AH$7:$AH$226,'Results Input'!$B$7:$B$226,'Live Tables'!$A42,'Results Input'!$C$7:$C$226,'Live Tables'!H$20),SUMIFS('Results Input'!$AC$7:$AC$226,'Results Input'!$B$7:$B$226,'Live Tables'!$A42,'Results Input'!$C$7:$C$226,'Live Tables'!H$20))</f>
        <v>6 + 1</v>
      </c>
      <c r="I42" s="29">
        <f>SUMIFS('Results Input'!$AD$7:$AD$226,'Results Input'!$B$7:$B$226,'Live Tables'!$A42,'Results Input'!$C$7:$C$226,'Live Tables'!H$20)</f>
        <v>4</v>
      </c>
      <c r="J42" s="29" t="str">
        <f>IF(SUMIFS('Results Input'!$AH$7:$AH$226,'Results Input'!$B$7:$B$226,'Live Tables'!$A42,'Results Input'!$C$7:$C$226,'Live Tables'!J$20)=1,SUMIFS('Results Input'!$AC$7:$AC$226,'Results Input'!$B$7:$B$226,'Live Tables'!$A42,'Results Input'!$C$7:$C$226,'Live Tables'!J$20)&amp;" +"&amp;" "&amp;SUMIFS('Results Input'!$AH$7:$AH$226,'Results Input'!$B$7:$B$226,'Live Tables'!$A42,'Results Input'!$C$7:$C$226,'Live Tables'!J$20),SUMIFS('Results Input'!$AC$7:$AC$226,'Results Input'!$B$7:$B$226,'Live Tables'!$A42,'Results Input'!$C$7:$C$226,'Live Tables'!J$20))</f>
        <v>8 + 1</v>
      </c>
      <c r="K42" s="29">
        <f>SUMIFS('Results Input'!$AD$7:$AD$226,'Results Input'!$B$7:$B$226,'Live Tables'!$A42,'Results Input'!$C$7:$C$226,'Live Tables'!J$20)</f>
        <v>2</v>
      </c>
      <c r="L42" s="29">
        <f>IF(SUMIFS('Results Input'!$AH$7:$AH$226,'Results Input'!$B$7:$B$226,'Live Tables'!$A42,'Results Input'!$C$7:$C$226,'Live Tables'!L$20)=1,SUMIFS('Results Input'!$AC$7:$AC$226,'Results Input'!$B$7:$B$226,'Live Tables'!$A42,'Results Input'!$C$7:$C$226,'Live Tables'!L$20)&amp;" +"&amp;" "&amp;SUMIFS('Results Input'!$AH$7:$AH$226,'Results Input'!$B$7:$B$226,'Live Tables'!$A42,'Results Input'!$C$7:$C$226,'Live Tables'!L$20),SUMIFS('Results Input'!$AC$7:$AC$226,'Results Input'!$B$7:$B$226,'Live Tables'!$A42,'Results Input'!$C$7:$C$226,'Live Tables'!L$20))</f>
        <v>6</v>
      </c>
      <c r="M42" s="29">
        <f>SUMIFS('Results Input'!$AD$7:$AD$226,'Results Input'!$B$7:$B$226,'Live Tables'!$A42,'Results Input'!$C$7:$C$226,'Live Tables'!L$20)</f>
        <v>4</v>
      </c>
      <c r="N42" s="29" t="str">
        <f>IF(SUMIFS('Results Input'!$AH$7:$AH$226,'Results Input'!$B$7:$B$226,'Live Tables'!$A42,'Results Input'!$C$7:$C$226,'Live Tables'!N$20)=1,SUMIFS('Results Input'!$AC$7:$AC$226,'Results Input'!$B$7:$B$226,'Live Tables'!$A42,'Results Input'!$C$7:$C$226,'Live Tables'!N$20)&amp;" +"&amp;" "&amp;SUMIFS('Results Input'!$AH$7:$AH$226,'Results Input'!$B$7:$B$226,'Live Tables'!$A42,'Results Input'!$C$7:$C$226,'Live Tables'!N$20),SUMIFS('Results Input'!$AC$7:$AC$226,'Results Input'!$B$7:$B$226,'Live Tables'!$A42,'Results Input'!$C$7:$C$226,'Live Tables'!N$20))</f>
        <v>10 + 1</v>
      </c>
      <c r="O42" s="29">
        <f>SUMIFS('Results Input'!$AD$7:$AD$226,'Results Input'!$B$7:$B$226,'Live Tables'!$A42,'Results Input'!$C$7:$C$226,'Live Tables'!N$20)</f>
        <v>0</v>
      </c>
      <c r="P42" s="29">
        <f>IF(SUMIFS('Results Input'!$AH$7:$AH$226,'Results Input'!$B$7:$B$226,'Live Tables'!$A42,'Results Input'!$C$7:$C$226,'Live Tables'!P$20)=1,SUMIFS('Results Input'!$AC$7:$AC$226,'Results Input'!$B$7:$B$226,'Live Tables'!$A42,'Results Input'!$C$7:$C$226,'Live Tables'!P$20)&amp;" +"&amp;" "&amp;SUMIFS('Results Input'!$AH$7:$AH$226,'Results Input'!$B$7:$B$226,'Live Tables'!$A42,'Results Input'!$C$7:$C$226,'Live Tables'!P$20),SUMIFS('Results Input'!$AC$7:$AC$226,'Results Input'!$B$7:$B$226,'Live Tables'!$A42,'Results Input'!$C$7:$C$226,'Live Tables'!P$20))</f>
        <v>1</v>
      </c>
      <c r="Q42" s="29">
        <f>SUMIFS('Results Input'!$AD$7:$AD$226,'Results Input'!$B$7:$B$226,'Live Tables'!$A42,'Results Input'!$C$7:$C$226,'Live Tables'!P$20)</f>
        <v>9</v>
      </c>
      <c r="R42" s="29" t="str">
        <f>IF(SUMIFS('Results Input'!$AH$7:$AH$226,'Results Input'!$B$7:$B$226,'Live Tables'!$A42,'Results Input'!$C$7:$C$226,'Live Tables'!R$20)=1,SUMIFS('Results Input'!$AC$7:$AC$226,'Results Input'!$B$7:$B$226,'Live Tables'!$A42,'Results Input'!$C$7:$C$226,'Live Tables'!R$20)&amp;" +"&amp;" "&amp;SUMIFS('Results Input'!$AH$7:$AH$226,'Results Input'!$B$7:$B$226,'Live Tables'!$A42,'Results Input'!$C$7:$C$226,'Live Tables'!R$20),SUMIFS('Results Input'!$AC$7:$AC$226,'Results Input'!$B$7:$B$226,'Live Tables'!$A42,'Results Input'!$C$7:$C$226,'Live Tables'!R$20))</f>
        <v>2 + 1</v>
      </c>
      <c r="S42" s="29">
        <f>SUMIFS('Results Input'!$AD$7:$AD$226,'Results Input'!$B$7:$B$226,'Live Tables'!$A42,'Results Input'!$C$7:$C$226,'Live Tables'!R$20)</f>
        <v>8</v>
      </c>
      <c r="T42" s="29">
        <f>IF(SUMIFS('Results Input'!$AH$7:$AH$226,'Results Input'!$B$7:$B$226,'Live Tables'!$A42,'Results Input'!$C$7:$C$226,'Live Tables'!T$20)=1,SUMIFS('Results Input'!$AC$7:$AC$226,'Results Input'!$B$7:$B$226,'Live Tables'!$A42,'Results Input'!$C$7:$C$226,'Live Tables'!T$20)&amp;" +"&amp;" "&amp;SUMIFS('Results Input'!$AH$7:$AH$226,'Results Input'!$B$7:$B$226,'Live Tables'!$A42,'Results Input'!$C$7:$C$226,'Live Tables'!T$20),SUMIFS('Results Input'!$AC$7:$AC$226,'Results Input'!$B$7:$B$226,'Live Tables'!$A42,'Results Input'!$C$7:$C$226,'Live Tables'!T$20))</f>
        <v>6</v>
      </c>
      <c r="U42" s="29">
        <f>SUMIFS('Results Input'!$AD$7:$AD$226,'Results Input'!$B$7:$B$226,'Live Tables'!$A42,'Results Input'!$C$7:$C$226,'Live Tables'!T$20)</f>
        <v>4</v>
      </c>
      <c r="V42" s="29">
        <f>IF(SUMIFS('Results Input'!$AH$7:$AH$226,'Results Input'!$B$7:$B$226,'Live Tables'!$A42,'Results Input'!$C$7:$C$226,'Live Tables'!V$20)=1,SUMIFS('Results Input'!$AC$7:$AC$226,'Results Input'!$B$7:$B$226,'Live Tables'!$A42,'Results Input'!$C$7:$C$226,'Live Tables'!V$20)&amp;" +"&amp;" "&amp;SUMIFS('Results Input'!$AH$7:$AH$226,'Results Input'!$B$7:$B$226,'Live Tables'!$A42,'Results Input'!$C$7:$C$226,'Live Tables'!V$20),SUMIFS('Results Input'!$AC$7:$AC$226,'Results Input'!$B$7:$B$226,'Live Tables'!$A42,'Results Input'!$C$7:$C$226,'Live Tables'!V$20))</f>
        <v>4</v>
      </c>
      <c r="W42" s="29">
        <f>SUMIFS('Results Input'!$AD$7:$AD$226,'Results Input'!$B$7:$B$226,'Live Tables'!$A42,'Results Input'!$C$7:$C$226,'Live Tables'!V$20)</f>
        <v>6</v>
      </c>
      <c r="X42" s="28"/>
      <c r="Y42" s="82"/>
    </row>
    <row r="43" spans="1:25" s="23" customFormat="1" ht="13.8" x14ac:dyDescent="0.3">
      <c r="A43" s="128"/>
      <c r="B43" s="20"/>
      <c r="C43" s="20" t="s">
        <v>16</v>
      </c>
      <c r="D43" s="30">
        <f>SUMIFS('Results Input'!$AA$7:$AA$226,'Results Input'!$B$7:$B$226,'Live Tables'!$A42,'Results Input'!$C$7:$C$226,'Live Tables'!D$20)</f>
        <v>30</v>
      </c>
      <c r="E43" s="30">
        <f>SUMIFS('Results Input'!$AB$7:$AB$226,'Results Input'!$B$7:$B$226,'Live Tables'!$A42,'Results Input'!$C$7:$C$226,'Live Tables'!D$20)</f>
        <v>46</v>
      </c>
      <c r="F43" s="30">
        <f>SUMIFS('Results Input'!$AA$7:$AA$226,'Results Input'!$B$7:$B$226,'Live Tables'!$A42,'Results Input'!$C$7:$C$226,'Live Tables'!F$20)</f>
        <v>42</v>
      </c>
      <c r="G43" s="30">
        <f>SUMIFS('Results Input'!$AB$7:$AB$226,'Results Input'!$B$7:$B$226,'Live Tables'!$A42,'Results Input'!$C$7:$C$226,'Live Tables'!F$20)</f>
        <v>34</v>
      </c>
      <c r="H43" s="30">
        <f>SUMIFS('Results Input'!$AA$7:$AA$226,'Results Input'!$B$7:$B$226,'Live Tables'!$A42,'Results Input'!$C$7:$C$226,'Live Tables'!H$20)</f>
        <v>45</v>
      </c>
      <c r="I43" s="30">
        <f>SUMIFS('Results Input'!$AB$7:$AB$226,'Results Input'!$B$7:$B$226,'Live Tables'!$A42,'Results Input'!$C$7:$C$226,'Live Tables'!H$20)</f>
        <v>31</v>
      </c>
      <c r="J43" s="30">
        <f>SUMIFS('Results Input'!$AA$7:$AA$226,'Results Input'!$B$7:$B$226,'Live Tables'!$A42,'Results Input'!$C$7:$C$226,'Live Tables'!J$20)</f>
        <v>35</v>
      </c>
      <c r="K43" s="30">
        <f>SUMIFS('Results Input'!$AB$7:$AB$226,'Results Input'!$B$7:$B$226,'Live Tables'!$A42,'Results Input'!$C$7:$C$226,'Live Tables'!J$20)</f>
        <v>32</v>
      </c>
      <c r="L43" s="30">
        <f>SUMIFS('Results Input'!$AA$7:$AA$226,'Results Input'!$B$7:$B$226,'Live Tables'!$A42,'Results Input'!$C$7:$C$226,'Live Tables'!L$20)</f>
        <v>42</v>
      </c>
      <c r="M43" s="30">
        <f>SUMIFS('Results Input'!$AB$7:$AB$226,'Results Input'!$B$7:$B$226,'Live Tables'!$A42,'Results Input'!$C$7:$C$226,'Live Tables'!L$20)</f>
        <v>32</v>
      </c>
      <c r="N43" s="30">
        <f>SUMIFS('Results Input'!$AA$7:$AA$226,'Results Input'!$B$7:$B$226,'Live Tables'!$A42,'Results Input'!$C$7:$C$226,'Live Tables'!N$20)</f>
        <v>62</v>
      </c>
      <c r="O43" s="30">
        <f>SUMIFS('Results Input'!$AB$7:$AB$226,'Results Input'!$B$7:$B$226,'Live Tables'!$A42,'Results Input'!$C$7:$C$226,'Live Tables'!N$20)</f>
        <v>22</v>
      </c>
      <c r="P43" s="30">
        <f>SUMIFS('Results Input'!$AA$7:$AA$226,'Results Input'!$B$7:$B$226,'Live Tables'!$A42,'Results Input'!$C$7:$C$226,'Live Tables'!P$20)</f>
        <v>26</v>
      </c>
      <c r="Q43" s="30">
        <f>SUMIFS('Results Input'!$AB$7:$AB$226,'Results Input'!$B$7:$B$226,'Live Tables'!$A42,'Results Input'!$C$7:$C$226,'Live Tables'!P$20)</f>
        <v>45</v>
      </c>
      <c r="R43" s="30">
        <f>SUMIFS('Results Input'!$AA$7:$AA$226,'Results Input'!$B$7:$B$226,'Live Tables'!$A42,'Results Input'!$C$7:$C$226,'Live Tables'!R$20)</f>
        <v>28</v>
      </c>
      <c r="S43" s="30">
        <f>SUMIFS('Results Input'!$AB$7:$AB$226,'Results Input'!$B$7:$B$226,'Live Tables'!$A42,'Results Input'!$C$7:$C$226,'Live Tables'!R$20)</f>
        <v>39</v>
      </c>
      <c r="T43" s="30">
        <f>SUMIFS('Results Input'!$AA$7:$AA$226,'Results Input'!$B$7:$B$226,'Live Tables'!$A42,'Results Input'!$C$7:$C$226,'Live Tables'!T$20)</f>
        <v>42</v>
      </c>
      <c r="U43" s="30">
        <f>SUMIFS('Results Input'!$AB$7:$AB$226,'Results Input'!$B$7:$B$226,'Live Tables'!$A42,'Results Input'!$C$7:$C$226,'Live Tables'!T$20)</f>
        <v>28</v>
      </c>
      <c r="V43" s="30">
        <f>SUMIFS('Results Input'!$AA$7:$AA$226,'Results Input'!$B$7:$B$226,'Live Tables'!$A42,'Results Input'!$C$7:$C$226,'Live Tables'!V$20)</f>
        <v>35</v>
      </c>
      <c r="W43" s="30">
        <f>SUMIFS('Results Input'!$AB$7:$AB$226,'Results Input'!$B$7:$B$226,'Live Tables'!$A42,'Results Input'!$C$7:$C$226,'Live Tables'!V$20)</f>
        <v>49</v>
      </c>
      <c r="X43" s="79"/>
      <c r="Y43" s="83"/>
    </row>
    <row r="44" spans="1:25" x14ac:dyDescent="0.3">
      <c r="A44" s="1"/>
    </row>
    <row r="45" spans="1:25" x14ac:dyDescent="0.3">
      <c r="A45" s="1"/>
    </row>
    <row r="46" spans="1:25" ht="15.6" x14ac:dyDescent="0.3">
      <c r="A46" s="123" t="s">
        <v>338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</row>
    <row r="47" spans="1:25" s="18" customFormat="1" ht="27.6" x14ac:dyDescent="0.3">
      <c r="A47" s="15" t="s">
        <v>0</v>
      </c>
      <c r="B47" s="16" t="s">
        <v>1</v>
      </c>
      <c r="C47" s="16" t="s">
        <v>2</v>
      </c>
      <c r="D47" s="16" t="s">
        <v>3</v>
      </c>
      <c r="E47" s="16" t="s">
        <v>4</v>
      </c>
      <c r="F47" s="16" t="s">
        <v>5</v>
      </c>
      <c r="G47" s="16" t="s">
        <v>6</v>
      </c>
      <c r="H47" s="16" t="s">
        <v>7</v>
      </c>
      <c r="I47" s="16" t="s">
        <v>32</v>
      </c>
      <c r="J47" s="16" t="s">
        <v>8</v>
      </c>
      <c r="K47" s="17" t="s">
        <v>9</v>
      </c>
    </row>
    <row r="48" spans="1:25" s="23" customFormat="1" ht="15" customHeight="1" x14ac:dyDescent="0.3">
      <c r="A48" s="19" t="s">
        <v>270</v>
      </c>
      <c r="B48" s="20">
        <f>COUNTIFS('Results Input'!$B$7:$B$226,$A48,'Results Input'!$D$7:$D$226,1)+COUNTIFS('Results Input'!$C$7:$C$226,$A48,'Results Input'!$D$7:$D$226,1)</f>
        <v>20</v>
      </c>
      <c r="C48" s="20">
        <f>COUNTIFS('Results Input'!$B$7:$B$226,$A48,'Results Input'!$AE$7:$AE$226,"W")+COUNTIFS('Results Input'!$C$7:$C$226,$A48,'Results Input'!$AF$7:$AF$226,"W")</f>
        <v>3</v>
      </c>
      <c r="D48" s="20">
        <f>COUNTIFS('Results Input'!$B$7:$B$226,$A48,'Results Input'!$AE$7:$AE$226,"D")+COUNTIFS('Results Input'!$C$7:$C$226,$A48,'Results Input'!$AF$7:$AF$226,"D")</f>
        <v>0</v>
      </c>
      <c r="E48" s="20">
        <f>COUNTIFS('Results Input'!$B$7:$B$226,$A48,'Results Input'!$AE$7:$AE$226,"L")+COUNTIFS('Results Input'!$C$7:$C$226,$A48,'Results Input'!$AF$7:$AF$226,"L")</f>
        <v>17</v>
      </c>
      <c r="F48" s="20">
        <f>SUMIF('Results Input'!$B$7:$B$226,'Live Tables'!$A48,'Results Input'!$AC$7:$AC$226)+SUMIF('Results Input'!$C$7:$C$226,'Live Tables'!$A48,'Results Input'!$AD$7:$AD$226)</f>
        <v>56</v>
      </c>
      <c r="G48" s="20">
        <f>SUMIF('Results Input'!$B$7:$B$226,'Live Tables'!$A48,'Results Input'!$AA$7:$AA$226)+SUMIF('Results Input'!$C$7:$C$226,'Live Tables'!$A48,'Results Input'!$AB$7:$AB$226)</f>
        <v>629</v>
      </c>
      <c r="H48" s="20">
        <f>SUMIF('Results Input'!$B$7:$B$226,'Live Tables'!$A48,'Results Input'!$AB$7:$AB$226)+SUMIF('Results Input'!$C$7:$C$226,'Live Tables'!$A48,'Results Input'!$AA$7:$AA$226)</f>
        <v>1000</v>
      </c>
      <c r="I48" s="21">
        <f t="shared" ref="I48" si="6">+G48-H48</f>
        <v>-371</v>
      </c>
      <c r="J48" s="20">
        <f>SUMIF('Results Input'!$B$7:$B$226,'Live Tables'!$A48,'Results Input'!$AH$7:$AH$226)</f>
        <v>2</v>
      </c>
      <c r="K48" s="22">
        <f t="shared" ref="K48" si="7">+F48+J48</f>
        <v>58</v>
      </c>
    </row>
    <row r="49" spans="1:25" s="23" customFormat="1" ht="15" customHeight="1" x14ac:dyDescent="0.3">
      <c r="A49" s="19" t="s">
        <v>260</v>
      </c>
      <c r="B49" s="20">
        <f>COUNTIFS('Results Input'!$B$7:$B$226,$A49,'Results Input'!$D$7:$D$226,1)+COUNTIFS('Results Input'!$C$7:$C$226,$A49,'Results Input'!$D$7:$D$226,1)</f>
        <v>20</v>
      </c>
      <c r="C49" s="20">
        <f>COUNTIFS('Results Input'!$B$7:$B$226,$A49,'Results Input'!$AE$7:$AE$226,"W")+COUNTIFS('Results Input'!$C$7:$C$226,$A49,'Results Input'!$AF$7:$AF$226,"W")</f>
        <v>14</v>
      </c>
      <c r="D49" s="20">
        <f>COUNTIFS('Results Input'!$B$7:$B$226,$A49,'Results Input'!$AE$7:$AE$226,"D")+COUNTIFS('Results Input'!$C$7:$C$226,$A49,'Results Input'!$AF$7:$AF$226,"D")</f>
        <v>0</v>
      </c>
      <c r="E49" s="20">
        <f>COUNTIFS('Results Input'!$B$7:$B$226,$A49,'Results Input'!$AE$7:$AE$226,"L")+COUNTIFS('Results Input'!$C$7:$C$226,$A49,'Results Input'!$AF$7:$AF$226,"L")</f>
        <v>6</v>
      </c>
      <c r="F49" s="20">
        <f>SUMIF('Results Input'!$B$7:$B$226,'Live Tables'!$A49,'Results Input'!$AC$7:$AC$226)+SUMIF('Results Input'!$C$7:$C$226,'Live Tables'!$A49,'Results Input'!$AD$7:$AD$226)</f>
        <v>117</v>
      </c>
      <c r="G49" s="20">
        <f>SUMIF('Results Input'!$B$7:$B$226,'Live Tables'!$A49,'Results Input'!$AA$7:$AA$226)+SUMIF('Results Input'!$C$7:$C$226,'Live Tables'!$A49,'Results Input'!$AB$7:$AB$226)</f>
        <v>821</v>
      </c>
      <c r="H49" s="20">
        <f>SUMIF('Results Input'!$B$7:$B$226,'Live Tables'!$A49,'Results Input'!$AB$7:$AB$226)+SUMIF('Results Input'!$C$7:$C$226,'Live Tables'!$A49,'Results Input'!$AA$7:$AA$226)</f>
        <v>696</v>
      </c>
      <c r="I49" s="21">
        <f t="shared" ref="I49:I58" si="8">+G49-H49</f>
        <v>125</v>
      </c>
      <c r="J49" s="20">
        <f>SUMIF('Results Input'!$B$7:$B$226,'Live Tables'!$A49,'Results Input'!$AH$7:$AH$226)</f>
        <v>7</v>
      </c>
      <c r="K49" s="22">
        <f t="shared" ref="K49:K58" si="9">+F49+J49</f>
        <v>124</v>
      </c>
    </row>
    <row r="50" spans="1:25" s="23" customFormat="1" ht="15" customHeight="1" x14ac:dyDescent="0.3">
      <c r="A50" s="19" t="s">
        <v>10</v>
      </c>
      <c r="B50" s="20">
        <f>COUNTIFS('Results Input'!$B$7:$B$226,$A50,'Results Input'!$D$7:$D$226,1)+COUNTIFS('Results Input'!$C$7:$C$226,$A50,'Results Input'!$D$7:$D$226,1)</f>
        <v>20</v>
      </c>
      <c r="C50" s="20">
        <f>COUNTIFS('Results Input'!$B$7:$B$226,$A50,'Results Input'!$AE$7:$AE$226,"W")+COUNTIFS('Results Input'!$C$7:$C$226,$A50,'Results Input'!$AF$7:$AF$226,"W")</f>
        <v>16</v>
      </c>
      <c r="D50" s="20">
        <f>COUNTIFS('Results Input'!$B$7:$B$226,$A50,'Results Input'!$AE$7:$AE$226,"D")+COUNTIFS('Results Input'!$C$7:$C$226,$A50,'Results Input'!$AF$7:$AF$226,"D")</f>
        <v>0</v>
      </c>
      <c r="E50" s="20">
        <f>COUNTIFS('Results Input'!$B$7:$B$226,$A50,'Results Input'!$AE$7:$AE$226,"L")+COUNTIFS('Results Input'!$C$7:$C$226,$A50,'Results Input'!$AF$7:$AF$226,"L")</f>
        <v>4</v>
      </c>
      <c r="F50" s="20">
        <f>SUMIF('Results Input'!$B$7:$B$226,'Live Tables'!$A50,'Results Input'!$AC$7:$AC$226)+SUMIF('Results Input'!$C$7:$C$226,'Live Tables'!$A50,'Results Input'!$AD$7:$AD$226)</f>
        <v>143</v>
      </c>
      <c r="G50" s="20">
        <f>SUMIF('Results Input'!$B$7:$B$226,'Live Tables'!$A50,'Results Input'!$AA$7:$AA$226)+SUMIF('Results Input'!$C$7:$C$226,'Live Tables'!$A50,'Results Input'!$AB$7:$AB$226)</f>
        <v>891</v>
      </c>
      <c r="H50" s="20">
        <f>SUMIF('Results Input'!$B$7:$B$226,'Live Tables'!$A50,'Results Input'!$AB$7:$AB$226)+SUMIF('Results Input'!$C$7:$C$226,'Live Tables'!$A50,'Results Input'!$AA$7:$AA$226)</f>
        <v>590</v>
      </c>
      <c r="I50" s="21">
        <f t="shared" si="8"/>
        <v>301</v>
      </c>
      <c r="J50" s="20">
        <f>SUMIF('Results Input'!$B$7:$B$226,'Live Tables'!$A50,'Results Input'!$AH$7:$AH$226)</f>
        <v>9</v>
      </c>
      <c r="K50" s="22">
        <f t="shared" si="9"/>
        <v>152</v>
      </c>
    </row>
    <row r="51" spans="1:25" s="23" customFormat="1" ht="15" customHeight="1" x14ac:dyDescent="0.3">
      <c r="A51" s="19" t="s">
        <v>346</v>
      </c>
      <c r="B51" s="20">
        <f>COUNTIFS('Results Input'!$B$7:$B$226,$A51,'Results Input'!$D$7:$D$226,1)+COUNTIFS('Results Input'!$C$7:$C$226,$A51,'Results Input'!$D$7:$D$226,1)</f>
        <v>20</v>
      </c>
      <c r="C51" s="20">
        <f>COUNTIFS('Results Input'!$B$7:$B$226,$A51,'Results Input'!$AE$7:$AE$226,"W")+COUNTIFS('Results Input'!$C$7:$C$226,$A51,'Results Input'!$AF$7:$AF$226,"W")</f>
        <v>10</v>
      </c>
      <c r="D51" s="20">
        <f>COUNTIFS('Results Input'!$B$7:$B$226,$A51,'Results Input'!$AE$7:$AE$226,"D")+COUNTIFS('Results Input'!$C$7:$C$226,$A51,'Results Input'!$AF$7:$AF$226,"D")</f>
        <v>0</v>
      </c>
      <c r="E51" s="20">
        <f>COUNTIFS('Results Input'!$B$7:$B$226,$A51,'Results Input'!$AE$7:$AE$226,"L")+COUNTIFS('Results Input'!$C$7:$C$226,$A51,'Results Input'!$AF$7:$AF$226,"L")</f>
        <v>10</v>
      </c>
      <c r="F51" s="20">
        <f>SUMIF('Results Input'!$B$7:$B$226,'Live Tables'!$A51,'Results Input'!$AC$7:$AC$226)+SUMIF('Results Input'!$C$7:$C$226,'Live Tables'!$A51,'Results Input'!$AD$7:$AD$226)</f>
        <v>105</v>
      </c>
      <c r="G51" s="20">
        <f>SUMIF('Results Input'!$B$7:$B$226,'Live Tables'!$A51,'Results Input'!$AA$7:$AA$226)+SUMIF('Results Input'!$C$7:$C$226,'Live Tables'!$A51,'Results Input'!$AB$7:$AB$226)</f>
        <v>754</v>
      </c>
      <c r="H51" s="20">
        <f>SUMIF('Results Input'!$B$7:$B$226,'Live Tables'!$A51,'Results Input'!$AB$7:$AB$226)+SUMIF('Results Input'!$C$7:$C$226,'Live Tables'!$A51,'Results Input'!$AA$7:$AA$226)</f>
        <v>749</v>
      </c>
      <c r="I51" s="21">
        <f t="shared" si="8"/>
        <v>5</v>
      </c>
      <c r="J51" s="20">
        <f>SUMIF('Results Input'!$B$7:$B$226,'Live Tables'!$A51,'Results Input'!$AH$7:$AH$226)</f>
        <v>5</v>
      </c>
      <c r="K51" s="22">
        <f t="shared" si="9"/>
        <v>110</v>
      </c>
    </row>
    <row r="52" spans="1:25" s="23" customFormat="1" ht="15" customHeight="1" x14ac:dyDescent="0.3">
      <c r="A52" s="19" t="s">
        <v>348</v>
      </c>
      <c r="B52" s="20">
        <f>COUNTIFS('Results Input'!$B$7:$B$226,$A52,'Results Input'!$D$7:$D$226,1)+COUNTIFS('Results Input'!$C$7:$C$226,$A52,'Results Input'!$D$7:$D$226,1)</f>
        <v>20</v>
      </c>
      <c r="C52" s="20">
        <f>COUNTIFS('Results Input'!$B$7:$B$226,$A52,'Results Input'!$AE$7:$AE$226,"W")+COUNTIFS('Results Input'!$C$7:$C$226,$A52,'Results Input'!$AF$7:$AF$226,"W")</f>
        <v>8</v>
      </c>
      <c r="D52" s="20">
        <f>COUNTIFS('Results Input'!$B$7:$B$226,$A52,'Results Input'!$AE$7:$AE$226,"D")+COUNTIFS('Results Input'!$C$7:$C$226,$A52,'Results Input'!$AF$7:$AF$226,"D")</f>
        <v>1</v>
      </c>
      <c r="E52" s="20">
        <f>COUNTIFS('Results Input'!$B$7:$B$226,$A52,'Results Input'!$AE$7:$AE$226,"L")+COUNTIFS('Results Input'!$C$7:$C$226,$A52,'Results Input'!$AF$7:$AF$226,"L")</f>
        <v>11</v>
      </c>
      <c r="F52" s="20">
        <f>SUMIF('Results Input'!$B$7:$B$226,'Live Tables'!$A52,'Results Input'!$AC$7:$AC$226)+SUMIF('Results Input'!$C$7:$C$226,'Live Tables'!$A52,'Results Input'!$AD$7:$AD$226)</f>
        <v>90</v>
      </c>
      <c r="G52" s="20">
        <f>SUMIF('Results Input'!$B$7:$B$226,'Live Tables'!$A52,'Results Input'!$AA$7:$AA$226)+SUMIF('Results Input'!$C$7:$C$226,'Live Tables'!$A52,'Results Input'!$AB$7:$AB$226)</f>
        <v>722</v>
      </c>
      <c r="H52" s="20">
        <f>SUMIF('Results Input'!$B$7:$B$226,'Live Tables'!$A52,'Results Input'!$AB$7:$AB$226)+SUMIF('Results Input'!$C$7:$C$226,'Live Tables'!$A52,'Results Input'!$AA$7:$AA$226)</f>
        <v>752</v>
      </c>
      <c r="I52" s="21">
        <f t="shared" si="8"/>
        <v>-30</v>
      </c>
      <c r="J52" s="20">
        <f>SUMIF('Results Input'!$B$7:$B$226,'Live Tables'!$A52,'Results Input'!$AH$7:$AH$226)</f>
        <v>4</v>
      </c>
      <c r="K52" s="22">
        <f t="shared" si="9"/>
        <v>94</v>
      </c>
    </row>
    <row r="53" spans="1:25" s="23" customFormat="1" ht="15" customHeight="1" x14ac:dyDescent="0.3">
      <c r="A53" s="19" t="s">
        <v>262</v>
      </c>
      <c r="B53" s="20">
        <f>COUNTIFS('Results Input'!$B$7:$B$226,$A53,'Results Input'!$D$7:$D$226,1)+COUNTIFS('Results Input'!$C$7:$C$226,$A53,'Results Input'!$D$7:$D$226,1)</f>
        <v>20</v>
      </c>
      <c r="C53" s="20">
        <f>COUNTIFS('Results Input'!$B$7:$B$226,$A53,'Results Input'!$AE$7:$AE$226,"W")+COUNTIFS('Results Input'!$C$7:$C$226,$A53,'Results Input'!$AF$7:$AF$226,"W")</f>
        <v>9</v>
      </c>
      <c r="D53" s="20">
        <f>COUNTIFS('Results Input'!$B$7:$B$226,$A53,'Results Input'!$AE$7:$AE$226,"D")+COUNTIFS('Results Input'!$C$7:$C$226,$A53,'Results Input'!$AF$7:$AF$226,"D")</f>
        <v>1</v>
      </c>
      <c r="E53" s="20">
        <f>COUNTIFS('Results Input'!$B$7:$B$226,$A53,'Results Input'!$AE$7:$AE$226,"L")+COUNTIFS('Results Input'!$C$7:$C$226,$A53,'Results Input'!$AF$7:$AF$226,"L")</f>
        <v>10</v>
      </c>
      <c r="F53" s="20">
        <f>SUMIF('Results Input'!$B$7:$B$226,'Live Tables'!$A53,'Results Input'!$AC$7:$AC$226)+SUMIF('Results Input'!$C$7:$C$226,'Live Tables'!$A53,'Results Input'!$AD$7:$AD$226)</f>
        <v>99</v>
      </c>
      <c r="G53" s="20">
        <f>SUMIF('Results Input'!$B$7:$B$226,'Live Tables'!$A53,'Results Input'!$AA$7:$AA$226)+SUMIF('Results Input'!$C$7:$C$226,'Live Tables'!$A53,'Results Input'!$AB$7:$AB$226)</f>
        <v>730</v>
      </c>
      <c r="H53" s="20">
        <f>SUMIF('Results Input'!$B$7:$B$226,'Live Tables'!$A53,'Results Input'!$AB$7:$AB$226)+SUMIF('Results Input'!$C$7:$C$226,'Live Tables'!$A53,'Results Input'!$AA$7:$AA$226)</f>
        <v>757</v>
      </c>
      <c r="I53" s="21">
        <f t="shared" si="8"/>
        <v>-27</v>
      </c>
      <c r="J53" s="20">
        <f>SUMIF('Results Input'!$B$7:$B$226,'Live Tables'!$A53,'Results Input'!$AH$7:$AH$226)</f>
        <v>4</v>
      </c>
      <c r="K53" s="22">
        <f t="shared" si="9"/>
        <v>103</v>
      </c>
    </row>
    <row r="54" spans="1:25" s="23" customFormat="1" ht="15" customHeight="1" x14ac:dyDescent="0.3">
      <c r="A54" s="19" t="s">
        <v>272</v>
      </c>
      <c r="B54" s="20">
        <f>COUNTIFS('Results Input'!$B$7:$B$226,$A54,'Results Input'!$D$7:$D$226,1)+COUNTIFS('Results Input'!$C$7:$C$226,$A54,'Results Input'!$D$7:$D$226,1)</f>
        <v>20</v>
      </c>
      <c r="C54" s="20">
        <f>COUNTIFS('Results Input'!$B$7:$B$226,$A54,'Results Input'!$AE$7:$AE$226,"W")+COUNTIFS('Results Input'!$C$7:$C$226,$A54,'Results Input'!$AF$7:$AF$226,"W")</f>
        <v>15</v>
      </c>
      <c r="D54" s="20">
        <f>COUNTIFS('Results Input'!$B$7:$B$226,$A54,'Results Input'!$AE$7:$AE$226,"D")+COUNTIFS('Results Input'!$C$7:$C$226,$A54,'Results Input'!$AF$7:$AF$226,"D")</f>
        <v>0</v>
      </c>
      <c r="E54" s="20">
        <f>COUNTIFS('Results Input'!$B$7:$B$226,$A54,'Results Input'!$AE$7:$AE$226,"L")+COUNTIFS('Results Input'!$C$7:$C$226,$A54,'Results Input'!$AF$7:$AF$226,"L")</f>
        <v>5</v>
      </c>
      <c r="F54" s="20">
        <f>SUMIF('Results Input'!$B$7:$B$226,'Live Tables'!$A54,'Results Input'!$AC$7:$AC$226)+SUMIF('Results Input'!$C$7:$C$226,'Live Tables'!$A54,'Results Input'!$AD$7:$AD$226)</f>
        <v>140</v>
      </c>
      <c r="G54" s="20">
        <f>SUMIF('Results Input'!$B$7:$B$226,'Live Tables'!$A54,'Results Input'!$AA$7:$AA$226)+SUMIF('Results Input'!$C$7:$C$226,'Live Tables'!$A54,'Results Input'!$AB$7:$AB$226)</f>
        <v>828</v>
      </c>
      <c r="H54" s="20">
        <f>SUMIF('Results Input'!$B$7:$B$226,'Live Tables'!$A54,'Results Input'!$AB$7:$AB$226)+SUMIF('Results Input'!$C$7:$C$226,'Live Tables'!$A54,'Results Input'!$AA$7:$AA$226)</f>
        <v>612</v>
      </c>
      <c r="I54" s="21">
        <f t="shared" si="8"/>
        <v>216</v>
      </c>
      <c r="J54" s="20">
        <f>SUMIF('Results Input'!$B$7:$B$226,'Live Tables'!$A54,'Results Input'!$AH$7:$AH$226)</f>
        <v>8</v>
      </c>
      <c r="K54" s="22">
        <f t="shared" si="9"/>
        <v>148</v>
      </c>
    </row>
    <row r="55" spans="1:25" s="23" customFormat="1" ht="15" customHeight="1" x14ac:dyDescent="0.3">
      <c r="A55" s="19" t="s">
        <v>273</v>
      </c>
      <c r="B55" s="20">
        <f>COUNTIFS('Results Input'!$B$7:$B$226,$A55,'Results Input'!$D$7:$D$226,1)+COUNTIFS('Results Input'!$C$7:$C$226,$A55,'Results Input'!$D$7:$D$226,1)</f>
        <v>20</v>
      </c>
      <c r="C55" s="20">
        <f>COUNTIFS('Results Input'!$B$7:$B$226,$A55,'Results Input'!$AE$7:$AE$226,"W")+COUNTIFS('Results Input'!$C$7:$C$226,$A55,'Results Input'!$AF$7:$AF$226,"W")</f>
        <v>9</v>
      </c>
      <c r="D55" s="20">
        <f>COUNTIFS('Results Input'!$B$7:$B$226,$A55,'Results Input'!$AE$7:$AE$226,"D")+COUNTIFS('Results Input'!$C$7:$C$226,$A55,'Results Input'!$AF$7:$AF$226,"D")</f>
        <v>0</v>
      </c>
      <c r="E55" s="20">
        <f>COUNTIFS('Results Input'!$B$7:$B$226,$A55,'Results Input'!$AE$7:$AE$226,"L")+COUNTIFS('Results Input'!$C$7:$C$226,$A55,'Results Input'!$AF$7:$AF$226,"L")</f>
        <v>11</v>
      </c>
      <c r="F55" s="20">
        <f>SUMIF('Results Input'!$B$7:$B$226,'Live Tables'!$A55,'Results Input'!$AC$7:$AC$226)+SUMIF('Results Input'!$C$7:$C$226,'Live Tables'!$A55,'Results Input'!$AD$7:$AD$226)</f>
        <v>99</v>
      </c>
      <c r="G55" s="20">
        <f>SUMIF('Results Input'!$B$7:$B$226,'Live Tables'!$A55,'Results Input'!$AA$7:$AA$226)+SUMIF('Results Input'!$C$7:$C$226,'Live Tables'!$A55,'Results Input'!$AB$7:$AB$226)</f>
        <v>722</v>
      </c>
      <c r="H55" s="20">
        <f>SUMIF('Results Input'!$B$7:$B$226,'Live Tables'!$A55,'Results Input'!$AB$7:$AB$226)+SUMIF('Results Input'!$C$7:$C$226,'Live Tables'!$A55,'Results Input'!$AA$7:$AA$226)</f>
        <v>714</v>
      </c>
      <c r="I55" s="21">
        <f t="shared" si="8"/>
        <v>8</v>
      </c>
      <c r="J55" s="20">
        <f>SUMIF('Results Input'!$B$7:$B$226,'Live Tables'!$A55,'Results Input'!$AH$7:$AH$226)</f>
        <v>4</v>
      </c>
      <c r="K55" s="22">
        <f t="shared" si="9"/>
        <v>103</v>
      </c>
    </row>
    <row r="56" spans="1:25" s="23" customFormat="1" ht="15" customHeight="1" x14ac:dyDescent="0.3">
      <c r="A56" s="19" t="s">
        <v>389</v>
      </c>
      <c r="B56" s="20">
        <f>COUNTIFS('Results Input'!$B$7:$B$226,$A56,'Results Input'!$D$7:$D$226,1)+COUNTIFS('Results Input'!$C$7:$C$226,$A56,'Results Input'!$D$7:$D$226,1)</f>
        <v>20</v>
      </c>
      <c r="C56" s="20">
        <f>COUNTIFS('Results Input'!$B$7:$B$226,$A56,'Results Input'!$AE$7:$AE$226,"W")+COUNTIFS('Results Input'!$C$7:$C$226,$A56,'Results Input'!$AF$7:$AF$226,"W")</f>
        <v>6</v>
      </c>
      <c r="D56" s="20">
        <f>COUNTIFS('Results Input'!$B$7:$B$226,$A56,'Results Input'!$AE$7:$AE$226,"D")+COUNTIFS('Results Input'!$C$7:$C$226,$A56,'Results Input'!$AF$7:$AF$226,"D")</f>
        <v>1</v>
      </c>
      <c r="E56" s="20">
        <f>COUNTIFS('Results Input'!$B$7:$B$226,$A56,'Results Input'!$AE$7:$AE$226,"L")+COUNTIFS('Results Input'!$C$7:$C$226,$A56,'Results Input'!$AF$7:$AF$226,"L")</f>
        <v>13</v>
      </c>
      <c r="F56" s="20">
        <f>SUMIF('Results Input'!$B$7:$B$226,'Live Tables'!$A56,'Results Input'!$AC$7:$AC$226)+SUMIF('Results Input'!$C$7:$C$226,'Live Tables'!$A56,'Results Input'!$AD$7:$AD$226)</f>
        <v>68</v>
      </c>
      <c r="G56" s="20">
        <f>SUMIF('Results Input'!$B$7:$B$226,'Live Tables'!$A56,'Results Input'!$AA$7:$AA$226)+SUMIF('Results Input'!$C$7:$C$226,'Live Tables'!$A56,'Results Input'!$AB$7:$AB$226)</f>
        <v>671</v>
      </c>
      <c r="H56" s="20">
        <f>SUMIF('Results Input'!$B$7:$B$226,'Live Tables'!$A56,'Results Input'!$AB$7:$AB$226)+SUMIF('Results Input'!$C$7:$C$226,'Live Tables'!$A56,'Results Input'!$AA$7:$AA$226)</f>
        <v>850</v>
      </c>
      <c r="I56" s="21">
        <f t="shared" si="8"/>
        <v>-179</v>
      </c>
      <c r="J56" s="20">
        <f>SUMIF('Results Input'!$B$7:$B$226,'Live Tables'!$A56,'Results Input'!$AH$7:$AH$226)</f>
        <v>3</v>
      </c>
      <c r="K56" s="22">
        <f t="shared" si="9"/>
        <v>71</v>
      </c>
    </row>
    <row r="57" spans="1:25" s="23" customFormat="1" ht="15" customHeight="1" x14ac:dyDescent="0.3">
      <c r="A57" s="19" t="s">
        <v>390</v>
      </c>
      <c r="B57" s="20">
        <f>COUNTIFS('Results Input'!$B$7:$B$226,$A57,'Results Input'!$D$7:$D$226,1)+COUNTIFS('Results Input'!$C$7:$C$226,$A57,'Results Input'!$D$7:$D$226,1)</f>
        <v>20</v>
      </c>
      <c r="C57" s="20">
        <f>COUNTIFS('Results Input'!$B$7:$B$226,$A57,'Results Input'!$AE$7:$AE$226,"W")+COUNTIFS('Results Input'!$C$7:$C$226,$A57,'Results Input'!$AF$7:$AF$226,"W")</f>
        <v>5</v>
      </c>
      <c r="D57" s="20">
        <f>COUNTIFS('Results Input'!$B$7:$B$226,$A57,'Results Input'!$AE$7:$AE$226,"D")+COUNTIFS('Results Input'!$C$7:$C$226,$A57,'Results Input'!$AF$7:$AF$226,"D")</f>
        <v>0</v>
      </c>
      <c r="E57" s="20">
        <f>COUNTIFS('Results Input'!$B$7:$B$226,$A57,'Results Input'!$AE$7:$AE$226,"L")+COUNTIFS('Results Input'!$C$7:$C$226,$A57,'Results Input'!$AF$7:$AF$226,"L")</f>
        <v>15</v>
      </c>
      <c r="F57" s="20">
        <f>SUMIF('Results Input'!$B$7:$B$226,'Live Tables'!$A57,'Results Input'!$AC$7:$AC$226)+SUMIF('Results Input'!$C$7:$C$226,'Live Tables'!$A57,'Results Input'!$AD$7:$AD$226)</f>
        <v>61</v>
      </c>
      <c r="G57" s="20">
        <f>SUMIF('Results Input'!$B$7:$B$226,'Live Tables'!$A57,'Results Input'!$AA$7:$AA$226)+SUMIF('Results Input'!$C$7:$C$226,'Live Tables'!$A57,'Results Input'!$AB$7:$AB$226)</f>
        <v>641</v>
      </c>
      <c r="H57" s="20">
        <f>SUMIF('Results Input'!$B$7:$B$226,'Live Tables'!$A57,'Results Input'!$AB$7:$AB$226)+SUMIF('Results Input'!$C$7:$C$226,'Live Tables'!$A57,'Results Input'!$AA$7:$AA$226)</f>
        <v>901</v>
      </c>
      <c r="I57" s="21">
        <f t="shared" ref="I57" si="10">+G57-H57</f>
        <v>-260</v>
      </c>
      <c r="J57" s="20">
        <f>SUMIF('Results Input'!$B$7:$B$226,'Live Tables'!$A57,'Results Input'!$AH$7:$AH$226)</f>
        <v>1</v>
      </c>
      <c r="K57" s="22">
        <f t="shared" ref="K57" si="11">+F57+J57</f>
        <v>62</v>
      </c>
    </row>
    <row r="58" spans="1:25" s="23" customFormat="1" ht="15" customHeight="1" x14ac:dyDescent="0.3">
      <c r="A58" s="19" t="s">
        <v>350</v>
      </c>
      <c r="B58" s="20">
        <f>COUNTIFS('Results Input'!$B$7:$B$226,$A58,'Results Input'!$D$7:$D$226,1)+COUNTIFS('Results Input'!$C$7:$C$226,$A58,'Results Input'!$D$7:$D$226,1)</f>
        <v>20</v>
      </c>
      <c r="C58" s="20">
        <f>COUNTIFS('Results Input'!$B$7:$B$226,$A58,'Results Input'!$AE$7:$AE$226,"W")+COUNTIFS('Results Input'!$C$7:$C$226,$A58,'Results Input'!$AF$7:$AF$226,"W")</f>
        <v>13</v>
      </c>
      <c r="D58" s="20">
        <f>COUNTIFS('Results Input'!$B$7:$B$226,$A58,'Results Input'!$AE$7:$AE$226,"D")+COUNTIFS('Results Input'!$C$7:$C$226,$A58,'Results Input'!$AF$7:$AF$226,"D")</f>
        <v>1</v>
      </c>
      <c r="E58" s="20">
        <f>COUNTIFS('Results Input'!$B$7:$B$226,$A58,'Results Input'!$AE$7:$AE$226,"L")+COUNTIFS('Results Input'!$C$7:$C$226,$A58,'Results Input'!$AF$7:$AF$226,"L")</f>
        <v>6</v>
      </c>
      <c r="F58" s="20">
        <f>SUMIF('Results Input'!$B$7:$B$226,'Live Tables'!$A58,'Results Input'!$AC$7:$AC$226)+SUMIF('Results Input'!$C$7:$C$226,'Live Tables'!$A58,'Results Input'!$AD$7:$AD$226)</f>
        <v>122</v>
      </c>
      <c r="G58" s="20">
        <f>SUMIF('Results Input'!$B$7:$B$226,'Live Tables'!$A58,'Results Input'!$AA$7:$AA$226)+SUMIF('Results Input'!$C$7:$C$226,'Live Tables'!$A58,'Results Input'!$AB$7:$AB$226)</f>
        <v>846</v>
      </c>
      <c r="H58" s="20">
        <f>SUMIF('Results Input'!$B$7:$B$226,'Live Tables'!$A58,'Results Input'!$AB$7:$AB$226)+SUMIF('Results Input'!$C$7:$C$226,'Live Tables'!$A58,'Results Input'!$AA$7:$AA$226)</f>
        <v>634</v>
      </c>
      <c r="I58" s="21">
        <f t="shared" si="8"/>
        <v>212</v>
      </c>
      <c r="J58" s="20">
        <f>SUMIF('Results Input'!$B$7:$B$226,'Live Tables'!$A58,'Results Input'!$AH$7:$AH$226)</f>
        <v>8</v>
      </c>
      <c r="K58" s="22">
        <f t="shared" si="9"/>
        <v>130</v>
      </c>
    </row>
    <row r="60" spans="1:25" x14ac:dyDescent="0.3">
      <c r="A60" s="1"/>
    </row>
    <row r="61" spans="1:25" ht="15.6" x14ac:dyDescent="0.3">
      <c r="A61" s="123" t="s">
        <v>322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</row>
    <row r="62" spans="1:25" s="23" customFormat="1" ht="22.5" customHeight="1" x14ac:dyDescent="0.3">
      <c r="A62" s="24"/>
      <c r="B62" s="25" t="s">
        <v>20</v>
      </c>
      <c r="C62" s="20" t="s">
        <v>5</v>
      </c>
      <c r="D62" s="126" t="str">
        <f>+A64</f>
        <v>Aston Ingham B</v>
      </c>
      <c r="E62" s="126"/>
      <c r="F62" s="126" t="str">
        <f>+A66</f>
        <v>Dewchurch Warriors</v>
      </c>
      <c r="G62" s="126"/>
      <c r="H62" s="126" t="str">
        <f>+A68</f>
        <v>Fownhope</v>
      </c>
      <c r="I62" s="126"/>
      <c r="J62" s="126" t="str">
        <f>+A70</f>
        <v>Gorsley Chapel B</v>
      </c>
      <c r="K62" s="126"/>
      <c r="L62" s="126" t="str">
        <f>+A72</f>
        <v>Larruperz B</v>
      </c>
      <c r="M62" s="126"/>
      <c r="N62" s="126" t="str">
        <f>+A74</f>
        <v>Ledbury</v>
      </c>
      <c r="O62" s="130"/>
      <c r="P62" s="126" t="str">
        <f>+A76</f>
        <v>Ross B</v>
      </c>
      <c r="Q62" s="126"/>
      <c r="R62" s="126" t="str">
        <f>+A78</f>
        <v>Ross C</v>
      </c>
      <c r="S62" s="126"/>
      <c r="T62" s="126" t="str">
        <f>+A80</f>
        <v>St Martins A</v>
      </c>
      <c r="U62" s="126"/>
      <c r="V62" s="126" t="str">
        <f>+A82</f>
        <v>St Martins B</v>
      </c>
      <c r="W62" s="126"/>
      <c r="X62" s="126" t="str">
        <f>+A84</f>
        <v>Weston B</v>
      </c>
      <c r="Y62" s="131"/>
    </row>
    <row r="63" spans="1:25" s="23" customFormat="1" ht="18.75" customHeight="1" x14ac:dyDescent="0.3">
      <c r="A63" s="19" t="s">
        <v>19</v>
      </c>
      <c r="B63" s="20"/>
      <c r="C63" s="20" t="s">
        <v>13</v>
      </c>
      <c r="D63" s="20" t="s">
        <v>37</v>
      </c>
      <c r="E63" s="20" t="s">
        <v>14</v>
      </c>
      <c r="F63" s="20" t="s">
        <v>37</v>
      </c>
      <c r="G63" s="20" t="s">
        <v>14</v>
      </c>
      <c r="H63" s="20" t="s">
        <v>37</v>
      </c>
      <c r="I63" s="20" t="s">
        <v>14</v>
      </c>
      <c r="J63" s="20" t="s">
        <v>37</v>
      </c>
      <c r="K63" s="20" t="s">
        <v>14</v>
      </c>
      <c r="L63" s="20" t="s">
        <v>37</v>
      </c>
      <c r="M63" s="20" t="s">
        <v>14</v>
      </c>
      <c r="N63" s="20" t="s">
        <v>37</v>
      </c>
      <c r="O63" s="20" t="s">
        <v>14</v>
      </c>
      <c r="P63" s="20" t="s">
        <v>37</v>
      </c>
      <c r="Q63" s="20" t="s">
        <v>14</v>
      </c>
      <c r="R63" s="20" t="s">
        <v>37</v>
      </c>
      <c r="S63" s="20" t="s">
        <v>14</v>
      </c>
      <c r="T63" s="20" t="s">
        <v>37</v>
      </c>
      <c r="U63" s="20" t="s">
        <v>14</v>
      </c>
      <c r="V63" s="20" t="s">
        <v>37</v>
      </c>
      <c r="W63" s="20" t="s">
        <v>14</v>
      </c>
      <c r="X63" s="20" t="s">
        <v>37</v>
      </c>
      <c r="Y63" s="26" t="s">
        <v>14</v>
      </c>
    </row>
    <row r="64" spans="1:25" s="23" customFormat="1" ht="13.8" x14ac:dyDescent="0.3">
      <c r="A64" s="127" t="s">
        <v>270</v>
      </c>
      <c r="B64" s="27"/>
      <c r="C64" s="20" t="s">
        <v>15</v>
      </c>
      <c r="D64" s="28"/>
      <c r="E64" s="28"/>
      <c r="F64" s="29">
        <f>IF(SUMIFS('Results Input'!$AH$7:$AH$226,'Results Input'!$B$7:$B$226,'Live Tables'!$A64,'Results Input'!$C$7:$C$226,'Live Tables'!F$62)=1,SUMIFS('Results Input'!$AC$7:$AC$226,'Results Input'!$B$7:$B$226,'Live Tables'!$A64,'Results Input'!$C$7:$C$226,'Live Tables'!F$62)&amp;" +"&amp;" "&amp;SUMIFS('Results Input'!$AH$7:$AH$226,'Results Input'!$B$7:$B$226,'Live Tables'!$A64,'Results Input'!$C$7:$C$226,'Live Tables'!F$62),SUMIFS('Results Input'!$AC$7:$AC$226,'Results Input'!$B$7:$B$226,'Live Tables'!$A64,'Results Input'!$C$7:$C$226,'Live Tables'!F$62))</f>
        <v>4</v>
      </c>
      <c r="G64" s="29">
        <f>SUMIFS('Results Input'!$AD$7:$AD$226,'Results Input'!$B$7:$B$226,'Live Tables'!$A64,'Results Input'!$C$7:$C$226,'Live Tables'!F$62)</f>
        <v>6</v>
      </c>
      <c r="H64" s="29">
        <f>IF(SUMIFS('Results Input'!$AH$7:$AH$226,'Results Input'!$B$7:$B$226,'Live Tables'!$A64,'Results Input'!$C$7:$C$226,'Live Tables'!H$62)=1,SUMIFS('Results Input'!$AC$7:$AC$226,'Results Input'!$B$7:$B$226,'Live Tables'!$A64,'Results Input'!$C$7:$C$226,'Live Tables'!H$62)&amp;" +"&amp;" "&amp;SUMIFS('Results Input'!$AH$7:$AH$226,'Results Input'!$B$7:$B$226,'Live Tables'!$A64,'Results Input'!$C$7:$C$226,'Live Tables'!H$62),SUMIFS('Results Input'!$AC$7:$AC$226,'Results Input'!$B$7:$B$226,'Live Tables'!$A64,'Results Input'!$C$7:$C$226,'Live Tables'!H$62))</f>
        <v>4</v>
      </c>
      <c r="I64" s="29">
        <f>SUMIFS('Results Input'!$AD$7:$AD$226,'Results Input'!$B$7:$B$226,'Live Tables'!$A64,'Results Input'!$C$7:$C$226,'Live Tables'!H$62)</f>
        <v>6</v>
      </c>
      <c r="J64" s="29" t="str">
        <f>IF(SUMIFS('Results Input'!$AH$7:$AH$226,'Results Input'!$B$7:$B$226,'Live Tables'!$A64,'Results Input'!$C$7:$C$226,'Live Tables'!J$62)=1,SUMIFS('Results Input'!$AC$7:$AC$226,'Results Input'!$B$7:$B$226,'Live Tables'!$A64,'Results Input'!$C$7:$C$226,'Live Tables'!J$62)&amp;" +"&amp;" "&amp;SUMIFS('Results Input'!$AH$7:$AH$226,'Results Input'!$B$7:$B$226,'Live Tables'!$A64,'Results Input'!$C$7:$C$226,'Live Tables'!J$62),SUMIFS('Results Input'!$AC$7:$AC$226,'Results Input'!$B$7:$B$226,'Live Tables'!$A64,'Results Input'!$C$7:$C$226,'Live Tables'!J$62))</f>
        <v>7 + 1</v>
      </c>
      <c r="K64" s="29">
        <f>SUMIFS('Results Input'!$AD$7:$AD$226,'Results Input'!$B$7:$B$226,'Live Tables'!$A64,'Results Input'!$C$7:$C$226,'Live Tables'!J$62)</f>
        <v>3</v>
      </c>
      <c r="L64" s="29">
        <f>IF(SUMIFS('Results Input'!$AH$7:$AH$226,'Results Input'!$B$7:$B$226,'Live Tables'!$A64,'Results Input'!$C$7:$C$226,'Live Tables'!L$62)=1,SUMIFS('Results Input'!$AC$7:$AC$226,'Results Input'!$B$7:$B$226,'Live Tables'!$A64,'Results Input'!$C$7:$C$226,'Live Tables'!L$62)&amp;" +"&amp;" "&amp;SUMIFS('Results Input'!$AH$7:$AH$226,'Results Input'!$B$7:$B$226,'Live Tables'!$A64,'Results Input'!$C$7:$C$226,'Live Tables'!L$62),SUMIFS('Results Input'!$AC$7:$AC$226,'Results Input'!$B$7:$B$226,'Live Tables'!$A64,'Results Input'!$C$7:$C$226,'Live Tables'!L$62))</f>
        <v>4</v>
      </c>
      <c r="M64" s="29">
        <f>SUMIFS('Results Input'!$AD$7:$AD$226,'Results Input'!$B$7:$B$226,'Live Tables'!$A64,'Results Input'!$C$7:$C$226,'Live Tables'!L$62)</f>
        <v>6</v>
      </c>
      <c r="N64" s="29">
        <f>IF(SUMIFS('Results Input'!$AH$7:$AH$226,'Results Input'!$B$7:$B$226,'Live Tables'!$A64,'Results Input'!$C$7:$C$226,'Live Tables'!N$62)=1,SUMIFS('Results Input'!$AC$7:$AC$226,'Results Input'!$B$7:$B$226,'Live Tables'!$A64,'Results Input'!$C$7:$C$226,'Live Tables'!N$62)&amp;" +"&amp;" "&amp;SUMIFS('Results Input'!$AH$7:$AH$226,'Results Input'!$B$7:$B$226,'Live Tables'!$A64,'Results Input'!$C$7:$C$226,'Live Tables'!N$62),SUMIFS('Results Input'!$AC$7:$AC$226,'Results Input'!$B$7:$B$226,'Live Tables'!$A64,'Results Input'!$C$7:$C$226,'Live Tables'!N$62))</f>
        <v>2</v>
      </c>
      <c r="O64" s="29">
        <f>SUMIFS('Results Input'!$AD$7:$AD$226,'Results Input'!$B$7:$B$226,'Live Tables'!$A64,'Results Input'!$C$7:$C$226,'Live Tables'!N$62)</f>
        <v>8</v>
      </c>
      <c r="P64" s="29">
        <f>IF(SUMIFS('Results Input'!$AH$7:$AH$226,'Results Input'!$B$7:$B$226,'Live Tables'!$A64,'Results Input'!$C$7:$C$226,'Live Tables'!P$62)=1,SUMIFS('Results Input'!$AC$7:$AC$226,'Results Input'!$B$7:$B$226,'Live Tables'!$A64,'Results Input'!$C$7:$C$226,'Live Tables'!P$62)&amp;" +"&amp;" "&amp;SUMIFS('Results Input'!$AH$7:$AH$226,'Results Input'!$B$7:$B$226,'Live Tables'!$A64,'Results Input'!$C$7:$C$226,'Live Tables'!P$62),SUMIFS('Results Input'!$AC$7:$AC$226,'Results Input'!$B$7:$B$226,'Live Tables'!$A64,'Results Input'!$C$7:$C$226,'Live Tables'!P$62))</f>
        <v>3</v>
      </c>
      <c r="Q64" s="29">
        <f>SUMIFS('Results Input'!$AD$7:$AD$226,'Results Input'!$B$7:$B$226,'Live Tables'!$A64,'Results Input'!$C$7:$C$226,'Live Tables'!P$62)</f>
        <v>7</v>
      </c>
      <c r="R64" s="29">
        <f>IF(SUMIFS('Results Input'!$AH$7:$AH$226,'Results Input'!$B$7:$B$226,'Live Tables'!$A64,'Results Input'!$C$7:$C$226,'Live Tables'!R$62)=1,SUMIFS('Results Input'!$AC$7:$AC$226,'Results Input'!$B$7:$B$226,'Live Tables'!$A64,'Results Input'!$C$7:$C$226,'Live Tables'!R$62)&amp;" +"&amp;" "&amp;SUMIFS('Results Input'!$AH$7:$AH$226,'Results Input'!$B$7:$B$226,'Live Tables'!$A64,'Results Input'!$C$7:$C$226,'Live Tables'!R$62),SUMIFS('Results Input'!$AC$7:$AC$226,'Results Input'!$B$7:$B$226,'Live Tables'!$A64,'Results Input'!$C$7:$C$226,'Live Tables'!R$62))</f>
        <v>4</v>
      </c>
      <c r="S64" s="29">
        <f>SUMIFS('Results Input'!$AD$7:$AD$226,'Results Input'!$B$7:$B$226,'Live Tables'!$A64,'Results Input'!$C$7:$C$226,'Live Tables'!R$62)</f>
        <v>6</v>
      </c>
      <c r="T64" s="29">
        <f>IF(SUMIFS('Results Input'!$AH$7:$AH$226,'Results Input'!$B$7:$B$226,'Live Tables'!$A64,'Results Input'!$C$7:$C$226,'Live Tables'!T$62)=1,SUMIFS('Results Input'!$AC$7:$AC$226,'Results Input'!$B$7:$B$226,'Live Tables'!$A64,'Results Input'!$C$7:$C$226,'Live Tables'!T$62)&amp;" +"&amp;" "&amp;SUMIFS('Results Input'!$AH$7:$AH$226,'Results Input'!$B$7:$B$226,'Live Tables'!$A64,'Results Input'!$C$7:$C$226,'Live Tables'!T$62),SUMIFS('Results Input'!$AC$7:$AC$226,'Results Input'!$B$7:$B$226,'Live Tables'!$A64,'Results Input'!$C$7:$C$226,'Live Tables'!T$62))</f>
        <v>2</v>
      </c>
      <c r="U64" s="29">
        <f>SUMIFS('Results Input'!$AD$7:$AD$226,'Results Input'!$B$7:$B$226,'Live Tables'!$A64,'Results Input'!$C$7:$C$226,'Live Tables'!T$62)</f>
        <v>8</v>
      </c>
      <c r="V64" s="29" t="str">
        <f>IF(SUMIFS('Results Input'!$AH$7:$AH$226,'Results Input'!$B$7:$B$226,'Live Tables'!$A64,'Results Input'!$C$7:$C$226,'Live Tables'!V$62)=1,SUMIFS('Results Input'!$AC$7:$AC$226,'Results Input'!$B$7:$B$226,'Live Tables'!$A64,'Results Input'!$C$7:$C$226,'Live Tables'!V$62)&amp;" +"&amp;" "&amp;SUMIFS('Results Input'!$AH$7:$AH$226,'Results Input'!$B$7:$B$226,'Live Tables'!$A64,'Results Input'!$C$7:$C$226,'Live Tables'!V$62),SUMIFS('Results Input'!$AC$7:$AC$226,'Results Input'!$B$7:$B$226,'Live Tables'!$A64,'Results Input'!$C$7:$C$226,'Live Tables'!V$62))</f>
        <v>10 + 1</v>
      </c>
      <c r="W64" s="29">
        <f>SUMIFS('Results Input'!$AD$7:$AD$226,'Results Input'!$B$7:$B$226,'Live Tables'!$A64,'Results Input'!$C$7:$C$226,'Live Tables'!V$62)</f>
        <v>0</v>
      </c>
      <c r="X64" s="29">
        <f>IF(SUMIFS('Results Input'!$AH$7:$AH$226,'Results Input'!$B$7:$B$226,'Live Tables'!$A64,'Results Input'!$C$7:$C$226,'Live Tables'!X$62)=1,SUMIFS('Results Input'!$AC$7:$AC$226,'Results Input'!$B$7:$B$226,'Live Tables'!$A64,'Results Input'!$C$7:$C$226,'Live Tables'!X$62)&amp;" +"&amp;" "&amp;SUMIFS('Results Input'!$AH$7:$AH$226,'Results Input'!$B$7:$B$226,'Live Tables'!$A64,'Results Input'!$C$7:$C$226,'Live Tables'!X$62),SUMIFS('Results Input'!$AC$7:$AC$226,'Results Input'!$B$7:$B$226,'Live Tables'!$A64,'Results Input'!$C$7:$C$226,'Live Tables'!X$62))</f>
        <v>6</v>
      </c>
      <c r="Y64" s="33">
        <f>SUMIFS('Results Input'!$AD$7:$AD$226,'Results Input'!$B$7:$B$226,'Live Tables'!$A64,'Results Input'!$C$7:$C$226,'Live Tables'!X$62)</f>
        <v>4</v>
      </c>
    </row>
    <row r="65" spans="1:25" s="23" customFormat="1" ht="13.8" x14ac:dyDescent="0.3">
      <c r="A65" s="128"/>
      <c r="B65" s="20"/>
      <c r="C65" s="20" t="s">
        <v>16</v>
      </c>
      <c r="D65" s="28"/>
      <c r="E65" s="28"/>
      <c r="F65" s="30">
        <f>SUMIFS('Results Input'!$AA$7:$AA$226,'Results Input'!$B$7:$B$226,'Live Tables'!$A64,'Results Input'!$C$7:$C$226,'Live Tables'!F$62)</f>
        <v>34</v>
      </c>
      <c r="G65" s="30">
        <f>SUMIFS('Results Input'!$AB$7:$AB$226,'Results Input'!$B$7:$B$226,'Live Tables'!$A64,'Results Input'!$C$7:$C$226,'Live Tables'!F$62)</f>
        <v>46</v>
      </c>
      <c r="H65" s="30">
        <f>SUMIFS('Results Input'!$AA$7:$AA$226,'Results Input'!$B$7:$B$226,'Live Tables'!$A64,'Results Input'!$C$7:$C$226,'Live Tables'!H$62)</f>
        <v>28</v>
      </c>
      <c r="I65" s="30">
        <f>SUMIFS('Results Input'!$AB$7:$AB$226,'Results Input'!$B$7:$B$226,'Live Tables'!$A64,'Results Input'!$C$7:$C$226,'Live Tables'!H$62)</f>
        <v>37</v>
      </c>
      <c r="J65" s="30">
        <f>SUMIFS('Results Input'!$AA$7:$AA$226,'Results Input'!$B$7:$B$226,'Live Tables'!$A64,'Results Input'!$C$7:$C$226,'Live Tables'!J$62)</f>
        <v>51</v>
      </c>
      <c r="K65" s="30">
        <f>SUMIFS('Results Input'!$AB$7:$AB$226,'Results Input'!$B$7:$B$226,'Live Tables'!$A64,'Results Input'!$C$7:$C$226,'Live Tables'!J$62)</f>
        <v>38</v>
      </c>
      <c r="L65" s="30">
        <f>SUMIFS('Results Input'!$AA$7:$AA$226,'Results Input'!$B$7:$B$226,'Live Tables'!$A64,'Results Input'!$C$7:$C$226,'Live Tables'!L$62)</f>
        <v>32</v>
      </c>
      <c r="M65" s="30">
        <f>SUMIFS('Results Input'!$AB$7:$AB$226,'Results Input'!$B$7:$B$226,'Live Tables'!$A64,'Results Input'!$C$7:$C$226,'Live Tables'!L$62)</f>
        <v>47</v>
      </c>
      <c r="N65" s="30">
        <f>SUMIFS('Results Input'!$AA$7:$AA$226,'Results Input'!$B$7:$B$226,'Live Tables'!$A64,'Results Input'!$C$7:$C$226,'Live Tables'!N$62)</f>
        <v>32</v>
      </c>
      <c r="O65" s="30">
        <f>SUMIFS('Results Input'!$AB$7:$AB$226,'Results Input'!$B$7:$B$226,'Live Tables'!$A64,'Results Input'!$C$7:$C$226,'Live Tables'!N$62)</f>
        <v>46</v>
      </c>
      <c r="P65" s="30">
        <f>SUMIFS('Results Input'!$AA$7:$AA$226,'Results Input'!$B$7:$B$226,'Live Tables'!$A64,'Results Input'!$C$7:$C$226,'Live Tables'!P$62)</f>
        <v>29</v>
      </c>
      <c r="Q65" s="30">
        <f>SUMIFS('Results Input'!$AB$7:$AB$226,'Results Input'!$B$7:$B$226,'Live Tables'!$A64,'Results Input'!$C$7:$C$226,'Live Tables'!P$62)</f>
        <v>39</v>
      </c>
      <c r="R65" s="30">
        <f>SUMIFS('Results Input'!$AA$7:$AA$226,'Results Input'!$B$7:$B$226,'Live Tables'!$A64,'Results Input'!$C$7:$C$226,'Live Tables'!R$62)</f>
        <v>32</v>
      </c>
      <c r="S65" s="30">
        <f>SUMIFS('Results Input'!$AB$7:$AB$226,'Results Input'!$B$7:$B$226,'Live Tables'!$A64,'Results Input'!$C$7:$C$226,'Live Tables'!R$62)</f>
        <v>37</v>
      </c>
      <c r="T65" s="30">
        <f>SUMIFS('Results Input'!$AA$7:$AA$226,'Results Input'!$B$7:$B$226,'Live Tables'!$A64,'Results Input'!$C$7:$C$226,'Live Tables'!T$62)</f>
        <v>33</v>
      </c>
      <c r="U65" s="30">
        <f>SUMIFS('Results Input'!$AB$7:$AB$226,'Results Input'!$B$7:$B$226,'Live Tables'!$A64,'Results Input'!$C$7:$C$226,'Live Tables'!T$62)</f>
        <v>37</v>
      </c>
      <c r="V65" s="30">
        <f>SUMIFS('Results Input'!$AA$7:$AA$226,'Results Input'!$B$7:$B$226,'Live Tables'!$A64,'Results Input'!$C$7:$C$226,'Live Tables'!V$62)</f>
        <v>52</v>
      </c>
      <c r="W65" s="30">
        <f>SUMIFS('Results Input'!$AB$7:$AB$226,'Results Input'!$B$7:$B$226,'Live Tables'!$A64,'Results Input'!$C$7:$C$226,'Live Tables'!V$62)</f>
        <v>28</v>
      </c>
      <c r="X65" s="30">
        <f>SUMIFS('Results Input'!$AA$7:$AA$226,'Results Input'!$B$7:$B$226,'Live Tables'!$A64,'Results Input'!$C$7:$C$226,'Live Tables'!X$62)</f>
        <v>47</v>
      </c>
      <c r="Y65" s="31">
        <f>SUMIFS('Results Input'!$AB$7:$AB$226,'Results Input'!$B$7:$B$226,'Live Tables'!$A64,'Results Input'!$C$7:$C$226,'Live Tables'!X$62)</f>
        <v>46</v>
      </c>
    </row>
    <row r="66" spans="1:25" s="23" customFormat="1" ht="13.8" x14ac:dyDescent="0.3">
      <c r="A66" s="127" t="s">
        <v>260</v>
      </c>
      <c r="B66" s="27"/>
      <c r="C66" s="20" t="s">
        <v>15</v>
      </c>
      <c r="D66" s="29" t="str">
        <f>IF(SUMIFS('Results Input'!$AH$7:$AH$226,'Results Input'!$B$7:$B$226,'Live Tables'!$A66,'Results Input'!$C$7:$C$226,'Live Tables'!D$62)=1,SUMIFS('Results Input'!$AC$7:$AC$226,'Results Input'!$B$7:$B$226,'Live Tables'!$A66,'Results Input'!$C$7:$C$226,'Live Tables'!D$62)&amp;" +"&amp;" "&amp;SUMIFS('Results Input'!$AH$7:$AH$226,'Results Input'!$B$7:$B$226,'Live Tables'!$A66,'Results Input'!$C$7:$C$226,'Live Tables'!D$62),SUMIFS('Results Input'!$AC$7:$AC$226,'Results Input'!$B$7:$B$226,'Live Tables'!$A66,'Results Input'!$C$7:$C$226,'Live Tables'!D$62))</f>
        <v>10 + 1</v>
      </c>
      <c r="E66" s="29">
        <f>SUMIFS('Results Input'!$AD$7:$AD$226,'Results Input'!$B$7:$B$226,'Live Tables'!$A66,'Results Input'!$C$7:$C$226,'Live Tables'!D$62)</f>
        <v>0</v>
      </c>
      <c r="F66" s="28"/>
      <c r="G66" s="28"/>
      <c r="H66" s="29">
        <f>IF(SUMIFS('Results Input'!$AH$7:$AH$226,'Results Input'!$B$7:$B$226,'Live Tables'!$A66,'Results Input'!$C$7:$C$226,'Live Tables'!H$62)=1,SUMIFS('Results Input'!$AC$7:$AC$226,'Results Input'!$B$7:$B$226,'Live Tables'!$A66,'Results Input'!$C$7:$C$226,'Live Tables'!H$62)&amp;" +"&amp;" "&amp;SUMIFS('Results Input'!$AH$7:$AH$226,'Results Input'!$B$7:$B$226,'Live Tables'!$A66,'Results Input'!$C$7:$C$226,'Live Tables'!H$62),SUMIFS('Results Input'!$AC$7:$AC$226,'Results Input'!$B$7:$B$226,'Live Tables'!$A66,'Results Input'!$C$7:$C$226,'Live Tables'!H$62))</f>
        <v>6</v>
      </c>
      <c r="I66" s="29">
        <f>SUMIFS('Results Input'!$AD$7:$AD$226,'Results Input'!$B$7:$B$226,'Live Tables'!$A66,'Results Input'!$C$7:$C$226,'Live Tables'!H$62)</f>
        <v>4</v>
      </c>
      <c r="J66" s="29" t="str">
        <f>IF(SUMIFS('Results Input'!$AH$7:$AH$226,'Results Input'!$B$7:$B$226,'Live Tables'!$A66,'Results Input'!$C$7:$C$226,'Live Tables'!J$62)=1,SUMIFS('Results Input'!$AC$7:$AC$226,'Results Input'!$B$7:$B$226,'Live Tables'!$A66,'Results Input'!$C$7:$C$226,'Live Tables'!J$62)&amp;" +"&amp;" "&amp;SUMIFS('Results Input'!$AH$7:$AH$226,'Results Input'!$B$7:$B$226,'Live Tables'!$A66,'Results Input'!$C$7:$C$226,'Live Tables'!J$62),SUMIFS('Results Input'!$AC$7:$AC$226,'Results Input'!$B$7:$B$226,'Live Tables'!$A66,'Results Input'!$C$7:$C$226,'Live Tables'!J$62))</f>
        <v>9 + 1</v>
      </c>
      <c r="K66" s="29">
        <f>SUMIFS('Results Input'!$AD$7:$AD$226,'Results Input'!$B$7:$B$226,'Live Tables'!$A66,'Results Input'!$C$7:$C$226,'Live Tables'!J$62)</f>
        <v>1</v>
      </c>
      <c r="L66" s="29" t="str">
        <f>IF(SUMIFS('Results Input'!$AH$7:$AH$226,'Results Input'!$B$7:$B$226,'Live Tables'!$A66,'Results Input'!$C$7:$C$226,'Live Tables'!L$62)=1,SUMIFS('Results Input'!$AC$7:$AC$226,'Results Input'!$B$7:$B$226,'Live Tables'!$A66,'Results Input'!$C$7:$C$226,'Live Tables'!L$62)&amp;" +"&amp;" "&amp;SUMIFS('Results Input'!$AH$7:$AH$226,'Results Input'!$B$7:$B$226,'Live Tables'!$A66,'Results Input'!$C$7:$C$226,'Live Tables'!L$62),SUMIFS('Results Input'!$AC$7:$AC$226,'Results Input'!$B$7:$B$226,'Live Tables'!$A66,'Results Input'!$C$7:$C$226,'Live Tables'!L$62))</f>
        <v>10 + 1</v>
      </c>
      <c r="M66" s="29">
        <f>SUMIFS('Results Input'!$AD$7:$AD$226,'Results Input'!$B$7:$B$226,'Live Tables'!$A66,'Results Input'!$C$7:$C$226,'Live Tables'!L$62)</f>
        <v>0</v>
      </c>
      <c r="N66" s="29" t="str">
        <f>IF(SUMIFS('Results Input'!$AH$7:$AH$226,'Results Input'!$B$7:$B$226,'Live Tables'!$A66,'Results Input'!$C$7:$C$226,'Live Tables'!N$62)=1,SUMIFS('Results Input'!$AC$7:$AC$226,'Results Input'!$B$7:$B$226,'Live Tables'!$A66,'Results Input'!$C$7:$C$226,'Live Tables'!N$62)&amp;" +"&amp;" "&amp;SUMIFS('Results Input'!$AH$7:$AH$226,'Results Input'!$B$7:$B$226,'Live Tables'!$A66,'Results Input'!$C$7:$C$226,'Live Tables'!N$62),SUMIFS('Results Input'!$AC$7:$AC$226,'Results Input'!$B$7:$B$226,'Live Tables'!$A66,'Results Input'!$C$7:$C$226,'Live Tables'!N$62))</f>
        <v>6 + 1</v>
      </c>
      <c r="O66" s="29">
        <f>SUMIFS('Results Input'!$AD$7:$AD$226,'Results Input'!$B$7:$B$226,'Live Tables'!$A66,'Results Input'!$C$7:$C$226,'Live Tables'!N$62)</f>
        <v>4</v>
      </c>
      <c r="P66" s="29">
        <f>IF(SUMIFS('Results Input'!$AH$7:$AH$226,'Results Input'!$B$7:$B$226,'Live Tables'!$A66,'Results Input'!$C$7:$C$226,'Live Tables'!P$62)=1,SUMIFS('Results Input'!$AC$7:$AC$226,'Results Input'!$B$7:$B$226,'Live Tables'!$A66,'Results Input'!$C$7:$C$226,'Live Tables'!P$62)&amp;" +"&amp;" "&amp;SUMIFS('Results Input'!$AH$7:$AH$226,'Results Input'!$B$7:$B$226,'Live Tables'!$A66,'Results Input'!$C$7:$C$226,'Live Tables'!P$62),SUMIFS('Results Input'!$AC$7:$AC$226,'Results Input'!$B$7:$B$226,'Live Tables'!$A66,'Results Input'!$C$7:$C$226,'Live Tables'!P$62))</f>
        <v>4</v>
      </c>
      <c r="Q66" s="29">
        <f>SUMIFS('Results Input'!$AD$7:$AD$226,'Results Input'!$B$7:$B$226,'Live Tables'!$A66,'Results Input'!$C$7:$C$226,'Live Tables'!P$62)</f>
        <v>6</v>
      </c>
      <c r="R66" s="29" t="str">
        <f>IF(SUMIFS('Results Input'!$AH$7:$AH$226,'Results Input'!$B$7:$B$226,'Live Tables'!$A66,'Results Input'!$C$7:$C$226,'Live Tables'!R$62)=1,SUMIFS('Results Input'!$AC$7:$AC$226,'Results Input'!$B$7:$B$226,'Live Tables'!$A66,'Results Input'!$C$7:$C$226,'Live Tables'!R$62)&amp;" +"&amp;" "&amp;SUMIFS('Results Input'!$AH$7:$AH$226,'Results Input'!$B$7:$B$226,'Live Tables'!$A66,'Results Input'!$C$7:$C$226,'Live Tables'!R$62),SUMIFS('Results Input'!$AC$7:$AC$226,'Results Input'!$B$7:$B$226,'Live Tables'!$A66,'Results Input'!$C$7:$C$226,'Live Tables'!R$62))</f>
        <v>6 + 1</v>
      </c>
      <c r="S66" s="29">
        <f>SUMIFS('Results Input'!$AD$7:$AD$226,'Results Input'!$B$7:$B$226,'Live Tables'!$A66,'Results Input'!$C$7:$C$226,'Live Tables'!R$62)</f>
        <v>4</v>
      </c>
      <c r="T66" s="29" t="str">
        <f>IF(SUMIFS('Results Input'!$AH$7:$AH$226,'Results Input'!$B$7:$B$226,'Live Tables'!$A66,'Results Input'!$C$7:$C$226,'Live Tables'!T$62)=1,SUMIFS('Results Input'!$AC$7:$AC$226,'Results Input'!$B$7:$B$226,'Live Tables'!$A66,'Results Input'!$C$7:$C$226,'Live Tables'!T$62)&amp;" +"&amp;" "&amp;SUMIFS('Results Input'!$AH$7:$AH$226,'Results Input'!$B$7:$B$226,'Live Tables'!$A66,'Results Input'!$C$7:$C$226,'Live Tables'!T$62),SUMIFS('Results Input'!$AC$7:$AC$226,'Results Input'!$B$7:$B$226,'Live Tables'!$A66,'Results Input'!$C$7:$C$226,'Live Tables'!T$62))</f>
        <v>7 + 1</v>
      </c>
      <c r="U66" s="29">
        <f>SUMIFS('Results Input'!$AD$7:$AD$226,'Results Input'!$B$7:$B$226,'Live Tables'!$A66,'Results Input'!$C$7:$C$226,'Live Tables'!T$62)</f>
        <v>3</v>
      </c>
      <c r="V66" s="29" t="str">
        <f>IF(SUMIFS('Results Input'!$AH$7:$AH$226,'Results Input'!$B$7:$B$226,'Live Tables'!$A66,'Results Input'!$C$7:$C$226,'Live Tables'!V$62)=1,SUMIFS('Results Input'!$AC$7:$AC$226,'Results Input'!$B$7:$B$226,'Live Tables'!$A66,'Results Input'!$C$7:$C$226,'Live Tables'!V$62)&amp;" +"&amp;" "&amp;SUMIFS('Results Input'!$AH$7:$AH$226,'Results Input'!$B$7:$B$226,'Live Tables'!$A66,'Results Input'!$C$7:$C$226,'Live Tables'!V$62),SUMIFS('Results Input'!$AC$7:$AC$226,'Results Input'!$B$7:$B$226,'Live Tables'!$A66,'Results Input'!$C$7:$C$226,'Live Tables'!V$62))</f>
        <v>6 + 1</v>
      </c>
      <c r="W66" s="29">
        <f>SUMIFS('Results Input'!$AD$7:$AD$226,'Results Input'!$B$7:$B$226,'Live Tables'!$A66,'Results Input'!$C$7:$C$226,'Live Tables'!V$62)</f>
        <v>4</v>
      </c>
      <c r="X66" s="29">
        <f>IF(SUMIFS('Results Input'!$AH$7:$AH$226,'Results Input'!$B$7:$B$226,'Live Tables'!$A66,'Results Input'!$C$7:$C$226,'Live Tables'!X$62)=1,SUMIFS('Results Input'!$AC$7:$AC$226,'Results Input'!$B$7:$B$226,'Live Tables'!$A66,'Results Input'!$C$7:$C$226,'Live Tables'!X$62)&amp;" +"&amp;" "&amp;SUMIFS('Results Input'!$AH$7:$AH$226,'Results Input'!$B$7:$B$226,'Live Tables'!$A66,'Results Input'!$C$7:$C$226,'Live Tables'!X$62),SUMIFS('Results Input'!$AC$7:$AC$226,'Results Input'!$B$7:$B$226,'Live Tables'!$A66,'Results Input'!$C$7:$C$226,'Live Tables'!X$62))</f>
        <v>4</v>
      </c>
      <c r="Y66" s="33">
        <f>SUMIFS('Results Input'!$AD$7:$AD$226,'Results Input'!$B$7:$B$226,'Live Tables'!$A66,'Results Input'!$C$7:$C$226,'Live Tables'!X$62)</f>
        <v>6</v>
      </c>
    </row>
    <row r="67" spans="1:25" s="23" customFormat="1" ht="13.8" x14ac:dyDescent="0.3">
      <c r="A67" s="128"/>
      <c r="B67" s="20"/>
      <c r="C67" s="20" t="s">
        <v>16</v>
      </c>
      <c r="D67" s="30">
        <f>SUMIFS('Results Input'!$AA$7:$AA$226,'Results Input'!$B$7:$B$226,'Live Tables'!$A66,'Results Input'!$C$7:$C$226,'Live Tables'!D$62)</f>
        <v>62</v>
      </c>
      <c r="E67" s="30">
        <f>SUMIFS('Results Input'!$AB$7:$AB$226,'Results Input'!$B$7:$B$226,'Live Tables'!$A66,'Results Input'!$C$7:$C$226,'Live Tables'!D$62)</f>
        <v>20</v>
      </c>
      <c r="F67" s="28"/>
      <c r="G67" s="28"/>
      <c r="H67" s="30">
        <f>SUMIFS('Results Input'!$AA$7:$AA$226,'Results Input'!$B$7:$B$226,'Live Tables'!$A66,'Results Input'!$C$7:$C$226,'Live Tables'!H$62)</f>
        <v>51</v>
      </c>
      <c r="I67" s="30">
        <f>SUMIFS('Results Input'!$AB$7:$AB$226,'Results Input'!$B$7:$B$226,'Live Tables'!$A66,'Results Input'!$C$7:$C$226,'Live Tables'!H$62)</f>
        <v>29</v>
      </c>
      <c r="J67" s="30">
        <f>SUMIFS('Results Input'!$AA$7:$AA$226,'Results Input'!$B$7:$B$226,'Live Tables'!$A66,'Results Input'!$C$7:$C$226,'Live Tables'!J$62)</f>
        <v>45</v>
      </c>
      <c r="K67" s="30">
        <f>SUMIFS('Results Input'!$AB$7:$AB$226,'Results Input'!$B$7:$B$226,'Live Tables'!$A66,'Results Input'!$C$7:$C$226,'Live Tables'!J$62)</f>
        <v>24</v>
      </c>
      <c r="L67" s="30">
        <f>SUMIFS('Results Input'!$AA$7:$AA$226,'Results Input'!$B$7:$B$226,'Live Tables'!$A66,'Results Input'!$C$7:$C$226,'Live Tables'!L$62)</f>
        <v>64</v>
      </c>
      <c r="M67" s="30">
        <f>SUMIFS('Results Input'!$AB$7:$AB$226,'Results Input'!$B$7:$B$226,'Live Tables'!$A66,'Results Input'!$C$7:$C$226,'Live Tables'!L$62)</f>
        <v>21</v>
      </c>
      <c r="N67" s="30">
        <f>SUMIFS('Results Input'!$AA$7:$AA$226,'Results Input'!$B$7:$B$226,'Live Tables'!$A66,'Results Input'!$C$7:$C$226,'Live Tables'!N$62)</f>
        <v>39</v>
      </c>
      <c r="O67" s="30">
        <f>SUMIFS('Results Input'!$AB$7:$AB$226,'Results Input'!$B$7:$B$226,'Live Tables'!$A66,'Results Input'!$C$7:$C$226,'Live Tables'!N$62)</f>
        <v>31</v>
      </c>
      <c r="P67" s="30">
        <f>SUMIFS('Results Input'!$AA$7:$AA$226,'Results Input'!$B$7:$B$226,'Live Tables'!$A66,'Results Input'!$C$7:$C$226,'Live Tables'!P$62)</f>
        <v>26</v>
      </c>
      <c r="Q67" s="30">
        <f>SUMIFS('Results Input'!$AB$7:$AB$226,'Results Input'!$B$7:$B$226,'Live Tables'!$A66,'Results Input'!$C$7:$C$226,'Live Tables'!P$62)</f>
        <v>31</v>
      </c>
      <c r="R67" s="30">
        <f>SUMIFS('Results Input'!$AA$7:$AA$226,'Results Input'!$B$7:$B$226,'Live Tables'!$A66,'Results Input'!$C$7:$C$226,'Live Tables'!R$62)</f>
        <v>44</v>
      </c>
      <c r="S67" s="30">
        <f>SUMIFS('Results Input'!$AB$7:$AB$226,'Results Input'!$B$7:$B$226,'Live Tables'!$A66,'Results Input'!$C$7:$C$226,'Live Tables'!R$62)</f>
        <v>25</v>
      </c>
      <c r="T67" s="30">
        <f>SUMIFS('Results Input'!$AA$7:$AA$226,'Results Input'!$B$7:$B$226,'Live Tables'!$A66,'Results Input'!$C$7:$C$226,'Live Tables'!T$62)</f>
        <v>45</v>
      </c>
      <c r="U67" s="30">
        <f>SUMIFS('Results Input'!$AB$7:$AB$226,'Results Input'!$B$7:$B$226,'Live Tables'!$A66,'Results Input'!$C$7:$C$226,'Live Tables'!T$62)</f>
        <v>38</v>
      </c>
      <c r="V67" s="30">
        <f>SUMIFS('Results Input'!$AA$7:$AA$226,'Results Input'!$B$7:$B$226,'Live Tables'!$A66,'Results Input'!$C$7:$C$226,'Live Tables'!V$62)</f>
        <v>41</v>
      </c>
      <c r="W67" s="30">
        <f>SUMIFS('Results Input'!$AB$7:$AB$226,'Results Input'!$B$7:$B$226,'Live Tables'!$A66,'Results Input'!$C$7:$C$226,'Live Tables'!V$62)</f>
        <v>42</v>
      </c>
      <c r="X67" s="30">
        <f>SUMIFS('Results Input'!$AA$7:$AA$226,'Results Input'!$B$7:$B$226,'Live Tables'!$A66,'Results Input'!$C$7:$C$226,'Live Tables'!X$62)</f>
        <v>30</v>
      </c>
      <c r="Y67" s="31">
        <f>SUMIFS('Results Input'!$AB$7:$AB$226,'Results Input'!$B$7:$B$226,'Live Tables'!$A66,'Results Input'!$C$7:$C$226,'Live Tables'!X$62)</f>
        <v>36</v>
      </c>
    </row>
    <row r="68" spans="1:25" s="23" customFormat="1" ht="13.8" x14ac:dyDescent="0.3">
      <c r="A68" s="127" t="s">
        <v>10</v>
      </c>
      <c r="B68" s="27"/>
      <c r="C68" s="20" t="s">
        <v>15</v>
      </c>
      <c r="D68" s="29" t="str">
        <f>IF(SUMIFS('Results Input'!$AH$7:$AH$226,'Results Input'!$B$7:$B$226,'Live Tables'!$A68,'Results Input'!$C$7:$C$226,'Live Tables'!D$62)=1,SUMIFS('Results Input'!$AC$7:$AC$226,'Results Input'!$B$7:$B$226,'Live Tables'!$A68,'Results Input'!$C$7:$C$226,'Live Tables'!D$62)&amp;" +"&amp;" "&amp;SUMIFS('Results Input'!$AH$7:$AH$226,'Results Input'!$B$7:$B$226,'Live Tables'!$A68,'Results Input'!$C$7:$C$226,'Live Tables'!D$62),SUMIFS('Results Input'!$AC$7:$AC$226,'Results Input'!$B$7:$B$226,'Live Tables'!$A68,'Results Input'!$C$7:$C$226,'Live Tables'!D$62))</f>
        <v>10 + 1</v>
      </c>
      <c r="E68" s="29">
        <f>SUMIFS('Results Input'!$AD$7:$AD$226,'Results Input'!$B$7:$B$226,'Live Tables'!$A68,'Results Input'!$C$7:$C$226,'Live Tables'!D$62)</f>
        <v>0</v>
      </c>
      <c r="F68" s="29" t="str">
        <f>IF(SUMIFS('Results Input'!$AH$7:$AH$226,'Results Input'!$B$7:$B$226,'Live Tables'!$A68,'Results Input'!$C$7:$C$226,'Live Tables'!F$62)=1,SUMIFS('Results Input'!$AC$7:$AC$226,'Results Input'!$B$7:$B$226,'Live Tables'!$A68,'Results Input'!$C$7:$C$226,'Live Tables'!F$62)&amp;" +"&amp;" "&amp;SUMIFS('Results Input'!$AH$7:$AH$226,'Results Input'!$B$7:$B$226,'Live Tables'!$A68,'Results Input'!$C$7:$C$226,'Live Tables'!F$62),SUMIFS('Results Input'!$AC$7:$AC$226,'Results Input'!$B$7:$B$226,'Live Tables'!$A68,'Results Input'!$C$7:$C$226,'Live Tables'!F$62))</f>
        <v>8 + 1</v>
      </c>
      <c r="G68" s="29">
        <f>SUMIFS('Results Input'!$AD$7:$AD$226,'Results Input'!$B$7:$B$226,'Live Tables'!$A68,'Results Input'!$C$7:$C$226,'Live Tables'!F$62)</f>
        <v>2</v>
      </c>
      <c r="H68" s="28"/>
      <c r="I68" s="28"/>
      <c r="J68" s="29" t="str">
        <f>IF(SUMIFS('Results Input'!$AH$7:$AH$226,'Results Input'!$B$7:$B$226,'Live Tables'!$A68,'Results Input'!$C$7:$C$226,'Live Tables'!J$62)=1,SUMIFS('Results Input'!$AC$7:$AC$226,'Results Input'!$B$7:$B$226,'Live Tables'!$A68,'Results Input'!$C$7:$C$226,'Live Tables'!J$62)&amp;" +"&amp;" "&amp;SUMIFS('Results Input'!$AH$7:$AH$226,'Results Input'!$B$7:$B$226,'Live Tables'!$A68,'Results Input'!$C$7:$C$226,'Live Tables'!J$62),SUMIFS('Results Input'!$AC$7:$AC$226,'Results Input'!$B$7:$B$226,'Live Tables'!$A68,'Results Input'!$C$7:$C$226,'Live Tables'!J$62))</f>
        <v>7 + 1</v>
      </c>
      <c r="K68" s="29">
        <f>SUMIFS('Results Input'!$AD$7:$AD$226,'Results Input'!$B$7:$B$226,'Live Tables'!$A68,'Results Input'!$C$7:$C$226,'Live Tables'!J$62)</f>
        <v>3</v>
      </c>
      <c r="L68" s="29" t="str">
        <f>IF(SUMIFS('Results Input'!$AH$7:$AH$226,'Results Input'!$B$7:$B$226,'Live Tables'!$A68,'Results Input'!$C$7:$C$226,'Live Tables'!L$62)=1,SUMIFS('Results Input'!$AC$7:$AC$226,'Results Input'!$B$7:$B$226,'Live Tables'!$A68,'Results Input'!$C$7:$C$226,'Live Tables'!L$62)&amp;" +"&amp;" "&amp;SUMIFS('Results Input'!$AH$7:$AH$226,'Results Input'!$B$7:$B$226,'Live Tables'!$A68,'Results Input'!$C$7:$C$226,'Live Tables'!L$62),SUMIFS('Results Input'!$AC$7:$AC$226,'Results Input'!$B$7:$B$226,'Live Tables'!$A68,'Results Input'!$C$7:$C$226,'Live Tables'!L$62))</f>
        <v>8 + 1</v>
      </c>
      <c r="M68" s="29">
        <f>SUMIFS('Results Input'!$AD$7:$AD$226,'Results Input'!$B$7:$B$226,'Live Tables'!$A68,'Results Input'!$C$7:$C$226,'Live Tables'!L$62)</f>
        <v>2</v>
      </c>
      <c r="N68" s="29" t="str">
        <f>IF(SUMIFS('Results Input'!$AH$7:$AH$226,'Results Input'!$B$7:$B$226,'Live Tables'!$A68,'Results Input'!$C$7:$C$226,'Live Tables'!N$62)=1,SUMIFS('Results Input'!$AC$7:$AC$226,'Results Input'!$B$7:$B$226,'Live Tables'!$A68,'Results Input'!$C$7:$C$226,'Live Tables'!N$62)&amp;" +"&amp;" "&amp;SUMIFS('Results Input'!$AH$7:$AH$226,'Results Input'!$B$7:$B$226,'Live Tables'!$A68,'Results Input'!$C$7:$C$226,'Live Tables'!N$62),SUMIFS('Results Input'!$AC$7:$AC$226,'Results Input'!$B$7:$B$226,'Live Tables'!$A68,'Results Input'!$C$7:$C$226,'Live Tables'!N$62))</f>
        <v>8 + 1</v>
      </c>
      <c r="O68" s="29">
        <f>SUMIFS('Results Input'!$AD$7:$AD$226,'Results Input'!$B$7:$B$226,'Live Tables'!$A68,'Results Input'!$C$7:$C$226,'Live Tables'!N$62)</f>
        <v>2</v>
      </c>
      <c r="P68" s="29" t="str">
        <f>IF(SUMIFS('Results Input'!$AH$7:$AH$226,'Results Input'!$B$7:$B$226,'Live Tables'!$A68,'Results Input'!$C$7:$C$226,'Live Tables'!P$62)=1,SUMIFS('Results Input'!$AC$7:$AC$226,'Results Input'!$B$7:$B$226,'Live Tables'!$A68,'Results Input'!$C$7:$C$226,'Live Tables'!P$62)&amp;" +"&amp;" "&amp;SUMIFS('Results Input'!$AH$7:$AH$226,'Results Input'!$B$7:$B$226,'Live Tables'!$A68,'Results Input'!$C$7:$C$226,'Live Tables'!P$62),SUMIFS('Results Input'!$AC$7:$AC$226,'Results Input'!$B$7:$B$226,'Live Tables'!$A68,'Results Input'!$C$7:$C$226,'Live Tables'!P$62))</f>
        <v>8 + 1</v>
      </c>
      <c r="Q68" s="29">
        <f>SUMIFS('Results Input'!$AD$7:$AD$226,'Results Input'!$B$7:$B$226,'Live Tables'!$A68,'Results Input'!$C$7:$C$226,'Live Tables'!P$62)</f>
        <v>2</v>
      </c>
      <c r="R68" s="29" t="str">
        <f>IF(SUMIFS('Results Input'!$AH$7:$AH$226,'Results Input'!$B$7:$B$226,'Live Tables'!$A68,'Results Input'!$C$7:$C$226,'Live Tables'!R$62)=1,SUMIFS('Results Input'!$AC$7:$AC$226,'Results Input'!$B$7:$B$226,'Live Tables'!$A68,'Results Input'!$C$7:$C$226,'Live Tables'!R$62)&amp;" +"&amp;" "&amp;SUMIFS('Results Input'!$AH$7:$AH$226,'Results Input'!$B$7:$B$226,'Live Tables'!$A68,'Results Input'!$C$7:$C$226,'Live Tables'!R$62),SUMIFS('Results Input'!$AC$7:$AC$226,'Results Input'!$B$7:$B$226,'Live Tables'!$A68,'Results Input'!$C$7:$C$226,'Live Tables'!R$62))</f>
        <v>8 + 1</v>
      </c>
      <c r="S68" s="29">
        <f>SUMIFS('Results Input'!$AD$7:$AD$226,'Results Input'!$B$7:$B$226,'Live Tables'!$A68,'Results Input'!$C$7:$C$226,'Live Tables'!R$62)</f>
        <v>2</v>
      </c>
      <c r="T68" s="29" t="str">
        <f>IF(SUMIFS('Results Input'!$AH$7:$AH$226,'Results Input'!$B$7:$B$226,'Live Tables'!$A68,'Results Input'!$C$7:$C$226,'Live Tables'!T$62)=1,SUMIFS('Results Input'!$AC$7:$AC$226,'Results Input'!$B$7:$B$226,'Live Tables'!$A68,'Results Input'!$C$7:$C$226,'Live Tables'!T$62)&amp;" +"&amp;" "&amp;SUMIFS('Results Input'!$AH$7:$AH$226,'Results Input'!$B$7:$B$226,'Live Tables'!$A68,'Results Input'!$C$7:$C$226,'Live Tables'!T$62),SUMIFS('Results Input'!$AC$7:$AC$226,'Results Input'!$B$7:$B$226,'Live Tables'!$A68,'Results Input'!$C$7:$C$226,'Live Tables'!T$62))</f>
        <v>8 + 1</v>
      </c>
      <c r="U68" s="29">
        <f>SUMIFS('Results Input'!$AD$7:$AD$226,'Results Input'!$B$7:$B$226,'Live Tables'!$A68,'Results Input'!$C$7:$C$226,'Live Tables'!T$62)</f>
        <v>2</v>
      </c>
      <c r="V68" s="29" t="str">
        <f>IF(SUMIFS('Results Input'!$AH$7:$AH$226,'Results Input'!$B$7:$B$226,'Live Tables'!$A68,'Results Input'!$C$7:$C$226,'Live Tables'!V$62)=1,SUMIFS('Results Input'!$AC$7:$AC$226,'Results Input'!$B$7:$B$226,'Live Tables'!$A68,'Results Input'!$C$7:$C$226,'Live Tables'!V$62)&amp;" +"&amp;" "&amp;SUMIFS('Results Input'!$AH$7:$AH$226,'Results Input'!$B$7:$B$226,'Live Tables'!$A68,'Results Input'!$C$7:$C$226,'Live Tables'!V$62),SUMIFS('Results Input'!$AC$7:$AC$226,'Results Input'!$B$7:$B$226,'Live Tables'!$A68,'Results Input'!$C$7:$C$226,'Live Tables'!V$62))</f>
        <v>10 + 1</v>
      </c>
      <c r="W68" s="29">
        <f>SUMIFS('Results Input'!$AD$7:$AD$226,'Results Input'!$B$7:$B$226,'Live Tables'!$A68,'Results Input'!$C$7:$C$226,'Live Tables'!V$62)</f>
        <v>0</v>
      </c>
      <c r="X68" s="29">
        <f>IF(SUMIFS('Results Input'!$AH$7:$AH$226,'Results Input'!$B$7:$B$226,'Live Tables'!$A68,'Results Input'!$C$7:$C$226,'Live Tables'!X$62)=1,SUMIFS('Results Input'!$AC$7:$AC$226,'Results Input'!$B$7:$B$226,'Live Tables'!$A68,'Results Input'!$C$7:$C$226,'Live Tables'!X$62)&amp;" +"&amp;" "&amp;SUMIFS('Results Input'!$AH$7:$AH$226,'Results Input'!$B$7:$B$226,'Live Tables'!$A68,'Results Input'!$C$7:$C$226,'Live Tables'!X$62),SUMIFS('Results Input'!$AC$7:$AC$226,'Results Input'!$B$7:$B$226,'Live Tables'!$A68,'Results Input'!$C$7:$C$226,'Live Tables'!X$62))</f>
        <v>8</v>
      </c>
      <c r="Y68" s="33">
        <f>SUMIFS('Results Input'!$AD$7:$AD$226,'Results Input'!$B$7:$B$226,'Live Tables'!$A68,'Results Input'!$C$7:$C$226,'Live Tables'!X$62)</f>
        <v>2</v>
      </c>
    </row>
    <row r="69" spans="1:25" s="23" customFormat="1" ht="13.8" x14ac:dyDescent="0.3">
      <c r="A69" s="128"/>
      <c r="B69" s="20"/>
      <c r="C69" s="20" t="s">
        <v>16</v>
      </c>
      <c r="D69" s="30">
        <f>SUMIFS('Results Input'!$AA$7:$AA$226,'Results Input'!$B$7:$B$226,'Live Tables'!$A68,'Results Input'!$C$7:$C$226,'Live Tables'!D$62)</f>
        <v>70</v>
      </c>
      <c r="E69" s="30">
        <f>SUMIFS('Results Input'!$AB$7:$AB$226,'Results Input'!$B$7:$B$226,'Live Tables'!$A68,'Results Input'!$C$7:$C$226,'Live Tables'!D$62)</f>
        <v>20</v>
      </c>
      <c r="F69" s="30">
        <f>SUMIFS('Results Input'!$AA$7:$AA$226,'Results Input'!$B$7:$B$226,'Live Tables'!$A68,'Results Input'!$C$7:$C$226,'Live Tables'!F$62)</f>
        <v>58</v>
      </c>
      <c r="G69" s="30">
        <f>SUMIFS('Results Input'!$AB$7:$AB$226,'Results Input'!$B$7:$B$226,'Live Tables'!$A68,'Results Input'!$C$7:$C$226,'Live Tables'!F$62)</f>
        <v>25</v>
      </c>
      <c r="H69" s="28"/>
      <c r="I69" s="28"/>
      <c r="J69" s="30">
        <f>SUMIFS('Results Input'!$AA$7:$AA$226,'Results Input'!$B$7:$B$226,'Live Tables'!$A68,'Results Input'!$C$7:$C$226,'Live Tables'!J$62)</f>
        <v>42</v>
      </c>
      <c r="K69" s="30">
        <f>SUMIFS('Results Input'!$AB$7:$AB$226,'Results Input'!$B$7:$B$226,'Live Tables'!$A68,'Results Input'!$C$7:$C$226,'Live Tables'!J$62)</f>
        <v>30</v>
      </c>
      <c r="L69" s="30">
        <f>SUMIFS('Results Input'!$AA$7:$AA$226,'Results Input'!$B$7:$B$226,'Live Tables'!$A68,'Results Input'!$C$7:$C$226,'Live Tables'!L$62)</f>
        <v>51</v>
      </c>
      <c r="M69" s="30">
        <f>SUMIFS('Results Input'!$AB$7:$AB$226,'Results Input'!$B$7:$B$226,'Live Tables'!$A68,'Results Input'!$C$7:$C$226,'Live Tables'!L$62)</f>
        <v>27</v>
      </c>
      <c r="N69" s="30">
        <f>SUMIFS('Results Input'!$AA$7:$AA$226,'Results Input'!$B$7:$B$226,'Live Tables'!$A68,'Results Input'!$C$7:$C$226,'Live Tables'!N$62)</f>
        <v>59</v>
      </c>
      <c r="O69" s="30">
        <f>SUMIFS('Results Input'!$AB$7:$AB$226,'Results Input'!$B$7:$B$226,'Live Tables'!$A68,'Results Input'!$C$7:$C$226,'Live Tables'!N$62)</f>
        <v>24</v>
      </c>
      <c r="P69" s="30">
        <f>SUMIFS('Results Input'!$AA$7:$AA$226,'Results Input'!$B$7:$B$226,'Live Tables'!$A68,'Results Input'!$C$7:$C$226,'Live Tables'!P$62)</f>
        <v>39</v>
      </c>
      <c r="Q69" s="30">
        <f>SUMIFS('Results Input'!$AB$7:$AB$226,'Results Input'!$B$7:$B$226,'Live Tables'!$A68,'Results Input'!$C$7:$C$226,'Live Tables'!P$62)</f>
        <v>21</v>
      </c>
      <c r="R69" s="30">
        <f>SUMIFS('Results Input'!$AA$7:$AA$226,'Results Input'!$B$7:$B$226,'Live Tables'!$A68,'Results Input'!$C$7:$C$226,'Live Tables'!R$62)</f>
        <v>47</v>
      </c>
      <c r="S69" s="30">
        <f>SUMIFS('Results Input'!$AB$7:$AB$226,'Results Input'!$B$7:$B$226,'Live Tables'!$A68,'Results Input'!$C$7:$C$226,'Live Tables'!R$62)</f>
        <v>25</v>
      </c>
      <c r="T69" s="30">
        <f>SUMIFS('Results Input'!$AA$7:$AA$226,'Results Input'!$B$7:$B$226,'Live Tables'!$A68,'Results Input'!$C$7:$C$226,'Live Tables'!T$62)</f>
        <v>53</v>
      </c>
      <c r="U69" s="30">
        <f>SUMIFS('Results Input'!$AB$7:$AB$226,'Results Input'!$B$7:$B$226,'Live Tables'!$A68,'Results Input'!$C$7:$C$226,'Live Tables'!T$62)</f>
        <v>25</v>
      </c>
      <c r="V69" s="30">
        <f>SUMIFS('Results Input'!$AA$7:$AA$226,'Results Input'!$B$7:$B$226,'Live Tables'!$A68,'Results Input'!$C$7:$C$226,'Live Tables'!V$62)</f>
        <v>60</v>
      </c>
      <c r="W69" s="30">
        <f>SUMIFS('Results Input'!$AB$7:$AB$226,'Results Input'!$B$7:$B$226,'Live Tables'!$A68,'Results Input'!$C$7:$C$226,'Live Tables'!V$62)</f>
        <v>22</v>
      </c>
      <c r="X69" s="30">
        <f>SUMIFS('Results Input'!$AA$7:$AA$226,'Results Input'!$B$7:$B$226,'Live Tables'!$A68,'Results Input'!$C$7:$C$226,'Live Tables'!X$62)</f>
        <v>35</v>
      </c>
      <c r="Y69" s="31">
        <f>SUMIFS('Results Input'!$AB$7:$AB$226,'Results Input'!$B$7:$B$226,'Live Tables'!$A68,'Results Input'!$C$7:$C$226,'Live Tables'!X$62)</f>
        <v>30</v>
      </c>
    </row>
    <row r="70" spans="1:25" s="23" customFormat="1" ht="15" customHeight="1" x14ac:dyDescent="0.3">
      <c r="A70" s="127" t="s">
        <v>346</v>
      </c>
      <c r="B70" s="27"/>
      <c r="C70" s="20" t="s">
        <v>15</v>
      </c>
      <c r="D70" s="29">
        <f>IF(SUMIFS('Results Input'!$AH$7:$AH$226,'Results Input'!$B$7:$B$226,'Live Tables'!$A70,'Results Input'!$C$7:$C$226,'Live Tables'!D$62)=1,SUMIFS('Results Input'!$AC$7:$AC$226,'Results Input'!$B$7:$B$226,'Live Tables'!$A70,'Results Input'!$C$7:$C$226,'Live Tables'!D$62)&amp;" +"&amp;" "&amp;SUMIFS('Results Input'!$AH$7:$AH$226,'Results Input'!$B$7:$B$226,'Live Tables'!$A70,'Results Input'!$C$7:$C$226,'Live Tables'!D$62),SUMIFS('Results Input'!$AC$7:$AC$226,'Results Input'!$B$7:$B$226,'Live Tables'!$A70,'Results Input'!$C$7:$C$226,'Live Tables'!D$62))</f>
        <v>6</v>
      </c>
      <c r="E70" s="29">
        <f>SUMIFS('Results Input'!$AD$7:$AD$226,'Results Input'!$B$7:$B$226,'Live Tables'!$A70,'Results Input'!$C$7:$C$226,'Live Tables'!D$62)</f>
        <v>4</v>
      </c>
      <c r="F70" s="29">
        <f>IF(SUMIFS('Results Input'!$AH$7:$AH$226,'Results Input'!$B$7:$B$226,'Live Tables'!$A70,'Results Input'!$C$7:$C$226,'Live Tables'!F$62)=1,SUMIFS('Results Input'!$AC$7:$AC$226,'Results Input'!$B$7:$B$226,'Live Tables'!$A70,'Results Input'!$C$7:$C$226,'Live Tables'!F$62)&amp;" +"&amp;" "&amp;SUMIFS('Results Input'!$AH$7:$AH$226,'Results Input'!$B$7:$B$226,'Live Tables'!$A70,'Results Input'!$C$7:$C$226,'Live Tables'!F$62),SUMIFS('Results Input'!$AC$7:$AC$226,'Results Input'!$B$7:$B$226,'Live Tables'!$A70,'Results Input'!$C$7:$C$226,'Live Tables'!F$62))</f>
        <v>6</v>
      </c>
      <c r="G70" s="29">
        <f>SUMIFS('Results Input'!$AD$7:$AD$226,'Results Input'!$B$7:$B$226,'Live Tables'!$A70,'Results Input'!$C$7:$C$226,'Live Tables'!F$62)</f>
        <v>4</v>
      </c>
      <c r="H70" s="29">
        <f>IF(SUMIFS('Results Input'!$AH$7:$AH$226,'Results Input'!$B$7:$B$226,'Live Tables'!$A70,'Results Input'!$C$7:$C$226,'Live Tables'!H$62)=1,SUMIFS('Results Input'!$AC$7:$AC$226,'Results Input'!$B$7:$B$226,'Live Tables'!$A70,'Results Input'!$C$7:$C$226,'Live Tables'!H$62)&amp;" +"&amp;" "&amp;SUMIFS('Results Input'!$AH$7:$AH$226,'Results Input'!$B$7:$B$226,'Live Tables'!$A70,'Results Input'!$C$7:$C$226,'Live Tables'!H$62),SUMIFS('Results Input'!$AC$7:$AC$226,'Results Input'!$B$7:$B$226,'Live Tables'!$A70,'Results Input'!$C$7:$C$226,'Live Tables'!H$62))</f>
        <v>4</v>
      </c>
      <c r="I70" s="29">
        <f>SUMIFS('Results Input'!$AD$7:$AD$226,'Results Input'!$B$7:$B$226,'Live Tables'!$A70,'Results Input'!$C$7:$C$226,'Live Tables'!H$62)</f>
        <v>6</v>
      </c>
      <c r="J70" s="28"/>
      <c r="K70" s="28"/>
      <c r="L70" s="29" t="str">
        <f>IF(SUMIFS('Results Input'!$AH$7:$AH$226,'Results Input'!$B$7:$B$226,'Live Tables'!$A70,'Results Input'!$C$7:$C$226,'Live Tables'!L$62)=1,SUMIFS('Results Input'!$AC$7:$AC$226,'Results Input'!$B$7:$B$226,'Live Tables'!$A70,'Results Input'!$C$7:$C$226,'Live Tables'!L$62)&amp;" +"&amp;" "&amp;SUMIFS('Results Input'!$AH$7:$AH$226,'Results Input'!$B$7:$B$226,'Live Tables'!$A70,'Results Input'!$C$7:$C$226,'Live Tables'!L$62),SUMIFS('Results Input'!$AC$7:$AC$226,'Results Input'!$B$7:$B$226,'Live Tables'!$A70,'Results Input'!$C$7:$C$226,'Live Tables'!L$62))</f>
        <v>10 + 1</v>
      </c>
      <c r="M70" s="29">
        <f>SUMIFS('Results Input'!$AD$7:$AD$226,'Results Input'!$B$7:$B$226,'Live Tables'!$A70,'Results Input'!$C$7:$C$226,'Live Tables'!L$62)</f>
        <v>0</v>
      </c>
      <c r="N70" s="29">
        <f>IF(SUMIFS('Results Input'!$AH$7:$AH$226,'Results Input'!$B$7:$B$226,'Live Tables'!$A70,'Results Input'!$C$7:$C$226,'Live Tables'!N$62)=1,SUMIFS('Results Input'!$AC$7:$AC$226,'Results Input'!$B$7:$B$226,'Live Tables'!$A70,'Results Input'!$C$7:$C$226,'Live Tables'!N$62)&amp;" +"&amp;" "&amp;SUMIFS('Results Input'!$AH$7:$AH$226,'Results Input'!$B$7:$B$226,'Live Tables'!$A70,'Results Input'!$C$7:$C$226,'Live Tables'!N$62),SUMIFS('Results Input'!$AC$7:$AC$226,'Results Input'!$B$7:$B$226,'Live Tables'!$A70,'Results Input'!$C$7:$C$226,'Live Tables'!N$62))</f>
        <v>2</v>
      </c>
      <c r="O70" s="29">
        <f>SUMIFS('Results Input'!$AD$7:$AD$226,'Results Input'!$B$7:$B$226,'Live Tables'!$A70,'Results Input'!$C$7:$C$226,'Live Tables'!N$62)</f>
        <v>8</v>
      </c>
      <c r="P70" s="29">
        <f>IF(SUMIFS('Results Input'!$AH$7:$AH$226,'Results Input'!$B$7:$B$226,'Live Tables'!$A70,'Results Input'!$C$7:$C$226,'Live Tables'!P$62)=1,SUMIFS('Results Input'!$AC$7:$AC$226,'Results Input'!$B$7:$B$226,'Live Tables'!$A70,'Results Input'!$C$7:$C$226,'Live Tables'!P$62)&amp;" +"&amp;" "&amp;SUMIFS('Results Input'!$AH$7:$AH$226,'Results Input'!$B$7:$B$226,'Live Tables'!$A70,'Results Input'!$C$7:$C$226,'Live Tables'!P$62),SUMIFS('Results Input'!$AC$7:$AC$226,'Results Input'!$B$7:$B$226,'Live Tables'!$A70,'Results Input'!$C$7:$C$226,'Live Tables'!P$62))</f>
        <v>0</v>
      </c>
      <c r="Q70" s="29">
        <f>SUMIFS('Results Input'!$AD$7:$AD$226,'Results Input'!$B$7:$B$226,'Live Tables'!$A70,'Results Input'!$C$7:$C$226,'Live Tables'!P$62)</f>
        <v>10</v>
      </c>
      <c r="R70" s="29" t="str">
        <f>IF(SUMIFS('Results Input'!$AH$7:$AH$226,'Results Input'!$B$7:$B$226,'Live Tables'!$A70,'Results Input'!$C$7:$C$226,'Live Tables'!R$62)=1,SUMIFS('Results Input'!$AC$7:$AC$226,'Results Input'!$B$7:$B$226,'Live Tables'!$A70,'Results Input'!$C$7:$C$226,'Live Tables'!R$62)&amp;" +"&amp;" "&amp;SUMIFS('Results Input'!$AH$7:$AH$226,'Results Input'!$B$7:$B$226,'Live Tables'!$A70,'Results Input'!$C$7:$C$226,'Live Tables'!R$62),SUMIFS('Results Input'!$AC$7:$AC$226,'Results Input'!$B$7:$B$226,'Live Tables'!$A70,'Results Input'!$C$7:$C$226,'Live Tables'!R$62))</f>
        <v>6 + 1</v>
      </c>
      <c r="S70" s="29">
        <f>SUMIFS('Results Input'!$AD$7:$AD$226,'Results Input'!$B$7:$B$226,'Live Tables'!$A70,'Results Input'!$C$7:$C$226,'Live Tables'!R$62)</f>
        <v>4</v>
      </c>
      <c r="T70" s="29" t="str">
        <f>IF(SUMIFS('Results Input'!$AH$7:$AH$226,'Results Input'!$B$7:$B$226,'Live Tables'!$A70,'Results Input'!$C$7:$C$226,'Live Tables'!T$62)=1,SUMIFS('Results Input'!$AC$7:$AC$226,'Results Input'!$B$7:$B$226,'Live Tables'!$A70,'Results Input'!$C$7:$C$226,'Live Tables'!T$62)&amp;" +"&amp;" "&amp;SUMIFS('Results Input'!$AH$7:$AH$226,'Results Input'!$B$7:$B$226,'Live Tables'!$A70,'Results Input'!$C$7:$C$226,'Live Tables'!T$62),SUMIFS('Results Input'!$AC$7:$AC$226,'Results Input'!$B$7:$B$226,'Live Tables'!$A70,'Results Input'!$C$7:$C$226,'Live Tables'!T$62))</f>
        <v>4 + 1</v>
      </c>
      <c r="U70" s="29">
        <f>SUMIFS('Results Input'!$AD$7:$AD$226,'Results Input'!$B$7:$B$226,'Live Tables'!$A70,'Results Input'!$C$7:$C$226,'Live Tables'!T$62)</f>
        <v>6</v>
      </c>
      <c r="V70" s="29" t="str">
        <f>IF(SUMIFS('Results Input'!$AH$7:$AH$226,'Results Input'!$B$7:$B$226,'Live Tables'!$A70,'Results Input'!$C$7:$C$226,'Live Tables'!V$62)=1,SUMIFS('Results Input'!$AC$7:$AC$226,'Results Input'!$B$7:$B$226,'Live Tables'!$A70,'Results Input'!$C$7:$C$226,'Live Tables'!V$62)&amp;" +"&amp;" "&amp;SUMIFS('Results Input'!$AH$7:$AH$226,'Results Input'!$B$7:$B$226,'Live Tables'!$A70,'Results Input'!$C$7:$C$226,'Live Tables'!V$62),SUMIFS('Results Input'!$AC$7:$AC$226,'Results Input'!$B$7:$B$226,'Live Tables'!$A70,'Results Input'!$C$7:$C$226,'Live Tables'!V$62))</f>
        <v>6 + 1</v>
      </c>
      <c r="W70" s="29">
        <f>SUMIFS('Results Input'!$AD$7:$AD$226,'Results Input'!$B$7:$B$226,'Live Tables'!$A70,'Results Input'!$C$7:$C$226,'Live Tables'!V$62)</f>
        <v>4</v>
      </c>
      <c r="X70" s="29" t="str">
        <f>IF(SUMIFS('Results Input'!$AH$7:$AH$226,'Results Input'!$B$7:$B$226,'Live Tables'!$A70,'Results Input'!$C$7:$C$226,'Live Tables'!X$62)=1,SUMIFS('Results Input'!$AC$7:$AC$226,'Results Input'!$B$7:$B$226,'Live Tables'!$A70,'Results Input'!$C$7:$C$226,'Live Tables'!X$62)&amp;" +"&amp;" "&amp;SUMIFS('Results Input'!$AH$7:$AH$226,'Results Input'!$B$7:$B$226,'Live Tables'!$A70,'Results Input'!$C$7:$C$226,'Live Tables'!X$62),SUMIFS('Results Input'!$AC$7:$AC$226,'Results Input'!$B$7:$B$226,'Live Tables'!$A70,'Results Input'!$C$7:$C$226,'Live Tables'!X$62))</f>
        <v>4 + 1</v>
      </c>
      <c r="Y70" s="33">
        <f>SUMIFS('Results Input'!$AD$7:$AD$226,'Results Input'!$B$7:$B$226,'Live Tables'!$A70,'Results Input'!$C$7:$C$226,'Live Tables'!X$62)</f>
        <v>6</v>
      </c>
    </row>
    <row r="71" spans="1:25" s="23" customFormat="1" ht="15" customHeight="1" x14ac:dyDescent="0.3">
      <c r="A71" s="128"/>
      <c r="B71" s="20"/>
      <c r="C71" s="20" t="s">
        <v>16</v>
      </c>
      <c r="D71" s="30">
        <f>SUMIFS('Results Input'!$AA$7:$AA$226,'Results Input'!$B$7:$B$226,'Live Tables'!$A70,'Results Input'!$C$7:$C$226,'Live Tables'!D$62)</f>
        <v>43</v>
      </c>
      <c r="E71" s="30">
        <f>SUMIFS('Results Input'!$AB$7:$AB$226,'Results Input'!$B$7:$B$226,'Live Tables'!$A70,'Results Input'!$C$7:$C$226,'Live Tables'!D$62)</f>
        <v>38</v>
      </c>
      <c r="F71" s="30">
        <f>SUMIFS('Results Input'!$AA$7:$AA$226,'Results Input'!$B$7:$B$226,'Live Tables'!$A70,'Results Input'!$C$7:$C$226,'Live Tables'!F$62)</f>
        <v>40</v>
      </c>
      <c r="G71" s="30">
        <f>SUMIFS('Results Input'!$AB$7:$AB$226,'Results Input'!$B$7:$B$226,'Live Tables'!$A70,'Results Input'!$C$7:$C$226,'Live Tables'!F$62)</f>
        <v>36</v>
      </c>
      <c r="H71" s="30">
        <f>SUMIFS('Results Input'!$AA$7:$AA$226,'Results Input'!$B$7:$B$226,'Live Tables'!$A70,'Results Input'!$C$7:$C$226,'Live Tables'!H$62)</f>
        <v>28</v>
      </c>
      <c r="I71" s="30">
        <f>SUMIFS('Results Input'!$AB$7:$AB$226,'Results Input'!$B$7:$B$226,'Live Tables'!$A70,'Results Input'!$C$7:$C$226,'Live Tables'!H$62)</f>
        <v>43</v>
      </c>
      <c r="J71" s="28"/>
      <c r="K71" s="28"/>
      <c r="L71" s="30">
        <f>SUMIFS('Results Input'!$AA$7:$AA$226,'Results Input'!$B$7:$B$226,'Live Tables'!$A70,'Results Input'!$C$7:$C$226,'Live Tables'!L$62)</f>
        <v>47</v>
      </c>
      <c r="M71" s="30">
        <f>SUMIFS('Results Input'!$AB$7:$AB$226,'Results Input'!$B$7:$B$226,'Live Tables'!$A70,'Results Input'!$C$7:$C$226,'Live Tables'!L$62)</f>
        <v>21</v>
      </c>
      <c r="N71" s="30">
        <f>SUMIFS('Results Input'!$AA$7:$AA$226,'Results Input'!$B$7:$B$226,'Live Tables'!$A70,'Results Input'!$C$7:$C$226,'Live Tables'!N$62)</f>
        <v>37</v>
      </c>
      <c r="O71" s="30">
        <f>SUMIFS('Results Input'!$AB$7:$AB$226,'Results Input'!$B$7:$B$226,'Live Tables'!$A70,'Results Input'!$C$7:$C$226,'Live Tables'!N$62)</f>
        <v>46</v>
      </c>
      <c r="P71" s="30">
        <f>SUMIFS('Results Input'!$AA$7:$AA$226,'Results Input'!$B$7:$B$226,'Live Tables'!$A70,'Results Input'!$C$7:$C$226,'Live Tables'!P$62)</f>
        <v>26</v>
      </c>
      <c r="Q71" s="30">
        <f>SUMIFS('Results Input'!$AB$7:$AB$226,'Results Input'!$B$7:$B$226,'Live Tables'!$A70,'Results Input'!$C$7:$C$226,'Live Tables'!P$62)</f>
        <v>59</v>
      </c>
      <c r="R71" s="30">
        <f>SUMIFS('Results Input'!$AA$7:$AA$226,'Results Input'!$B$7:$B$226,'Live Tables'!$A70,'Results Input'!$C$7:$C$226,'Live Tables'!R$62)</f>
        <v>40</v>
      </c>
      <c r="S71" s="30">
        <f>SUMIFS('Results Input'!$AB$7:$AB$226,'Results Input'!$B$7:$B$226,'Live Tables'!$A70,'Results Input'!$C$7:$C$226,'Live Tables'!R$62)</f>
        <v>35</v>
      </c>
      <c r="T71" s="30">
        <f>SUMIFS('Results Input'!$AA$7:$AA$226,'Results Input'!$B$7:$B$226,'Live Tables'!$A70,'Results Input'!$C$7:$C$226,'Live Tables'!T$62)</f>
        <v>43</v>
      </c>
      <c r="U71" s="30">
        <f>SUMIFS('Results Input'!$AB$7:$AB$226,'Results Input'!$B$7:$B$226,'Live Tables'!$A70,'Results Input'!$C$7:$C$226,'Live Tables'!T$62)</f>
        <v>35</v>
      </c>
      <c r="V71" s="30">
        <f>SUMIFS('Results Input'!$AA$7:$AA$226,'Results Input'!$B$7:$B$226,'Live Tables'!$A70,'Results Input'!$C$7:$C$226,'Live Tables'!V$62)</f>
        <v>45</v>
      </c>
      <c r="W71" s="30">
        <f>SUMIFS('Results Input'!$AB$7:$AB$226,'Results Input'!$B$7:$B$226,'Live Tables'!$A70,'Results Input'!$C$7:$C$226,'Live Tables'!V$62)</f>
        <v>33</v>
      </c>
      <c r="X71" s="30">
        <f>SUMIFS('Results Input'!$AA$7:$AA$226,'Results Input'!$B$7:$B$226,'Live Tables'!$A70,'Results Input'!$C$7:$C$226,'Live Tables'!X$62)</f>
        <v>29</v>
      </c>
      <c r="Y71" s="31">
        <f>SUMIFS('Results Input'!$AB$7:$AB$226,'Results Input'!$B$7:$B$226,'Live Tables'!$A70,'Results Input'!$C$7:$C$226,'Live Tables'!X$62)</f>
        <v>36</v>
      </c>
    </row>
    <row r="72" spans="1:25" x14ac:dyDescent="0.3">
      <c r="A72" s="127" t="s">
        <v>348</v>
      </c>
      <c r="B72" s="27"/>
      <c r="C72" s="20" t="s">
        <v>15</v>
      </c>
      <c r="D72" s="29" t="str">
        <f>IF(SUMIFS('Results Input'!$AH$7:$AH$226,'Results Input'!$B$7:$B$226,'Live Tables'!$A72,'Results Input'!$C$7:$C$226,'Live Tables'!D$62)=1,SUMIFS('Results Input'!$AC$7:$AC$226,'Results Input'!$B$7:$B$226,'Live Tables'!$A72,'Results Input'!$C$7:$C$226,'Live Tables'!D$62)&amp;" +"&amp;" "&amp;SUMIFS('Results Input'!$AH$7:$AH$226,'Results Input'!$B$7:$B$226,'Live Tables'!$A72,'Results Input'!$C$7:$C$226,'Live Tables'!D$62),SUMIFS('Results Input'!$AC$7:$AC$226,'Results Input'!$B$7:$B$226,'Live Tables'!$A72,'Results Input'!$C$7:$C$226,'Live Tables'!D$62))</f>
        <v>8 + 1</v>
      </c>
      <c r="E72" s="29">
        <f>SUMIFS('Results Input'!$AD$7:$AD$226,'Results Input'!$B$7:$B$226,'Live Tables'!$A72,'Results Input'!$C$7:$C$226,'Live Tables'!D$62)</f>
        <v>2</v>
      </c>
      <c r="F72" s="29">
        <f>IF(SUMIFS('Results Input'!$AH$7:$AH$226,'Results Input'!$B$7:$B$226,'Live Tables'!$A72,'Results Input'!$C$7:$C$226,'Live Tables'!F$62)=1,SUMIFS('Results Input'!$AC$7:$AC$226,'Results Input'!$B$7:$B$226,'Live Tables'!$A72,'Results Input'!$C$7:$C$226,'Live Tables'!F$62)&amp;" +"&amp;" "&amp;SUMIFS('Results Input'!$AH$7:$AH$226,'Results Input'!$B$7:$B$226,'Live Tables'!$A72,'Results Input'!$C$7:$C$226,'Live Tables'!F$62),SUMIFS('Results Input'!$AC$7:$AC$226,'Results Input'!$B$7:$B$226,'Live Tables'!$A72,'Results Input'!$C$7:$C$226,'Live Tables'!F$62))</f>
        <v>4</v>
      </c>
      <c r="G72" s="29">
        <f>SUMIFS('Results Input'!$AD$7:$AD$226,'Results Input'!$B$7:$B$226,'Live Tables'!$A72,'Results Input'!$C$7:$C$226,'Live Tables'!F$62)</f>
        <v>6</v>
      </c>
      <c r="H72" s="29">
        <f>IF(SUMIFS('Results Input'!$AH$7:$AH$226,'Results Input'!$B$7:$B$226,'Live Tables'!$A72,'Results Input'!$C$7:$C$226,'Live Tables'!H$62)=1,SUMIFS('Results Input'!$AC$7:$AC$226,'Results Input'!$B$7:$B$226,'Live Tables'!$A72,'Results Input'!$C$7:$C$226,'Live Tables'!H$62)&amp;" +"&amp;" "&amp;SUMIFS('Results Input'!$AH$7:$AH$226,'Results Input'!$B$7:$B$226,'Live Tables'!$A72,'Results Input'!$C$7:$C$226,'Live Tables'!H$62),SUMIFS('Results Input'!$AC$7:$AC$226,'Results Input'!$B$7:$B$226,'Live Tables'!$A72,'Results Input'!$C$7:$C$226,'Live Tables'!H$62))</f>
        <v>2</v>
      </c>
      <c r="I72" s="29">
        <f>SUMIFS('Results Input'!$AD$7:$AD$226,'Results Input'!$B$7:$B$226,'Live Tables'!$A72,'Results Input'!$C$7:$C$226,'Live Tables'!H$62)</f>
        <v>8</v>
      </c>
      <c r="J72" s="29">
        <f>IF(SUMIFS('Results Input'!$AH$7:$AH$226,'Results Input'!$B$7:$B$226,'Live Tables'!$A72,'Results Input'!$C$7:$C$226,'Live Tables'!J$62)=1,SUMIFS('Results Input'!$AC$7:$AC$226,'Results Input'!$B$7:$B$226,'Live Tables'!$A72,'Results Input'!$C$7:$C$226,'Live Tables'!J$62)&amp;" +"&amp;" "&amp;SUMIFS('Results Input'!$AH$7:$AH$226,'Results Input'!$B$7:$B$226,'Live Tables'!$A72,'Results Input'!$C$7:$C$226,'Live Tables'!J$62),SUMIFS('Results Input'!$AC$7:$AC$226,'Results Input'!$B$7:$B$226,'Live Tables'!$A72,'Results Input'!$C$7:$C$226,'Live Tables'!J$62))</f>
        <v>8</v>
      </c>
      <c r="K72" s="29">
        <f>SUMIFS('Results Input'!$AD$7:$AD$226,'Results Input'!$B$7:$B$226,'Live Tables'!$A72,'Results Input'!$C$7:$C$226,'Live Tables'!J$62)</f>
        <v>2</v>
      </c>
      <c r="L72" s="28"/>
      <c r="M72" s="28"/>
      <c r="N72" s="29" t="str">
        <f>IF(SUMIFS('Results Input'!$AH$7:$AH$226,'Results Input'!$B$7:$B$226,'Live Tables'!$A72,'Results Input'!$C$7:$C$226,'Live Tables'!N$62)=1,SUMIFS('Results Input'!$AC$7:$AC$226,'Results Input'!$B$7:$B$226,'Live Tables'!$A72,'Results Input'!$C$7:$C$226,'Live Tables'!N$62)&amp;" +"&amp;" "&amp;SUMIFS('Results Input'!$AH$7:$AH$226,'Results Input'!$B$7:$B$226,'Live Tables'!$A72,'Results Input'!$C$7:$C$226,'Live Tables'!N$62),SUMIFS('Results Input'!$AC$7:$AC$226,'Results Input'!$B$7:$B$226,'Live Tables'!$A72,'Results Input'!$C$7:$C$226,'Live Tables'!N$62))</f>
        <v>10 + 1</v>
      </c>
      <c r="O72" s="29">
        <f>SUMIFS('Results Input'!$AD$7:$AD$226,'Results Input'!$B$7:$B$226,'Live Tables'!$A72,'Results Input'!$C$7:$C$226,'Live Tables'!N$62)</f>
        <v>0</v>
      </c>
      <c r="P72" s="29">
        <f>IF(SUMIFS('Results Input'!$AH$7:$AH$226,'Results Input'!$B$7:$B$226,'Live Tables'!$A72,'Results Input'!$C$7:$C$226,'Live Tables'!P$62)=1,SUMIFS('Results Input'!$AC$7:$AC$226,'Results Input'!$B$7:$B$226,'Live Tables'!$A72,'Results Input'!$C$7:$C$226,'Live Tables'!P$62)&amp;" +"&amp;" "&amp;SUMIFS('Results Input'!$AH$7:$AH$226,'Results Input'!$B$7:$B$226,'Live Tables'!$A72,'Results Input'!$C$7:$C$226,'Live Tables'!P$62),SUMIFS('Results Input'!$AC$7:$AC$226,'Results Input'!$B$7:$B$226,'Live Tables'!$A72,'Results Input'!$C$7:$C$226,'Live Tables'!P$62))</f>
        <v>4</v>
      </c>
      <c r="Q72" s="29">
        <f>SUMIFS('Results Input'!$AD$7:$AD$226,'Results Input'!$B$7:$B$226,'Live Tables'!$A72,'Results Input'!$C$7:$C$226,'Live Tables'!P$62)</f>
        <v>6</v>
      </c>
      <c r="R72" s="29">
        <f>IF(SUMIFS('Results Input'!$AH$7:$AH$226,'Results Input'!$B$7:$B$226,'Live Tables'!$A72,'Results Input'!$C$7:$C$226,'Live Tables'!R$62)=1,SUMIFS('Results Input'!$AC$7:$AC$226,'Results Input'!$B$7:$B$226,'Live Tables'!$A72,'Results Input'!$C$7:$C$226,'Live Tables'!R$62)&amp;" +"&amp;" "&amp;SUMIFS('Results Input'!$AH$7:$AH$226,'Results Input'!$B$7:$B$226,'Live Tables'!$A72,'Results Input'!$C$7:$C$226,'Live Tables'!R$62),SUMIFS('Results Input'!$AC$7:$AC$226,'Results Input'!$B$7:$B$226,'Live Tables'!$A72,'Results Input'!$C$7:$C$226,'Live Tables'!R$62))</f>
        <v>2</v>
      </c>
      <c r="S72" s="29">
        <f>SUMIFS('Results Input'!$AD$7:$AD$226,'Results Input'!$B$7:$B$226,'Live Tables'!$A72,'Results Input'!$C$7:$C$226,'Live Tables'!R$62)</f>
        <v>8</v>
      </c>
      <c r="T72" s="29" t="str">
        <f>IF(SUMIFS('Results Input'!$AH$7:$AH$226,'Results Input'!$B$7:$B$226,'Live Tables'!$A72,'Results Input'!$C$7:$C$226,'Live Tables'!T$62)=1,SUMIFS('Results Input'!$AC$7:$AC$226,'Results Input'!$B$7:$B$226,'Live Tables'!$A72,'Results Input'!$C$7:$C$226,'Live Tables'!T$62)&amp;" +"&amp;" "&amp;SUMIFS('Results Input'!$AH$7:$AH$226,'Results Input'!$B$7:$B$226,'Live Tables'!$A72,'Results Input'!$C$7:$C$226,'Live Tables'!T$62),SUMIFS('Results Input'!$AC$7:$AC$226,'Results Input'!$B$7:$B$226,'Live Tables'!$A72,'Results Input'!$C$7:$C$226,'Live Tables'!T$62))</f>
        <v>8 + 1</v>
      </c>
      <c r="U72" s="29">
        <f>SUMIFS('Results Input'!$AD$7:$AD$226,'Results Input'!$B$7:$B$226,'Live Tables'!$A72,'Results Input'!$C$7:$C$226,'Live Tables'!T$62)</f>
        <v>2</v>
      </c>
      <c r="V72" s="29" t="str">
        <f>IF(SUMIFS('Results Input'!$AH$7:$AH$226,'Results Input'!$B$7:$B$226,'Live Tables'!$A72,'Results Input'!$C$7:$C$226,'Live Tables'!V$62)=1,SUMIFS('Results Input'!$AC$7:$AC$226,'Results Input'!$B$7:$B$226,'Live Tables'!$A72,'Results Input'!$C$7:$C$226,'Live Tables'!V$62)&amp;" +"&amp;" "&amp;SUMIFS('Results Input'!$AH$7:$AH$226,'Results Input'!$B$7:$B$226,'Live Tables'!$A72,'Results Input'!$C$7:$C$226,'Live Tables'!V$62),SUMIFS('Results Input'!$AC$7:$AC$226,'Results Input'!$B$7:$B$226,'Live Tables'!$A72,'Results Input'!$C$7:$C$226,'Live Tables'!V$62))</f>
        <v>10 + 1</v>
      </c>
      <c r="W72" s="29">
        <f>SUMIFS('Results Input'!$AD$7:$AD$226,'Results Input'!$B$7:$B$226,'Live Tables'!$A72,'Results Input'!$C$7:$C$226,'Live Tables'!V$62)</f>
        <v>0</v>
      </c>
      <c r="X72" s="29">
        <f>IF(SUMIFS('Results Input'!$AH$7:$AH$226,'Results Input'!$B$7:$B$226,'Live Tables'!$A72,'Results Input'!$C$7:$C$226,'Live Tables'!X$62)=1,SUMIFS('Results Input'!$AC$7:$AC$226,'Results Input'!$B$7:$B$226,'Live Tables'!$A72,'Results Input'!$C$7:$C$226,'Live Tables'!X$62)&amp;" +"&amp;" "&amp;SUMIFS('Results Input'!$AH$7:$AH$226,'Results Input'!$B$7:$B$226,'Live Tables'!$A72,'Results Input'!$C$7:$C$226,'Live Tables'!X$62),SUMIFS('Results Input'!$AC$7:$AC$226,'Results Input'!$B$7:$B$226,'Live Tables'!$A72,'Results Input'!$C$7:$C$226,'Live Tables'!X$62))</f>
        <v>5</v>
      </c>
      <c r="Y72" s="33">
        <f>SUMIFS('Results Input'!$AD$7:$AD$226,'Results Input'!$B$7:$B$226,'Live Tables'!$A72,'Results Input'!$C$7:$C$226,'Live Tables'!X$62)</f>
        <v>5</v>
      </c>
    </row>
    <row r="73" spans="1:25" x14ac:dyDescent="0.3">
      <c r="A73" s="128"/>
      <c r="B73" s="20"/>
      <c r="C73" s="20" t="s">
        <v>16</v>
      </c>
      <c r="D73" s="30">
        <f>SUMIFS('Results Input'!$AA$7:$AA$226,'Results Input'!$B$7:$B$226,'Live Tables'!$A72,'Results Input'!$C$7:$C$226,'Live Tables'!D$62)</f>
        <v>57</v>
      </c>
      <c r="E73" s="30">
        <f>SUMIFS('Results Input'!$AB$7:$AB$226,'Results Input'!$B$7:$B$226,'Live Tables'!$A72,'Results Input'!$C$7:$C$226,'Live Tables'!D$62)</f>
        <v>35</v>
      </c>
      <c r="F73" s="30">
        <f>SUMIFS('Results Input'!$AA$7:$AA$226,'Results Input'!$B$7:$B$226,'Live Tables'!$A72,'Results Input'!$C$7:$C$226,'Live Tables'!F$62)</f>
        <v>36</v>
      </c>
      <c r="G73" s="30">
        <f>SUMIFS('Results Input'!$AB$7:$AB$226,'Results Input'!$B$7:$B$226,'Live Tables'!$A72,'Results Input'!$C$7:$C$226,'Live Tables'!F$62)</f>
        <v>40</v>
      </c>
      <c r="H73" s="30">
        <f>SUMIFS('Results Input'!$AA$7:$AA$226,'Results Input'!$B$7:$B$226,'Live Tables'!$A72,'Results Input'!$C$7:$C$226,'Live Tables'!H$62)</f>
        <v>23</v>
      </c>
      <c r="I73" s="30">
        <f>SUMIFS('Results Input'!$AB$7:$AB$226,'Results Input'!$B$7:$B$226,'Live Tables'!$A72,'Results Input'!$C$7:$C$226,'Live Tables'!H$62)</f>
        <v>32</v>
      </c>
      <c r="J73" s="30">
        <f>SUMIFS('Results Input'!$AA$7:$AA$226,'Results Input'!$B$7:$B$226,'Live Tables'!$A72,'Results Input'!$C$7:$C$226,'Live Tables'!J$62)</f>
        <v>47</v>
      </c>
      <c r="K73" s="30">
        <f>SUMIFS('Results Input'!$AB$7:$AB$226,'Results Input'!$B$7:$B$226,'Live Tables'!$A72,'Results Input'!$C$7:$C$226,'Live Tables'!J$62)</f>
        <v>26</v>
      </c>
      <c r="L73" s="28"/>
      <c r="M73" s="28"/>
      <c r="N73" s="30">
        <f>SUMIFS('Results Input'!$AA$7:$AA$226,'Results Input'!$B$7:$B$226,'Live Tables'!$A72,'Results Input'!$C$7:$C$226,'Live Tables'!N$62)</f>
        <v>58</v>
      </c>
      <c r="O73" s="30">
        <f>SUMIFS('Results Input'!$AB$7:$AB$226,'Results Input'!$B$7:$B$226,'Live Tables'!$A72,'Results Input'!$C$7:$C$226,'Live Tables'!N$62)</f>
        <v>19</v>
      </c>
      <c r="P73" s="30">
        <f>SUMIFS('Results Input'!$AA$7:$AA$226,'Results Input'!$B$7:$B$226,'Live Tables'!$A72,'Results Input'!$C$7:$C$226,'Live Tables'!P$62)</f>
        <v>28</v>
      </c>
      <c r="Q73" s="30">
        <f>SUMIFS('Results Input'!$AB$7:$AB$226,'Results Input'!$B$7:$B$226,'Live Tables'!$A72,'Results Input'!$C$7:$C$226,'Live Tables'!P$62)</f>
        <v>31</v>
      </c>
      <c r="R73" s="30">
        <f>SUMIFS('Results Input'!$AA$7:$AA$226,'Results Input'!$B$7:$B$226,'Live Tables'!$A72,'Results Input'!$C$7:$C$226,'Live Tables'!R$62)</f>
        <v>32</v>
      </c>
      <c r="S73" s="30">
        <f>SUMIFS('Results Input'!$AB$7:$AB$226,'Results Input'!$B$7:$B$226,'Live Tables'!$A72,'Results Input'!$C$7:$C$226,'Live Tables'!R$62)</f>
        <v>41</v>
      </c>
      <c r="T73" s="30">
        <f>SUMIFS('Results Input'!$AA$7:$AA$226,'Results Input'!$B$7:$B$226,'Live Tables'!$A72,'Results Input'!$C$7:$C$226,'Live Tables'!T$62)</f>
        <v>46</v>
      </c>
      <c r="U73" s="30">
        <f>SUMIFS('Results Input'!$AB$7:$AB$226,'Results Input'!$B$7:$B$226,'Live Tables'!$A72,'Results Input'!$C$7:$C$226,'Live Tables'!T$62)</f>
        <v>30</v>
      </c>
      <c r="V73" s="30">
        <f>SUMIFS('Results Input'!$AA$7:$AA$226,'Results Input'!$B$7:$B$226,'Live Tables'!$A72,'Results Input'!$C$7:$C$226,'Live Tables'!V$62)</f>
        <v>55</v>
      </c>
      <c r="W73" s="30">
        <f>SUMIFS('Results Input'!$AB$7:$AB$226,'Results Input'!$B$7:$B$226,'Live Tables'!$A72,'Results Input'!$C$7:$C$226,'Live Tables'!V$62)</f>
        <v>32</v>
      </c>
      <c r="X73" s="30">
        <f>SUMIFS('Results Input'!$AA$7:$AA$226,'Results Input'!$B$7:$B$226,'Live Tables'!$A72,'Results Input'!$C$7:$C$226,'Live Tables'!X$62)</f>
        <v>27</v>
      </c>
      <c r="Y73" s="31">
        <f>SUMIFS('Results Input'!$AB$7:$AB$226,'Results Input'!$B$7:$B$226,'Live Tables'!$A72,'Results Input'!$C$7:$C$226,'Live Tables'!X$62)</f>
        <v>37</v>
      </c>
    </row>
    <row r="74" spans="1:25" x14ac:dyDescent="0.3">
      <c r="A74" s="127" t="s">
        <v>262</v>
      </c>
      <c r="B74" s="27"/>
      <c r="C74" s="20" t="s">
        <v>15</v>
      </c>
      <c r="D74" s="29" t="str">
        <f>IF(SUMIFS('Results Input'!$AH$7:$AH$226,'Results Input'!$B$7:$B$226,'Live Tables'!$A74,'Results Input'!$C$7:$C$226,'Live Tables'!D$62)=1,SUMIFS('Results Input'!$AC$7:$AC$226,'Results Input'!$B$7:$B$226,'Live Tables'!$A74,'Results Input'!$C$7:$C$226,'Live Tables'!D$62)&amp;" +"&amp;" "&amp;SUMIFS('Results Input'!$AH$7:$AH$226,'Results Input'!$B$7:$B$226,'Live Tables'!$A74,'Results Input'!$C$7:$C$226,'Live Tables'!D$62),SUMIFS('Results Input'!$AC$7:$AC$226,'Results Input'!$B$7:$B$226,'Live Tables'!$A74,'Results Input'!$C$7:$C$226,'Live Tables'!D$62))</f>
        <v>10 + 1</v>
      </c>
      <c r="E74" s="29">
        <f>SUMIFS('Results Input'!$AD$7:$AD$226,'Results Input'!$B$7:$B$226,'Live Tables'!$A74,'Results Input'!$C$7:$C$226,'Live Tables'!D$62)</f>
        <v>0</v>
      </c>
      <c r="F74" s="29">
        <f>IF(SUMIFS('Results Input'!$AH$7:$AH$226,'Results Input'!$B$7:$B$226,'Live Tables'!$A74,'Results Input'!$C$7:$C$226,'Live Tables'!F$62)=1,SUMIFS('Results Input'!$AC$7:$AC$226,'Results Input'!$B$7:$B$226,'Live Tables'!$A74,'Results Input'!$C$7:$C$226,'Live Tables'!F$62)&amp;" +"&amp;" "&amp;SUMIFS('Results Input'!$AH$7:$AH$226,'Results Input'!$B$7:$B$226,'Live Tables'!$A74,'Results Input'!$C$7:$C$226,'Live Tables'!F$62),SUMIFS('Results Input'!$AC$7:$AC$226,'Results Input'!$B$7:$B$226,'Live Tables'!$A74,'Results Input'!$C$7:$C$226,'Live Tables'!F$62))</f>
        <v>2</v>
      </c>
      <c r="G74" s="29">
        <f>SUMIFS('Results Input'!$AD$7:$AD$226,'Results Input'!$B$7:$B$226,'Live Tables'!$A74,'Results Input'!$C$7:$C$226,'Live Tables'!F$62)</f>
        <v>8</v>
      </c>
      <c r="H74" s="29">
        <f>IF(SUMIFS('Results Input'!$AH$7:$AH$226,'Results Input'!$B$7:$B$226,'Live Tables'!$A74,'Results Input'!$C$7:$C$226,'Live Tables'!H$62)=1,SUMIFS('Results Input'!$AC$7:$AC$226,'Results Input'!$B$7:$B$226,'Live Tables'!$A74,'Results Input'!$C$7:$C$226,'Live Tables'!H$62)&amp;" +"&amp;" "&amp;SUMIFS('Results Input'!$AH$7:$AH$226,'Results Input'!$B$7:$B$226,'Live Tables'!$A74,'Results Input'!$C$7:$C$226,'Live Tables'!H$62),SUMIFS('Results Input'!$AC$7:$AC$226,'Results Input'!$B$7:$B$226,'Live Tables'!$A74,'Results Input'!$C$7:$C$226,'Live Tables'!H$62))</f>
        <v>8</v>
      </c>
      <c r="I74" s="29">
        <f>SUMIFS('Results Input'!$AD$7:$AD$226,'Results Input'!$B$7:$B$226,'Live Tables'!$A74,'Results Input'!$C$7:$C$226,'Live Tables'!H$62)</f>
        <v>2</v>
      </c>
      <c r="J74" s="29" t="str">
        <f>IF(SUMIFS('Results Input'!$AH$7:$AH$226,'Results Input'!$B$7:$B$226,'Live Tables'!$A74,'Results Input'!$C$7:$C$226,'Live Tables'!J$62)=1,SUMIFS('Results Input'!$AC$7:$AC$226,'Results Input'!$B$7:$B$226,'Live Tables'!$A74,'Results Input'!$C$7:$C$226,'Live Tables'!J$62)&amp;" +"&amp;" "&amp;SUMIFS('Results Input'!$AH$7:$AH$226,'Results Input'!$B$7:$B$226,'Live Tables'!$A74,'Results Input'!$C$7:$C$226,'Live Tables'!J$62),SUMIFS('Results Input'!$AC$7:$AC$226,'Results Input'!$B$7:$B$226,'Live Tables'!$A74,'Results Input'!$C$7:$C$226,'Live Tables'!J$62))</f>
        <v>4 + 1</v>
      </c>
      <c r="K74" s="29">
        <f>SUMIFS('Results Input'!$AD$7:$AD$226,'Results Input'!$B$7:$B$226,'Live Tables'!$A74,'Results Input'!$C$7:$C$226,'Live Tables'!J$62)</f>
        <v>6</v>
      </c>
      <c r="L74" s="29">
        <f>IF(SUMIFS('Results Input'!$AH$7:$AH$226,'Results Input'!$B$7:$B$226,'Live Tables'!$A74,'Results Input'!$C$7:$C$226,'Live Tables'!L$62)=1,SUMIFS('Results Input'!$AC$7:$AC$226,'Results Input'!$B$7:$B$226,'Live Tables'!$A74,'Results Input'!$C$7:$C$226,'Live Tables'!L$62)&amp;" +"&amp;" "&amp;SUMIFS('Results Input'!$AH$7:$AH$226,'Results Input'!$B$7:$B$226,'Live Tables'!$A74,'Results Input'!$C$7:$C$226,'Live Tables'!L$62),SUMIFS('Results Input'!$AC$7:$AC$226,'Results Input'!$B$7:$B$226,'Live Tables'!$A74,'Results Input'!$C$7:$C$226,'Live Tables'!L$62))</f>
        <v>2</v>
      </c>
      <c r="M74" s="29">
        <f>SUMIFS('Results Input'!$AD$7:$AD$226,'Results Input'!$B$7:$B$226,'Live Tables'!$A74,'Results Input'!$C$7:$C$226,'Live Tables'!L$62)</f>
        <v>8</v>
      </c>
      <c r="N74" s="115"/>
      <c r="O74" s="115"/>
      <c r="P74" s="29">
        <f>IF(SUMIFS('Results Input'!$AH$7:$AH$226,'Results Input'!$B$7:$B$226,'Live Tables'!$A74,'Results Input'!$C$7:$C$226,'Live Tables'!P$62)=1,SUMIFS('Results Input'!$AC$7:$AC$226,'Results Input'!$B$7:$B$226,'Live Tables'!$A74,'Results Input'!$C$7:$C$226,'Live Tables'!P$62)&amp;" +"&amp;" "&amp;SUMIFS('Results Input'!$AH$7:$AH$226,'Results Input'!$B$7:$B$226,'Live Tables'!$A74,'Results Input'!$C$7:$C$226,'Live Tables'!P$62),SUMIFS('Results Input'!$AC$7:$AC$226,'Results Input'!$B$7:$B$226,'Live Tables'!$A74,'Results Input'!$C$7:$C$226,'Live Tables'!P$62))</f>
        <v>6</v>
      </c>
      <c r="Q74" s="29">
        <f>SUMIFS('Results Input'!$AD$7:$AD$226,'Results Input'!$B$7:$B$226,'Live Tables'!$A74,'Results Input'!$C$7:$C$226,'Live Tables'!P$62)</f>
        <v>4</v>
      </c>
      <c r="R74" s="29" t="str">
        <f>IF(SUMIFS('Results Input'!$AH$7:$AH$226,'Results Input'!$B$7:$B$226,'Live Tables'!$A74,'Results Input'!$C$7:$C$226,'Live Tables'!R$62)=1,SUMIFS('Results Input'!$AC$7:$AC$226,'Results Input'!$B$7:$B$226,'Live Tables'!$A74,'Results Input'!$C$7:$C$226,'Live Tables'!R$62)&amp;" +"&amp;" "&amp;SUMIFS('Results Input'!$AH$7:$AH$226,'Results Input'!$B$7:$B$226,'Live Tables'!$A74,'Results Input'!$C$7:$C$226,'Live Tables'!R$62),SUMIFS('Results Input'!$AC$7:$AC$226,'Results Input'!$B$7:$B$226,'Live Tables'!$A74,'Results Input'!$C$7:$C$226,'Live Tables'!R$62))</f>
        <v>4 + 1</v>
      </c>
      <c r="S74" s="29">
        <f>SUMIFS('Results Input'!$AD$7:$AD$226,'Results Input'!$B$7:$B$226,'Live Tables'!$A74,'Results Input'!$C$7:$C$226,'Live Tables'!R$62)</f>
        <v>6</v>
      </c>
      <c r="T74" s="29">
        <f>IF(SUMIFS('Results Input'!$AH$7:$AH$226,'Results Input'!$B$7:$B$226,'Live Tables'!$A74,'Results Input'!$C$7:$C$226,'Live Tables'!T$62)=1,SUMIFS('Results Input'!$AC$7:$AC$226,'Results Input'!$B$7:$B$226,'Live Tables'!$A74,'Results Input'!$C$7:$C$226,'Live Tables'!T$62)&amp;" +"&amp;" "&amp;SUMIFS('Results Input'!$AH$7:$AH$226,'Results Input'!$B$7:$B$226,'Live Tables'!$A74,'Results Input'!$C$7:$C$226,'Live Tables'!T$62),SUMIFS('Results Input'!$AC$7:$AC$226,'Results Input'!$B$7:$B$226,'Live Tables'!$A74,'Results Input'!$C$7:$C$226,'Live Tables'!T$62))</f>
        <v>5</v>
      </c>
      <c r="U74" s="29">
        <f>SUMIFS('Results Input'!$AD$7:$AD$226,'Results Input'!$B$7:$B$226,'Live Tables'!$A74,'Results Input'!$C$7:$C$226,'Live Tables'!T$62)</f>
        <v>5</v>
      </c>
      <c r="V74" s="29">
        <f>IF(SUMIFS('Results Input'!$AH$7:$AH$226,'Results Input'!$B$7:$B$226,'Live Tables'!$A74,'Results Input'!$C$7:$C$226,'Live Tables'!V$62)=1,SUMIFS('Results Input'!$AC$7:$AC$226,'Results Input'!$B$7:$B$226,'Live Tables'!$A74,'Results Input'!$C$7:$C$226,'Live Tables'!V$62)&amp;" +"&amp;" "&amp;SUMIFS('Results Input'!$AH$7:$AH$226,'Results Input'!$B$7:$B$226,'Live Tables'!$A74,'Results Input'!$C$7:$C$226,'Live Tables'!V$62),SUMIFS('Results Input'!$AC$7:$AC$226,'Results Input'!$B$7:$B$226,'Live Tables'!$A74,'Results Input'!$C$7:$C$226,'Live Tables'!V$62))</f>
        <v>2</v>
      </c>
      <c r="W74" s="29">
        <f>SUMIFS('Results Input'!$AD$7:$AD$226,'Results Input'!$B$7:$B$226,'Live Tables'!$A74,'Results Input'!$C$7:$C$226,'Live Tables'!V$62)</f>
        <v>8</v>
      </c>
      <c r="X74" s="29" t="str">
        <f>IF(SUMIFS('Results Input'!$AH$7:$AH$226,'Results Input'!$B$7:$B$226,'Live Tables'!$A74,'Results Input'!$C$7:$C$226,'Live Tables'!X$62)=1,SUMIFS('Results Input'!$AC$7:$AC$226,'Results Input'!$B$7:$B$226,'Live Tables'!$A74,'Results Input'!$C$7:$C$226,'Live Tables'!X$62)&amp;" +"&amp;" "&amp;SUMIFS('Results Input'!$AH$7:$AH$226,'Results Input'!$B$7:$B$226,'Live Tables'!$A74,'Results Input'!$C$7:$C$226,'Live Tables'!X$62),SUMIFS('Results Input'!$AC$7:$AC$226,'Results Input'!$B$7:$B$226,'Live Tables'!$A74,'Results Input'!$C$7:$C$226,'Live Tables'!X$62))</f>
        <v>9 + 1</v>
      </c>
      <c r="Y74" s="33">
        <f>SUMIFS('Results Input'!$AD$7:$AD$226,'Results Input'!$B$7:$B$226,'Live Tables'!$A74,'Results Input'!$C$7:$C$226,'Live Tables'!X$62)</f>
        <v>1</v>
      </c>
    </row>
    <row r="75" spans="1:25" x14ac:dyDescent="0.3">
      <c r="A75" s="129"/>
      <c r="B75" s="20"/>
      <c r="C75" s="20" t="s">
        <v>16</v>
      </c>
      <c r="D75" s="30">
        <f>SUMIFS('Results Input'!$AA$7:$AA$226,'Results Input'!$B$7:$B$226,'Live Tables'!$A74,'Results Input'!$C$7:$C$226,'Live Tables'!D$62)</f>
        <v>57</v>
      </c>
      <c r="E75" s="30">
        <f>SUMIFS('Results Input'!$AB$7:$AB$226,'Results Input'!$B$7:$B$226,'Live Tables'!$A74,'Results Input'!$C$7:$C$226,'Live Tables'!D$62)</f>
        <v>31</v>
      </c>
      <c r="F75" s="30">
        <f>SUMIFS('Results Input'!$AA$7:$AA$226,'Results Input'!$B$7:$B$226,'Live Tables'!$A74,'Results Input'!$C$7:$C$226,'Live Tables'!F$62)</f>
        <v>27</v>
      </c>
      <c r="G75" s="30">
        <f>SUMIFS('Results Input'!$AB$7:$AB$226,'Results Input'!$B$7:$B$226,'Live Tables'!$A74,'Results Input'!$C$7:$C$226,'Live Tables'!F$62)</f>
        <v>39</v>
      </c>
      <c r="H75" s="30">
        <f>SUMIFS('Results Input'!$AA$7:$AA$226,'Results Input'!$B$7:$B$226,'Live Tables'!$A74,'Results Input'!$C$7:$C$226,'Live Tables'!H$62)</f>
        <v>48</v>
      </c>
      <c r="I75" s="30">
        <f>SUMIFS('Results Input'!$AB$7:$AB$226,'Results Input'!$B$7:$B$226,'Live Tables'!$A74,'Results Input'!$C$7:$C$226,'Live Tables'!H$62)</f>
        <v>28</v>
      </c>
      <c r="J75" s="30">
        <f>SUMIFS('Results Input'!$AA$7:$AA$226,'Results Input'!$B$7:$B$226,'Live Tables'!$A74,'Results Input'!$C$7:$C$226,'Live Tables'!J$62)</f>
        <v>38</v>
      </c>
      <c r="K75" s="30">
        <f>SUMIFS('Results Input'!$AB$7:$AB$226,'Results Input'!$B$7:$B$226,'Live Tables'!$A74,'Results Input'!$C$7:$C$226,'Live Tables'!J$62)</f>
        <v>39</v>
      </c>
      <c r="L75" s="30">
        <f>SUMIFS('Results Input'!$AA$7:$AA$226,'Results Input'!$B$7:$B$226,'Live Tables'!$A74,'Results Input'!$C$7:$C$226,'Live Tables'!L$62)</f>
        <v>30</v>
      </c>
      <c r="M75" s="30">
        <f>SUMIFS('Results Input'!$AB$7:$AB$226,'Results Input'!$B$7:$B$226,'Live Tables'!$A74,'Results Input'!$C$7:$C$226,'Live Tables'!L$62)</f>
        <v>41</v>
      </c>
      <c r="N75" s="116"/>
      <c r="O75" s="116"/>
      <c r="P75" s="30">
        <f>SUMIFS('Results Input'!$AA$7:$AA$226,'Results Input'!$B$7:$B$226,'Live Tables'!$A74,'Results Input'!$C$7:$C$226,'Live Tables'!P$62)</f>
        <v>31</v>
      </c>
      <c r="Q75" s="30">
        <f>SUMIFS('Results Input'!$AB$7:$AB$226,'Results Input'!$B$7:$B$226,'Live Tables'!$A74,'Results Input'!$C$7:$C$226,'Live Tables'!P$62)</f>
        <v>29</v>
      </c>
      <c r="R75" s="30">
        <f>SUMIFS('Results Input'!$AA$7:$AA$226,'Results Input'!$B$7:$B$226,'Live Tables'!$A74,'Results Input'!$C$7:$C$226,'Live Tables'!R$62)</f>
        <v>36</v>
      </c>
      <c r="S75" s="30">
        <f>SUMIFS('Results Input'!$AB$7:$AB$226,'Results Input'!$B$7:$B$226,'Live Tables'!$A74,'Results Input'!$C$7:$C$226,'Live Tables'!R$62)</f>
        <v>38</v>
      </c>
      <c r="T75" s="30">
        <f>SUMIFS('Results Input'!$AA$7:$AA$226,'Results Input'!$B$7:$B$226,'Live Tables'!$A74,'Results Input'!$C$7:$C$226,'Live Tables'!T$62)</f>
        <v>33</v>
      </c>
      <c r="U75" s="30">
        <f>SUMIFS('Results Input'!$AB$7:$AB$226,'Results Input'!$B$7:$B$226,'Live Tables'!$A74,'Results Input'!$C$7:$C$226,'Live Tables'!T$62)</f>
        <v>35</v>
      </c>
      <c r="V75" s="30">
        <f>SUMIFS('Results Input'!$AA$7:$AA$226,'Results Input'!$B$7:$B$226,'Live Tables'!$A74,'Results Input'!$C$7:$C$226,'Live Tables'!V$62)</f>
        <v>21</v>
      </c>
      <c r="W75" s="30">
        <f>SUMIFS('Results Input'!$AB$7:$AB$226,'Results Input'!$B$7:$B$226,'Live Tables'!$A74,'Results Input'!$C$7:$C$226,'Live Tables'!V$62)</f>
        <v>39</v>
      </c>
      <c r="X75" s="30">
        <f>SUMIFS('Results Input'!$AA$7:$AA$226,'Results Input'!$B$7:$B$226,'Live Tables'!$A74,'Results Input'!$C$7:$C$226,'Live Tables'!X$62)</f>
        <v>50</v>
      </c>
      <c r="Y75" s="31">
        <f>SUMIFS('Results Input'!$AB$7:$AB$226,'Results Input'!$B$7:$B$226,'Live Tables'!$A74,'Results Input'!$C$7:$C$226,'Live Tables'!X$62)</f>
        <v>27</v>
      </c>
    </row>
    <row r="76" spans="1:25" x14ac:dyDescent="0.3">
      <c r="A76" s="127" t="s">
        <v>272</v>
      </c>
      <c r="B76" s="27"/>
      <c r="C76" s="20" t="s">
        <v>15</v>
      </c>
      <c r="D76" s="29" t="str">
        <f>IF(SUMIFS('Results Input'!$AH$7:$AH$226,'Results Input'!$B$7:$B$226,'Live Tables'!$A76,'Results Input'!$C$7:$C$226,'Live Tables'!D$62)=1,SUMIFS('Results Input'!$AC$7:$AC$226,'Results Input'!$B$7:$B$226,'Live Tables'!$A76,'Results Input'!$C$7:$C$226,'Live Tables'!D$62)&amp;" +"&amp;" "&amp;SUMIFS('Results Input'!$AH$7:$AH$226,'Results Input'!$B$7:$B$226,'Live Tables'!$A76,'Results Input'!$C$7:$C$226,'Live Tables'!D$62),SUMIFS('Results Input'!$AC$7:$AC$226,'Results Input'!$B$7:$B$226,'Live Tables'!$A76,'Results Input'!$C$7:$C$226,'Live Tables'!D$62))</f>
        <v>10 + 1</v>
      </c>
      <c r="E76" s="29">
        <f>SUMIFS('Results Input'!$AD$7:$AD$226,'Results Input'!$B$7:$B$226,'Live Tables'!$A76,'Results Input'!$C$7:$C$226,'Live Tables'!D$62)</f>
        <v>0</v>
      </c>
      <c r="F76" s="29" t="str">
        <f>IF(SUMIFS('Results Input'!$AH$7:$AH$226,'Results Input'!$B$7:$B$226,'Live Tables'!$A76,'Results Input'!$C$7:$C$226,'Live Tables'!F$62)=1,SUMIFS('Results Input'!$AC$7:$AC$226,'Results Input'!$B$7:$B$226,'Live Tables'!$A76,'Results Input'!$C$7:$C$226,'Live Tables'!F$62)&amp;" +"&amp;" "&amp;SUMIFS('Results Input'!$AH$7:$AH$226,'Results Input'!$B$7:$B$226,'Live Tables'!$A76,'Results Input'!$C$7:$C$226,'Live Tables'!F$62),SUMIFS('Results Input'!$AC$7:$AC$226,'Results Input'!$B$7:$B$226,'Live Tables'!$A76,'Results Input'!$C$7:$C$226,'Live Tables'!F$62))</f>
        <v>8 + 1</v>
      </c>
      <c r="G76" s="29">
        <f>SUMIFS('Results Input'!$AD$7:$AD$226,'Results Input'!$B$7:$B$226,'Live Tables'!$A76,'Results Input'!$C$7:$C$226,'Live Tables'!F$62)</f>
        <v>2</v>
      </c>
      <c r="H76" s="29">
        <f>IF(SUMIFS('Results Input'!$AH$7:$AH$226,'Results Input'!$B$7:$B$226,'Live Tables'!$A76,'Results Input'!$C$7:$C$226,'Live Tables'!H$62)=1,SUMIFS('Results Input'!$AC$7:$AC$226,'Results Input'!$B$7:$B$226,'Live Tables'!$A76,'Results Input'!$C$7:$C$226,'Live Tables'!H$62)&amp;" +"&amp;" "&amp;SUMIFS('Results Input'!$AH$7:$AH$226,'Results Input'!$B$7:$B$226,'Live Tables'!$A76,'Results Input'!$C$7:$C$226,'Live Tables'!H$62),SUMIFS('Results Input'!$AC$7:$AC$226,'Results Input'!$B$7:$B$226,'Live Tables'!$A76,'Results Input'!$C$7:$C$226,'Live Tables'!H$62))</f>
        <v>6</v>
      </c>
      <c r="I76" s="29">
        <f>SUMIFS('Results Input'!$AD$7:$AD$226,'Results Input'!$B$7:$B$226,'Live Tables'!$A76,'Results Input'!$C$7:$C$226,'Live Tables'!H$62)</f>
        <v>4</v>
      </c>
      <c r="J76" s="29" t="str">
        <f>IF(SUMIFS('Results Input'!$AH$7:$AH$226,'Results Input'!$B$7:$B$226,'Live Tables'!$A76,'Results Input'!$C$7:$C$226,'Live Tables'!J$62)=1,SUMIFS('Results Input'!$AC$7:$AC$226,'Results Input'!$B$7:$B$226,'Live Tables'!$A76,'Results Input'!$C$7:$C$226,'Live Tables'!J$62)&amp;" +"&amp;" "&amp;SUMIFS('Results Input'!$AH$7:$AH$226,'Results Input'!$B$7:$B$226,'Live Tables'!$A76,'Results Input'!$C$7:$C$226,'Live Tables'!J$62),SUMIFS('Results Input'!$AC$7:$AC$226,'Results Input'!$B$7:$B$226,'Live Tables'!$A76,'Results Input'!$C$7:$C$226,'Live Tables'!J$62))</f>
        <v>6 + 1</v>
      </c>
      <c r="K76" s="29">
        <f>SUMIFS('Results Input'!$AD$7:$AD$226,'Results Input'!$B$7:$B$226,'Live Tables'!$A76,'Results Input'!$C$7:$C$226,'Live Tables'!J$62)</f>
        <v>4</v>
      </c>
      <c r="L76" s="29" t="str">
        <f>IF(SUMIFS('Results Input'!$AH$7:$AH$226,'Results Input'!$B$7:$B$226,'Live Tables'!$A76,'Results Input'!$C$7:$C$226,'Live Tables'!L$62)=1,SUMIFS('Results Input'!$AC$7:$AC$226,'Results Input'!$B$7:$B$226,'Live Tables'!$A76,'Results Input'!$C$7:$C$226,'Live Tables'!L$62)&amp;" +"&amp;" "&amp;SUMIFS('Results Input'!$AH$7:$AH$226,'Results Input'!$B$7:$B$226,'Live Tables'!$A76,'Results Input'!$C$7:$C$226,'Live Tables'!L$62),SUMIFS('Results Input'!$AC$7:$AC$226,'Results Input'!$B$7:$B$226,'Live Tables'!$A76,'Results Input'!$C$7:$C$226,'Live Tables'!L$62))</f>
        <v>8 + 1</v>
      </c>
      <c r="M76" s="29">
        <f>SUMIFS('Results Input'!$AD$7:$AD$226,'Results Input'!$B$7:$B$226,'Live Tables'!$A76,'Results Input'!$C$7:$C$226,'Live Tables'!L$62)</f>
        <v>2</v>
      </c>
      <c r="N76" s="29" t="str">
        <f>IF(SUMIFS('Results Input'!$AH$7:$AH$226,'Results Input'!$B$7:$B$226,'Live Tables'!$A76,'Results Input'!$C$7:$C$226,'Live Tables'!N$62)=1,SUMIFS('Results Input'!$AC$7:$AC$226,'Results Input'!$B$7:$B$226,'Live Tables'!$A76,'Results Input'!$C$7:$C$226,'Live Tables'!N$62)&amp;" +"&amp;" "&amp;SUMIFS('Results Input'!$AH$7:$AH$226,'Results Input'!$B$7:$B$226,'Live Tables'!$A76,'Results Input'!$C$7:$C$226,'Live Tables'!N$62),SUMIFS('Results Input'!$AC$7:$AC$226,'Results Input'!$B$7:$B$226,'Live Tables'!$A76,'Results Input'!$C$7:$C$226,'Live Tables'!N$62))</f>
        <v>8 + 1</v>
      </c>
      <c r="O76" s="29">
        <f>SUMIFS('Results Input'!$AD$7:$AD$226,'Results Input'!$B$7:$B$226,'Live Tables'!$A76,'Results Input'!$C$7:$C$226,'Live Tables'!N$62)</f>
        <v>2</v>
      </c>
      <c r="P76" s="28"/>
      <c r="Q76" s="28"/>
      <c r="R76" s="29" t="str">
        <f>IF(SUMIFS('Results Input'!$AH$7:$AH$226,'Results Input'!$B$7:$B$226,'Live Tables'!$A76,'Results Input'!$C$7:$C$226,'Live Tables'!R$62)=1,SUMIFS('Results Input'!$AC$7:$AC$226,'Results Input'!$B$7:$B$226,'Live Tables'!$A76,'Results Input'!$C$7:$C$226,'Live Tables'!R$62)&amp;" +"&amp;" "&amp;SUMIFS('Results Input'!$AH$7:$AH$226,'Results Input'!$B$7:$B$226,'Live Tables'!$A76,'Results Input'!$C$7:$C$226,'Live Tables'!R$62),SUMIFS('Results Input'!$AC$7:$AC$226,'Results Input'!$B$7:$B$226,'Live Tables'!$A76,'Results Input'!$C$7:$C$226,'Live Tables'!R$62))</f>
        <v>10 + 1</v>
      </c>
      <c r="S76" s="29">
        <f>SUMIFS('Results Input'!$AD$7:$AD$226,'Results Input'!$B$7:$B$226,'Live Tables'!$A76,'Results Input'!$C$7:$C$226,'Live Tables'!R$62)</f>
        <v>0</v>
      </c>
      <c r="T76" s="29" t="str">
        <f>IF(SUMIFS('Results Input'!$AH$7:$AH$226,'Results Input'!$B$7:$B$226,'Live Tables'!$A76,'Results Input'!$C$7:$C$226,'Live Tables'!T$62)=1,SUMIFS('Results Input'!$AC$7:$AC$226,'Results Input'!$B$7:$B$226,'Live Tables'!$A76,'Results Input'!$C$7:$C$226,'Live Tables'!T$62)&amp;" +"&amp;" "&amp;SUMIFS('Results Input'!$AH$7:$AH$226,'Results Input'!$B$7:$B$226,'Live Tables'!$A76,'Results Input'!$C$7:$C$226,'Live Tables'!T$62),SUMIFS('Results Input'!$AC$7:$AC$226,'Results Input'!$B$7:$B$226,'Live Tables'!$A76,'Results Input'!$C$7:$C$226,'Live Tables'!T$62))</f>
        <v>10 + 1</v>
      </c>
      <c r="U76" s="29">
        <f>SUMIFS('Results Input'!$AD$7:$AD$226,'Results Input'!$B$7:$B$226,'Live Tables'!$A76,'Results Input'!$C$7:$C$226,'Live Tables'!T$62)</f>
        <v>0</v>
      </c>
      <c r="V76" s="29" t="str">
        <f>IF(SUMIFS('Results Input'!$AH$7:$AH$226,'Results Input'!$B$7:$B$226,'Live Tables'!$A76,'Results Input'!$C$7:$C$226,'Live Tables'!V$62)=1,SUMIFS('Results Input'!$AC$7:$AC$226,'Results Input'!$B$7:$B$226,'Live Tables'!$A76,'Results Input'!$C$7:$C$226,'Live Tables'!V$62)&amp;" +"&amp;" "&amp;SUMIFS('Results Input'!$AH$7:$AH$226,'Results Input'!$B$7:$B$226,'Live Tables'!$A76,'Results Input'!$C$7:$C$226,'Live Tables'!V$62),SUMIFS('Results Input'!$AC$7:$AC$226,'Results Input'!$B$7:$B$226,'Live Tables'!$A76,'Results Input'!$C$7:$C$226,'Live Tables'!V$62))</f>
        <v>10 + 1</v>
      </c>
      <c r="W76" s="29">
        <f>SUMIFS('Results Input'!$AD$7:$AD$226,'Results Input'!$B$7:$B$226,'Live Tables'!$A76,'Results Input'!$C$7:$C$226,'Live Tables'!V$62)</f>
        <v>0</v>
      </c>
      <c r="X76" s="29">
        <f>IF(SUMIFS('Results Input'!$AH$7:$AH$226,'Results Input'!$B$7:$B$226,'Live Tables'!$A76,'Results Input'!$C$7:$C$226,'Live Tables'!X$62)=1,SUMIFS('Results Input'!$AC$7:$AC$226,'Results Input'!$B$7:$B$226,'Live Tables'!$A76,'Results Input'!$C$7:$C$226,'Live Tables'!X$62)&amp;" +"&amp;" "&amp;SUMIFS('Results Input'!$AH$7:$AH$226,'Results Input'!$B$7:$B$226,'Live Tables'!$A76,'Results Input'!$C$7:$C$226,'Live Tables'!X$62),SUMIFS('Results Input'!$AC$7:$AC$226,'Results Input'!$B$7:$B$226,'Live Tables'!$A76,'Results Input'!$C$7:$C$226,'Live Tables'!X$62))</f>
        <v>4</v>
      </c>
      <c r="Y76" s="33">
        <f>SUMIFS('Results Input'!$AD$7:$AD$226,'Results Input'!$B$7:$B$226,'Live Tables'!$A76,'Results Input'!$C$7:$C$226,'Live Tables'!X$62)</f>
        <v>6</v>
      </c>
    </row>
    <row r="77" spans="1:25" x14ac:dyDescent="0.3">
      <c r="A77" s="128"/>
      <c r="B77" s="20"/>
      <c r="C77" s="20" t="s">
        <v>16</v>
      </c>
      <c r="D77" s="30">
        <f>SUMIFS('Results Input'!$AA$7:$AA$226,'Results Input'!$B$7:$B$226,'Live Tables'!$A76,'Results Input'!$C$7:$C$226,'Live Tables'!D$62)</f>
        <v>56</v>
      </c>
      <c r="E77" s="30">
        <f>SUMIFS('Results Input'!$AB$7:$AB$226,'Results Input'!$B$7:$B$226,'Live Tables'!$A76,'Results Input'!$C$7:$C$226,'Live Tables'!D$62)</f>
        <v>23</v>
      </c>
      <c r="F77" s="30">
        <f>SUMIFS('Results Input'!$AA$7:$AA$226,'Results Input'!$B$7:$B$226,'Live Tables'!$A76,'Results Input'!$C$7:$C$226,'Live Tables'!F$62)</f>
        <v>49</v>
      </c>
      <c r="G77" s="30">
        <f>SUMIFS('Results Input'!$AB$7:$AB$226,'Results Input'!$B$7:$B$226,'Live Tables'!$A76,'Results Input'!$C$7:$C$226,'Live Tables'!F$62)</f>
        <v>26</v>
      </c>
      <c r="H77" s="30">
        <f>SUMIFS('Results Input'!$AA$7:$AA$226,'Results Input'!$B$7:$B$226,'Live Tables'!$A76,'Results Input'!$C$7:$C$226,'Live Tables'!H$62)</f>
        <v>41</v>
      </c>
      <c r="I77" s="30">
        <f>SUMIFS('Results Input'!$AB$7:$AB$226,'Results Input'!$B$7:$B$226,'Live Tables'!$A76,'Results Input'!$C$7:$C$226,'Live Tables'!H$62)</f>
        <v>40</v>
      </c>
      <c r="J77" s="30">
        <f>SUMIFS('Results Input'!$AA$7:$AA$226,'Results Input'!$B$7:$B$226,'Live Tables'!$A76,'Results Input'!$C$7:$C$226,'Live Tables'!J$62)</f>
        <v>42</v>
      </c>
      <c r="K77" s="30">
        <f>SUMIFS('Results Input'!$AB$7:$AB$226,'Results Input'!$B$7:$B$226,'Live Tables'!$A76,'Results Input'!$C$7:$C$226,'Live Tables'!J$62)</f>
        <v>35</v>
      </c>
      <c r="L77" s="30">
        <f>SUMIFS('Results Input'!$AA$7:$AA$226,'Results Input'!$B$7:$B$226,'Live Tables'!$A76,'Results Input'!$C$7:$C$226,'Live Tables'!L$62)</f>
        <v>40</v>
      </c>
      <c r="M77" s="30">
        <f>SUMIFS('Results Input'!$AB$7:$AB$226,'Results Input'!$B$7:$B$226,'Live Tables'!$A76,'Results Input'!$C$7:$C$226,'Live Tables'!L$62)</f>
        <v>37</v>
      </c>
      <c r="N77" s="30">
        <f>SUMIFS('Results Input'!$AA$7:$AA$226,'Results Input'!$B$7:$B$226,'Live Tables'!$A76,'Results Input'!$C$7:$C$226,'Live Tables'!N$62)</f>
        <v>54</v>
      </c>
      <c r="O77" s="30">
        <f>SUMIFS('Results Input'!$AB$7:$AB$226,'Results Input'!$B$7:$B$226,'Live Tables'!$A76,'Results Input'!$C$7:$C$226,'Live Tables'!N$62)</f>
        <v>28</v>
      </c>
      <c r="P77" s="28"/>
      <c r="Q77" s="28"/>
      <c r="R77" s="30">
        <f>SUMIFS('Results Input'!$AA$7:$AA$226,'Results Input'!$B$7:$B$226,'Live Tables'!$A76,'Results Input'!$C$7:$C$226,'Live Tables'!R$62)</f>
        <v>40</v>
      </c>
      <c r="S77" s="30">
        <f>SUMIFS('Results Input'!$AB$7:$AB$226,'Results Input'!$B$7:$B$226,'Live Tables'!$A76,'Results Input'!$C$7:$C$226,'Live Tables'!R$62)</f>
        <v>25</v>
      </c>
      <c r="T77" s="30">
        <f>SUMIFS('Results Input'!$AA$7:$AA$226,'Results Input'!$B$7:$B$226,'Live Tables'!$A76,'Results Input'!$C$7:$C$226,'Live Tables'!T$62)</f>
        <v>48</v>
      </c>
      <c r="U77" s="30">
        <f>SUMIFS('Results Input'!$AB$7:$AB$226,'Results Input'!$B$7:$B$226,'Live Tables'!$A76,'Results Input'!$C$7:$C$226,'Live Tables'!T$62)</f>
        <v>21</v>
      </c>
      <c r="V77" s="30">
        <f>SUMIFS('Results Input'!$AA$7:$AA$226,'Results Input'!$B$7:$B$226,'Live Tables'!$A76,'Results Input'!$C$7:$C$226,'Live Tables'!V$62)</f>
        <v>43</v>
      </c>
      <c r="W77" s="30">
        <f>SUMIFS('Results Input'!$AB$7:$AB$226,'Results Input'!$B$7:$B$226,'Live Tables'!$A76,'Results Input'!$C$7:$C$226,'Live Tables'!V$62)</f>
        <v>24</v>
      </c>
      <c r="X77" s="30">
        <f>SUMIFS('Results Input'!$AA$7:$AA$226,'Results Input'!$B$7:$B$226,'Live Tables'!$A76,'Results Input'!$C$7:$C$226,'Live Tables'!X$62)</f>
        <v>37</v>
      </c>
      <c r="Y77" s="31">
        <f>SUMIFS('Results Input'!$AB$7:$AB$226,'Results Input'!$B$7:$B$226,'Live Tables'!$A76,'Results Input'!$C$7:$C$226,'Live Tables'!X$62)</f>
        <v>42</v>
      </c>
    </row>
    <row r="78" spans="1:25" x14ac:dyDescent="0.3">
      <c r="A78" s="127" t="s">
        <v>273</v>
      </c>
      <c r="B78" s="27"/>
      <c r="C78" s="20" t="s">
        <v>15</v>
      </c>
      <c r="D78" s="29" t="str">
        <f>IF(SUMIFS('Results Input'!$AH$7:$AH$226,'Results Input'!$B$7:$B$226,'Live Tables'!$A78,'Results Input'!$C$7:$C$226,'Live Tables'!D$62)=1,SUMIFS('Results Input'!$AC$7:$AC$226,'Results Input'!$B$7:$B$226,'Live Tables'!$A78,'Results Input'!$C$7:$C$226,'Live Tables'!D$62)&amp;" +"&amp;" "&amp;SUMIFS('Results Input'!$AH$7:$AH$226,'Results Input'!$B$7:$B$226,'Live Tables'!$A78,'Results Input'!$C$7:$C$226,'Live Tables'!D$62),SUMIFS('Results Input'!$AC$7:$AC$226,'Results Input'!$B$7:$B$226,'Live Tables'!$A78,'Results Input'!$C$7:$C$226,'Live Tables'!D$62))</f>
        <v>10 + 1</v>
      </c>
      <c r="E78" s="29">
        <f>SUMIFS('Results Input'!$AD$7:$AD$226,'Results Input'!$B$7:$B$226,'Live Tables'!$A78,'Results Input'!$C$7:$C$226,'Live Tables'!D$62)</f>
        <v>0</v>
      </c>
      <c r="F78" s="29">
        <f>IF(SUMIFS('Results Input'!$AH$7:$AH$226,'Results Input'!$B$7:$B$226,'Live Tables'!$A78,'Results Input'!$C$7:$C$226,'Live Tables'!F$62)=1,SUMIFS('Results Input'!$AC$7:$AC$226,'Results Input'!$B$7:$B$226,'Live Tables'!$A78,'Results Input'!$C$7:$C$226,'Live Tables'!F$62)&amp;" +"&amp;" "&amp;SUMIFS('Results Input'!$AH$7:$AH$226,'Results Input'!$B$7:$B$226,'Live Tables'!$A78,'Results Input'!$C$7:$C$226,'Live Tables'!F$62),SUMIFS('Results Input'!$AC$7:$AC$226,'Results Input'!$B$7:$B$226,'Live Tables'!$A78,'Results Input'!$C$7:$C$226,'Live Tables'!F$62))</f>
        <v>4</v>
      </c>
      <c r="G78" s="29">
        <f>SUMIFS('Results Input'!$AD$7:$AD$226,'Results Input'!$B$7:$B$226,'Live Tables'!$A78,'Results Input'!$C$7:$C$226,'Live Tables'!F$62)</f>
        <v>6</v>
      </c>
      <c r="H78" s="29">
        <f>IF(SUMIFS('Results Input'!$AH$7:$AH$226,'Results Input'!$B$7:$B$226,'Live Tables'!$A78,'Results Input'!$C$7:$C$226,'Live Tables'!H$62)=1,SUMIFS('Results Input'!$AC$7:$AC$226,'Results Input'!$B$7:$B$226,'Live Tables'!$A78,'Results Input'!$C$7:$C$226,'Live Tables'!H$62)&amp;" +"&amp;" "&amp;SUMIFS('Results Input'!$AH$7:$AH$226,'Results Input'!$B$7:$B$226,'Live Tables'!$A78,'Results Input'!$C$7:$C$226,'Live Tables'!H$62),SUMIFS('Results Input'!$AC$7:$AC$226,'Results Input'!$B$7:$B$226,'Live Tables'!$A78,'Results Input'!$C$7:$C$226,'Live Tables'!H$62))</f>
        <v>1</v>
      </c>
      <c r="I78" s="29">
        <f>SUMIFS('Results Input'!$AD$7:$AD$226,'Results Input'!$B$7:$B$226,'Live Tables'!$A78,'Results Input'!$C$7:$C$226,'Live Tables'!H$62)</f>
        <v>9</v>
      </c>
      <c r="J78" s="29">
        <f>IF(SUMIFS('Results Input'!$AH$7:$AH$226,'Results Input'!$B$7:$B$226,'Live Tables'!$A78,'Results Input'!$C$7:$C$226,'Live Tables'!J$62)=1,SUMIFS('Results Input'!$AC$7:$AC$226,'Results Input'!$B$7:$B$226,'Live Tables'!$A78,'Results Input'!$C$7:$C$226,'Live Tables'!J$62)&amp;" +"&amp;" "&amp;SUMIFS('Results Input'!$AH$7:$AH$226,'Results Input'!$B$7:$B$226,'Live Tables'!$A78,'Results Input'!$C$7:$C$226,'Live Tables'!J$62),SUMIFS('Results Input'!$AC$7:$AC$226,'Results Input'!$B$7:$B$226,'Live Tables'!$A78,'Results Input'!$C$7:$C$226,'Live Tables'!J$62))</f>
        <v>2</v>
      </c>
      <c r="K78" s="29">
        <f>SUMIFS('Results Input'!$AD$7:$AD$226,'Results Input'!$B$7:$B$226,'Live Tables'!$A78,'Results Input'!$C$7:$C$226,'Live Tables'!J$62)</f>
        <v>8</v>
      </c>
      <c r="L78" s="29" t="str">
        <f>IF(SUMIFS('Results Input'!$AH$7:$AH$226,'Results Input'!$B$7:$B$226,'Live Tables'!$A78,'Results Input'!$C$7:$C$226,'Live Tables'!L$62)=1,SUMIFS('Results Input'!$AC$7:$AC$226,'Results Input'!$B$7:$B$226,'Live Tables'!$A78,'Results Input'!$C$7:$C$226,'Live Tables'!L$62)&amp;" +"&amp;" "&amp;SUMIFS('Results Input'!$AH$7:$AH$226,'Results Input'!$B$7:$B$226,'Live Tables'!$A78,'Results Input'!$C$7:$C$226,'Live Tables'!L$62),SUMIFS('Results Input'!$AC$7:$AC$226,'Results Input'!$B$7:$B$226,'Live Tables'!$A78,'Results Input'!$C$7:$C$226,'Live Tables'!L$62))</f>
        <v>9 + 1</v>
      </c>
      <c r="M78" s="29">
        <f>SUMIFS('Results Input'!$AD$7:$AD$226,'Results Input'!$B$7:$B$226,'Live Tables'!$A78,'Results Input'!$C$7:$C$226,'Live Tables'!L$62)</f>
        <v>1</v>
      </c>
      <c r="N78" s="29">
        <f>IF(SUMIFS('Results Input'!$AH$7:$AH$226,'Results Input'!$B$7:$B$226,'Live Tables'!$A78,'Results Input'!$C$7:$C$226,'Live Tables'!N$62)=1,SUMIFS('Results Input'!$AC$7:$AC$226,'Results Input'!$B$7:$B$226,'Live Tables'!$A78,'Results Input'!$C$7:$C$226,'Live Tables'!N$62)&amp;" +"&amp;" "&amp;SUMIFS('Results Input'!$AH$7:$AH$226,'Results Input'!$B$7:$B$226,'Live Tables'!$A78,'Results Input'!$C$7:$C$226,'Live Tables'!N$62),SUMIFS('Results Input'!$AC$7:$AC$226,'Results Input'!$B$7:$B$226,'Live Tables'!$A78,'Results Input'!$C$7:$C$226,'Live Tables'!N$62))</f>
        <v>2</v>
      </c>
      <c r="O78" s="29">
        <f>SUMIFS('Results Input'!$AD$7:$AD$226,'Results Input'!$B$7:$B$226,'Live Tables'!$A78,'Results Input'!$C$7:$C$226,'Live Tables'!N$62)</f>
        <v>8</v>
      </c>
      <c r="P78" s="29">
        <f>IF(SUMIFS('Results Input'!$AH$7:$AH$226,'Results Input'!$B$7:$B$226,'Live Tables'!$A78,'Results Input'!$C$7:$C$226,'Live Tables'!P$62)=1,SUMIFS('Results Input'!$AC$7:$AC$226,'Results Input'!$B$7:$B$226,'Live Tables'!$A78,'Results Input'!$C$7:$C$226,'Live Tables'!P$62)&amp;" +"&amp;" "&amp;SUMIFS('Results Input'!$AH$7:$AH$226,'Results Input'!$B$7:$B$226,'Live Tables'!$A78,'Results Input'!$C$7:$C$226,'Live Tables'!P$62),SUMIFS('Results Input'!$AC$7:$AC$226,'Results Input'!$B$7:$B$226,'Live Tables'!$A78,'Results Input'!$C$7:$C$226,'Live Tables'!P$62))</f>
        <v>7</v>
      </c>
      <c r="Q78" s="29">
        <f>SUMIFS('Results Input'!$AD$7:$AD$226,'Results Input'!$B$7:$B$226,'Live Tables'!$A78,'Results Input'!$C$7:$C$226,'Live Tables'!P$62)</f>
        <v>3</v>
      </c>
      <c r="R78" s="28"/>
      <c r="S78" s="28"/>
      <c r="T78" s="29" t="str">
        <f>IF(SUMIFS('Results Input'!$AH$7:$AH$226,'Results Input'!$B$7:$B$226,'Live Tables'!$A78,'Results Input'!$C$7:$C$226,'Live Tables'!T$62)=1,SUMIFS('Results Input'!$AC$7:$AC$226,'Results Input'!$B$7:$B$226,'Live Tables'!$A78,'Results Input'!$C$7:$C$226,'Live Tables'!T$62)&amp;" +"&amp;" "&amp;SUMIFS('Results Input'!$AH$7:$AH$226,'Results Input'!$B$7:$B$226,'Live Tables'!$A78,'Results Input'!$C$7:$C$226,'Live Tables'!T$62),SUMIFS('Results Input'!$AC$7:$AC$226,'Results Input'!$B$7:$B$226,'Live Tables'!$A78,'Results Input'!$C$7:$C$226,'Live Tables'!T$62))</f>
        <v>4 + 1</v>
      </c>
      <c r="U78" s="29">
        <f>SUMIFS('Results Input'!$AD$7:$AD$226,'Results Input'!$B$7:$B$226,'Live Tables'!$A78,'Results Input'!$C$7:$C$226,'Live Tables'!T$62)</f>
        <v>6</v>
      </c>
      <c r="V78" s="29" t="str">
        <f>IF(SUMIFS('Results Input'!$AH$7:$AH$226,'Results Input'!$B$7:$B$226,'Live Tables'!$A78,'Results Input'!$C$7:$C$226,'Live Tables'!V$62)=1,SUMIFS('Results Input'!$AC$7:$AC$226,'Results Input'!$B$7:$B$226,'Live Tables'!$A78,'Results Input'!$C$7:$C$226,'Live Tables'!V$62)&amp;" +"&amp;" "&amp;SUMIFS('Results Input'!$AH$7:$AH$226,'Results Input'!$B$7:$B$226,'Live Tables'!$A78,'Results Input'!$C$7:$C$226,'Live Tables'!V$62),SUMIFS('Results Input'!$AC$7:$AC$226,'Results Input'!$B$7:$B$226,'Live Tables'!$A78,'Results Input'!$C$7:$C$226,'Live Tables'!V$62))</f>
        <v>9 + 1</v>
      </c>
      <c r="W78" s="29">
        <f>SUMIFS('Results Input'!$AD$7:$AD$226,'Results Input'!$B$7:$B$226,'Live Tables'!$A78,'Results Input'!$C$7:$C$226,'Live Tables'!V$62)</f>
        <v>1</v>
      </c>
      <c r="X78" s="29">
        <f>IF(SUMIFS('Results Input'!$AH$7:$AH$226,'Results Input'!$B$7:$B$226,'Live Tables'!$A78,'Results Input'!$C$7:$C$226,'Live Tables'!X$62)=1,SUMIFS('Results Input'!$AC$7:$AC$226,'Results Input'!$B$7:$B$226,'Live Tables'!$A78,'Results Input'!$C$7:$C$226,'Live Tables'!X$62)&amp;" +"&amp;" "&amp;SUMIFS('Results Input'!$AH$7:$AH$226,'Results Input'!$B$7:$B$226,'Live Tables'!$A78,'Results Input'!$C$7:$C$226,'Live Tables'!X$62),SUMIFS('Results Input'!$AC$7:$AC$226,'Results Input'!$B$7:$B$226,'Live Tables'!$A78,'Results Input'!$C$7:$C$226,'Live Tables'!X$62))</f>
        <v>3</v>
      </c>
      <c r="Y78" s="33">
        <f>SUMIFS('Results Input'!$AD$7:$AD$226,'Results Input'!$B$7:$B$226,'Live Tables'!$A78,'Results Input'!$C$7:$C$226,'Live Tables'!X$62)</f>
        <v>7</v>
      </c>
    </row>
    <row r="79" spans="1:25" x14ac:dyDescent="0.3">
      <c r="A79" s="128"/>
      <c r="B79" s="20"/>
      <c r="C79" s="20" t="s">
        <v>16</v>
      </c>
      <c r="D79" s="30">
        <f>SUMIFS('Results Input'!$AA$7:$AA$226,'Results Input'!$B$7:$B$226,'Live Tables'!$A78,'Results Input'!$C$7:$C$226,'Live Tables'!D$62)</f>
        <v>78</v>
      </c>
      <c r="E79" s="30">
        <f>SUMIFS('Results Input'!$AB$7:$AB$226,'Results Input'!$B$7:$B$226,'Live Tables'!$A78,'Results Input'!$C$7:$C$226,'Live Tables'!D$62)</f>
        <v>22</v>
      </c>
      <c r="F79" s="30">
        <f>SUMIFS('Results Input'!$AA$7:$AA$226,'Results Input'!$B$7:$B$226,'Live Tables'!$A78,'Results Input'!$C$7:$C$226,'Live Tables'!F$62)</f>
        <v>29</v>
      </c>
      <c r="G79" s="30">
        <f>SUMIFS('Results Input'!$AB$7:$AB$226,'Results Input'!$B$7:$B$226,'Live Tables'!$A78,'Results Input'!$C$7:$C$226,'Live Tables'!F$62)</f>
        <v>46</v>
      </c>
      <c r="H79" s="30">
        <f>SUMIFS('Results Input'!$AA$7:$AA$226,'Results Input'!$B$7:$B$226,'Live Tables'!$A78,'Results Input'!$C$7:$C$226,'Live Tables'!H$62)</f>
        <v>29</v>
      </c>
      <c r="I79" s="30">
        <f>SUMIFS('Results Input'!$AB$7:$AB$226,'Results Input'!$B$7:$B$226,'Live Tables'!$A78,'Results Input'!$C$7:$C$226,'Live Tables'!H$62)</f>
        <v>43</v>
      </c>
      <c r="J79" s="30">
        <f>SUMIFS('Results Input'!$AA$7:$AA$226,'Results Input'!$B$7:$B$226,'Live Tables'!$A78,'Results Input'!$C$7:$C$226,'Live Tables'!J$62)</f>
        <v>22</v>
      </c>
      <c r="K79" s="30">
        <f>SUMIFS('Results Input'!$AB$7:$AB$226,'Results Input'!$B$7:$B$226,'Live Tables'!$A78,'Results Input'!$C$7:$C$226,'Live Tables'!J$62)</f>
        <v>46</v>
      </c>
      <c r="L79" s="30">
        <f>SUMIFS('Results Input'!$AA$7:$AA$226,'Results Input'!$B$7:$B$226,'Live Tables'!$A78,'Results Input'!$C$7:$C$226,'Live Tables'!L$62)</f>
        <v>52</v>
      </c>
      <c r="M79" s="30">
        <f>SUMIFS('Results Input'!$AB$7:$AB$226,'Results Input'!$B$7:$B$226,'Live Tables'!$A78,'Results Input'!$C$7:$C$226,'Live Tables'!L$62)</f>
        <v>23</v>
      </c>
      <c r="N79" s="30">
        <f>SUMIFS('Results Input'!$AA$7:$AA$226,'Results Input'!$B$7:$B$226,'Live Tables'!$A78,'Results Input'!$C$7:$C$226,'Live Tables'!N$62)</f>
        <v>27</v>
      </c>
      <c r="O79" s="30">
        <f>SUMIFS('Results Input'!$AB$7:$AB$226,'Results Input'!$B$7:$B$226,'Live Tables'!$A78,'Results Input'!$C$7:$C$226,'Live Tables'!N$62)</f>
        <v>42</v>
      </c>
      <c r="P79" s="30">
        <f>SUMIFS('Results Input'!$AA$7:$AA$226,'Results Input'!$B$7:$B$226,'Live Tables'!$A78,'Results Input'!$C$7:$C$226,'Live Tables'!P$62)</f>
        <v>42</v>
      </c>
      <c r="Q79" s="30">
        <f>SUMIFS('Results Input'!$AB$7:$AB$226,'Results Input'!$B$7:$B$226,'Live Tables'!$A78,'Results Input'!$C$7:$C$226,'Live Tables'!P$62)</f>
        <v>41</v>
      </c>
      <c r="R79" s="28"/>
      <c r="S79" s="28"/>
      <c r="T79" s="30">
        <f>SUMIFS('Results Input'!$AA$7:$AA$226,'Results Input'!$B$7:$B$226,'Live Tables'!$A78,'Results Input'!$C$7:$C$226,'Live Tables'!T$62)</f>
        <v>32</v>
      </c>
      <c r="U79" s="30">
        <f>SUMIFS('Results Input'!$AB$7:$AB$226,'Results Input'!$B$7:$B$226,'Live Tables'!$A78,'Results Input'!$C$7:$C$226,'Live Tables'!T$62)</f>
        <v>37</v>
      </c>
      <c r="V79" s="30">
        <f>SUMIFS('Results Input'!$AA$7:$AA$226,'Results Input'!$B$7:$B$226,'Live Tables'!$A78,'Results Input'!$C$7:$C$226,'Live Tables'!V$62)</f>
        <v>42</v>
      </c>
      <c r="W79" s="30">
        <f>SUMIFS('Results Input'!$AB$7:$AB$226,'Results Input'!$B$7:$B$226,'Live Tables'!$A78,'Results Input'!$C$7:$C$226,'Live Tables'!V$62)</f>
        <v>25</v>
      </c>
      <c r="X79" s="30">
        <f>SUMIFS('Results Input'!$AA$7:$AA$226,'Results Input'!$B$7:$B$226,'Live Tables'!$A78,'Results Input'!$C$7:$C$226,'Live Tables'!X$62)</f>
        <v>27</v>
      </c>
      <c r="Y79" s="31">
        <f>SUMIFS('Results Input'!$AB$7:$AB$226,'Results Input'!$B$7:$B$226,'Live Tables'!$A78,'Results Input'!$C$7:$C$226,'Live Tables'!X$62)</f>
        <v>33</v>
      </c>
    </row>
    <row r="80" spans="1:25" x14ac:dyDescent="0.3">
      <c r="A80" s="127" t="s">
        <v>389</v>
      </c>
      <c r="B80" s="32"/>
      <c r="C80" s="20" t="s">
        <v>15</v>
      </c>
      <c r="D80" s="29" t="str">
        <f>IF(SUMIFS('Results Input'!$AH$7:$AH$226,'Results Input'!$B$7:$B$226,'Live Tables'!$A80,'Results Input'!$C$7:$C$226,'Live Tables'!D$62)=1,SUMIFS('Results Input'!$AC$7:$AC$226,'Results Input'!$B$7:$B$226,'Live Tables'!$A80,'Results Input'!$C$7:$C$226,'Live Tables'!D$62)&amp;" +"&amp;" "&amp;SUMIFS('Results Input'!$AH$7:$AH$226,'Results Input'!$B$7:$B$226,'Live Tables'!$A80,'Results Input'!$C$7:$C$226,'Live Tables'!D$62),SUMIFS('Results Input'!$AC$7:$AC$226,'Results Input'!$B$7:$B$226,'Live Tables'!$A80,'Results Input'!$C$7:$C$226,'Live Tables'!D$62))</f>
        <v>8 + 1</v>
      </c>
      <c r="E80" s="29">
        <f>SUMIFS('Results Input'!$AD$7:$AD$226,'Results Input'!$B$7:$B$226,'Live Tables'!$A80,'Results Input'!$C$7:$C$226,'Live Tables'!D$62)</f>
        <v>2</v>
      </c>
      <c r="F80" s="29">
        <f>IF(SUMIFS('Results Input'!$AH$7:$AH$226,'Results Input'!$B$7:$B$226,'Live Tables'!$A80,'Results Input'!$C$7:$C$226,'Live Tables'!F$62)=1,SUMIFS('Results Input'!$AC$7:$AC$226,'Results Input'!$B$7:$B$226,'Live Tables'!$A80,'Results Input'!$C$7:$C$226,'Live Tables'!F$62)&amp;" +"&amp;" "&amp;SUMIFS('Results Input'!$AH$7:$AH$226,'Results Input'!$B$7:$B$226,'Live Tables'!$A80,'Results Input'!$C$7:$C$226,'Live Tables'!F$62),SUMIFS('Results Input'!$AC$7:$AC$226,'Results Input'!$B$7:$B$226,'Live Tables'!$A80,'Results Input'!$C$7:$C$226,'Live Tables'!F$62))</f>
        <v>3</v>
      </c>
      <c r="G80" s="29">
        <f>SUMIFS('Results Input'!$AD$7:$AD$226,'Results Input'!$B$7:$B$226,'Live Tables'!$A80,'Results Input'!$C$7:$C$226,'Live Tables'!F$62)</f>
        <v>7</v>
      </c>
      <c r="H80" s="29">
        <f>IF(SUMIFS('Results Input'!$AH$7:$AH$226,'Results Input'!$B$7:$B$226,'Live Tables'!$A80,'Results Input'!$C$7:$C$226,'Live Tables'!H$62)=1,SUMIFS('Results Input'!$AC$7:$AC$226,'Results Input'!$B$7:$B$226,'Live Tables'!$A80,'Results Input'!$C$7:$C$226,'Live Tables'!H$62)&amp;" +"&amp;" "&amp;SUMIFS('Results Input'!$AH$7:$AH$226,'Results Input'!$B$7:$B$226,'Live Tables'!$A80,'Results Input'!$C$7:$C$226,'Live Tables'!H$62),SUMIFS('Results Input'!$AC$7:$AC$226,'Results Input'!$B$7:$B$226,'Live Tables'!$A80,'Results Input'!$C$7:$C$226,'Live Tables'!H$62))</f>
        <v>0</v>
      </c>
      <c r="I80" s="29">
        <f>SUMIFS('Results Input'!$AD$7:$AD$226,'Results Input'!$B$7:$B$226,'Live Tables'!$A80,'Results Input'!$C$7:$C$226,'Live Tables'!H$62)</f>
        <v>10</v>
      </c>
      <c r="J80" s="29">
        <f>IF(SUMIFS('Results Input'!$AH$7:$AH$226,'Results Input'!$B$7:$B$226,'Live Tables'!$A80,'Results Input'!$C$7:$C$226,'Live Tables'!J$62)=1,SUMIFS('Results Input'!$AC$7:$AC$226,'Results Input'!$B$7:$B$226,'Live Tables'!$A80,'Results Input'!$C$7:$C$226,'Live Tables'!J$62)&amp;" +"&amp;" "&amp;SUMIFS('Results Input'!$AH$7:$AH$226,'Results Input'!$B$7:$B$226,'Live Tables'!$A80,'Results Input'!$C$7:$C$226,'Live Tables'!J$62),SUMIFS('Results Input'!$AC$7:$AC$226,'Results Input'!$B$7:$B$226,'Live Tables'!$A80,'Results Input'!$C$7:$C$226,'Live Tables'!J$62))</f>
        <v>0</v>
      </c>
      <c r="K80" s="29">
        <f>SUMIFS('Results Input'!$AD$7:$AD$226,'Results Input'!$B$7:$B$226,'Live Tables'!$A80,'Results Input'!$C$7:$C$226,'Live Tables'!J$62)</f>
        <v>10</v>
      </c>
      <c r="L80" s="29">
        <f>IF(SUMIFS('Results Input'!$AH$7:$AH$226,'Results Input'!$B$7:$B$226,'Live Tables'!$A80,'Results Input'!$C$7:$C$226,'Live Tables'!L$62)=1,SUMIFS('Results Input'!$AC$7:$AC$226,'Results Input'!$B$7:$B$226,'Live Tables'!$A80,'Results Input'!$C$7:$C$226,'Live Tables'!L$62)&amp;" +"&amp;" "&amp;SUMIFS('Results Input'!$AH$7:$AH$226,'Results Input'!$B$7:$B$226,'Live Tables'!$A80,'Results Input'!$C$7:$C$226,'Live Tables'!L$62),SUMIFS('Results Input'!$AC$7:$AC$226,'Results Input'!$B$7:$B$226,'Live Tables'!$A80,'Results Input'!$C$7:$C$226,'Live Tables'!L$62))</f>
        <v>2</v>
      </c>
      <c r="M80" s="29">
        <f>SUMIFS('Results Input'!$AD$7:$AD$226,'Results Input'!$B$7:$B$226,'Live Tables'!$A80,'Results Input'!$C$7:$C$226,'Live Tables'!L$62)</f>
        <v>8</v>
      </c>
      <c r="N80" s="29" t="str">
        <f>IF(SUMIFS('Results Input'!$AH$7:$AH$226,'Results Input'!$B$7:$B$226,'Live Tables'!$A80,'Results Input'!$C$7:$C$226,'Live Tables'!N$62)=1,SUMIFS('Results Input'!$AC$7:$AC$226,'Results Input'!$B$7:$B$226,'Live Tables'!$A80,'Results Input'!$C$7:$C$226,'Live Tables'!N$62)&amp;" +"&amp;" "&amp;SUMIFS('Results Input'!$AH$7:$AH$226,'Results Input'!$B$7:$B$226,'Live Tables'!$A80,'Results Input'!$C$7:$C$226,'Live Tables'!N$62),SUMIFS('Results Input'!$AC$7:$AC$226,'Results Input'!$B$7:$B$226,'Live Tables'!$A80,'Results Input'!$C$7:$C$226,'Live Tables'!N$62))</f>
        <v>9 + 1</v>
      </c>
      <c r="O80" s="29">
        <f>SUMIFS('Results Input'!$AD$7:$AD$226,'Results Input'!$B$7:$B$226,'Live Tables'!$A80,'Results Input'!$C$7:$C$226,'Live Tables'!N$62)</f>
        <v>1</v>
      </c>
      <c r="P80" s="29">
        <f>IF(SUMIFS('Results Input'!$AH$7:$AH$226,'Results Input'!$B$7:$B$226,'Live Tables'!$A80,'Results Input'!$C$7:$C$226,'Live Tables'!P$62)=1,SUMIFS('Results Input'!$AC$7:$AC$226,'Results Input'!$B$7:$B$226,'Live Tables'!$A80,'Results Input'!$C$7:$C$226,'Live Tables'!P$62)&amp;" +"&amp;" "&amp;SUMIFS('Results Input'!$AH$7:$AH$226,'Results Input'!$B$7:$B$226,'Live Tables'!$A80,'Results Input'!$C$7:$C$226,'Live Tables'!P$62),SUMIFS('Results Input'!$AC$7:$AC$226,'Results Input'!$B$7:$B$226,'Live Tables'!$A80,'Results Input'!$C$7:$C$226,'Live Tables'!P$62))</f>
        <v>0</v>
      </c>
      <c r="Q80" s="29">
        <f>SUMIFS('Results Input'!$AD$7:$AD$226,'Results Input'!$B$7:$B$226,'Live Tables'!$A80,'Results Input'!$C$7:$C$226,'Live Tables'!P$62)</f>
        <v>10</v>
      </c>
      <c r="R80" s="29">
        <f>IF(SUMIFS('Results Input'!$AH$7:$AH$226,'Results Input'!$B$7:$B$226,'Live Tables'!$A80,'Results Input'!$C$7:$C$226,'Live Tables'!R$62)=1,SUMIFS('Results Input'!$AC$7:$AC$226,'Results Input'!$B$7:$B$226,'Live Tables'!$A80,'Results Input'!$C$7:$C$226,'Live Tables'!R$62)&amp;" +"&amp;" "&amp;SUMIFS('Results Input'!$AH$7:$AH$226,'Results Input'!$B$7:$B$226,'Live Tables'!$A80,'Results Input'!$C$7:$C$226,'Live Tables'!R$62),SUMIFS('Results Input'!$AC$7:$AC$226,'Results Input'!$B$7:$B$226,'Live Tables'!$A80,'Results Input'!$C$7:$C$226,'Live Tables'!R$62))</f>
        <v>2</v>
      </c>
      <c r="S80" s="29">
        <f>SUMIFS('Results Input'!$AD$7:$AD$226,'Results Input'!$B$7:$B$226,'Live Tables'!$A80,'Results Input'!$C$7:$C$226,'Live Tables'!R$62)</f>
        <v>8</v>
      </c>
      <c r="T80" s="28"/>
      <c r="U80" s="28"/>
      <c r="V80" s="29" t="str">
        <f>IF(SUMIFS('Results Input'!$AH$7:$AH$226,'Results Input'!$B$7:$B$226,'Live Tables'!$A80,'Results Input'!$C$7:$C$226,'Live Tables'!V$62)=1,SUMIFS('Results Input'!$AC$7:$AC$226,'Results Input'!$B$7:$B$226,'Live Tables'!$A80,'Results Input'!$C$7:$C$226,'Live Tables'!V$62)&amp;" +"&amp;" "&amp;SUMIFS('Results Input'!$AH$7:$AH$226,'Results Input'!$B$7:$B$226,'Live Tables'!$A80,'Results Input'!$C$7:$C$226,'Live Tables'!V$62),SUMIFS('Results Input'!$AC$7:$AC$226,'Results Input'!$B$7:$B$226,'Live Tables'!$A80,'Results Input'!$C$7:$C$226,'Live Tables'!V$62))</f>
        <v>8 + 1</v>
      </c>
      <c r="W80" s="29">
        <f>SUMIFS('Results Input'!$AD$7:$AD$226,'Results Input'!$B$7:$B$226,'Live Tables'!$A80,'Results Input'!$C$7:$C$226,'Live Tables'!V$62)</f>
        <v>2</v>
      </c>
      <c r="X80" s="29">
        <f>IF(SUMIFS('Results Input'!$AH$7:$AH$226,'Results Input'!$B$7:$B$226,'Live Tables'!$A80,'Results Input'!$C$7:$C$226,'Live Tables'!X$62)=1,SUMIFS('Results Input'!$AC$7:$AC$226,'Results Input'!$B$7:$B$226,'Live Tables'!$A80,'Results Input'!$C$7:$C$226,'Live Tables'!X$62)&amp;" +"&amp;" "&amp;SUMIFS('Results Input'!$AH$7:$AH$226,'Results Input'!$B$7:$B$226,'Live Tables'!$A80,'Results Input'!$C$7:$C$226,'Live Tables'!X$62),SUMIFS('Results Input'!$AC$7:$AC$226,'Results Input'!$B$7:$B$226,'Live Tables'!$A80,'Results Input'!$C$7:$C$226,'Live Tables'!X$62))</f>
        <v>0</v>
      </c>
      <c r="Y80" s="33">
        <f>SUMIFS('Results Input'!$AD$7:$AD$226,'Results Input'!$B$7:$B$226,'Live Tables'!$A80,'Results Input'!$C$7:$C$226,'Live Tables'!X$62)</f>
        <v>10</v>
      </c>
    </row>
    <row r="81" spans="1:25" x14ac:dyDescent="0.3">
      <c r="A81" s="128"/>
      <c r="B81" s="20"/>
      <c r="C81" s="20" t="s">
        <v>16</v>
      </c>
      <c r="D81" s="30">
        <f>SUMIFS('Results Input'!$AA$7:$AA$226,'Results Input'!$B$7:$B$226,'Live Tables'!$A80,'Results Input'!$C$7:$C$226,'Live Tables'!D$62)</f>
        <v>63</v>
      </c>
      <c r="E81" s="30">
        <f>SUMIFS('Results Input'!$AB$7:$AB$226,'Results Input'!$B$7:$B$226,'Live Tables'!$A80,'Results Input'!$C$7:$C$226,'Live Tables'!D$62)</f>
        <v>25</v>
      </c>
      <c r="F81" s="30">
        <f>SUMIFS('Results Input'!$AA$7:$AA$226,'Results Input'!$B$7:$B$226,'Live Tables'!$A80,'Results Input'!$C$7:$C$226,'Live Tables'!F$62)</f>
        <v>36</v>
      </c>
      <c r="G81" s="30">
        <f>SUMIFS('Results Input'!$AB$7:$AB$226,'Results Input'!$B$7:$B$226,'Live Tables'!$A80,'Results Input'!$C$7:$C$226,'Live Tables'!F$62)</f>
        <v>43</v>
      </c>
      <c r="H81" s="30">
        <f>SUMIFS('Results Input'!$AA$7:$AA$226,'Results Input'!$B$7:$B$226,'Live Tables'!$A80,'Results Input'!$C$7:$C$226,'Live Tables'!H$62)</f>
        <v>26</v>
      </c>
      <c r="I81" s="30">
        <f>SUMIFS('Results Input'!$AB$7:$AB$226,'Results Input'!$B$7:$B$226,'Live Tables'!$A80,'Results Input'!$C$7:$C$226,'Live Tables'!H$62)</f>
        <v>41</v>
      </c>
      <c r="J81" s="30">
        <f>SUMIFS('Results Input'!$AA$7:$AA$226,'Results Input'!$B$7:$B$226,'Live Tables'!$A80,'Results Input'!$C$7:$C$226,'Live Tables'!J$62)</f>
        <v>27</v>
      </c>
      <c r="K81" s="30">
        <f>SUMIFS('Results Input'!$AB$7:$AB$226,'Results Input'!$B$7:$B$226,'Live Tables'!$A80,'Results Input'!$C$7:$C$226,'Live Tables'!J$62)</f>
        <v>45</v>
      </c>
      <c r="L81" s="30">
        <f>SUMIFS('Results Input'!$AA$7:$AA$226,'Results Input'!$B$7:$B$226,'Live Tables'!$A80,'Results Input'!$C$7:$C$226,'Live Tables'!L$62)</f>
        <v>24</v>
      </c>
      <c r="M81" s="30">
        <f>SUMIFS('Results Input'!$AB$7:$AB$226,'Results Input'!$B$7:$B$226,'Live Tables'!$A80,'Results Input'!$C$7:$C$226,'Live Tables'!L$62)</f>
        <v>35</v>
      </c>
      <c r="N81" s="30">
        <f>SUMIFS('Results Input'!$AA$7:$AA$226,'Results Input'!$B$7:$B$226,'Live Tables'!$A80,'Results Input'!$C$7:$C$226,'Live Tables'!N$62)</f>
        <v>38</v>
      </c>
      <c r="O81" s="30">
        <f>SUMIFS('Results Input'!$AB$7:$AB$226,'Results Input'!$B$7:$B$226,'Live Tables'!$A80,'Results Input'!$C$7:$C$226,'Live Tables'!N$62)</f>
        <v>33</v>
      </c>
      <c r="P81" s="30">
        <f>SUMIFS('Results Input'!$AA$7:$AA$226,'Results Input'!$B$7:$B$226,'Live Tables'!$A80,'Results Input'!$C$7:$C$226,'Live Tables'!P$62)</f>
        <v>23</v>
      </c>
      <c r="Q81" s="30">
        <f>SUMIFS('Results Input'!$AB$7:$AB$226,'Results Input'!$B$7:$B$226,'Live Tables'!$A80,'Results Input'!$C$7:$C$226,'Live Tables'!P$62)</f>
        <v>52</v>
      </c>
      <c r="R81" s="30">
        <f>SUMIFS('Results Input'!$AA$7:$AA$226,'Results Input'!$B$7:$B$226,'Live Tables'!$A80,'Results Input'!$C$7:$C$226,'Live Tables'!R$62)</f>
        <v>26</v>
      </c>
      <c r="S81" s="30">
        <f>SUMIFS('Results Input'!$AB$7:$AB$226,'Results Input'!$B$7:$B$226,'Live Tables'!$A80,'Results Input'!$C$7:$C$226,'Live Tables'!R$62)</f>
        <v>54</v>
      </c>
      <c r="T81" s="28"/>
      <c r="U81" s="28"/>
      <c r="V81" s="30">
        <f>SUMIFS('Results Input'!$AA$7:$AA$226,'Results Input'!$B$7:$B$226,'Live Tables'!$A80,'Results Input'!$C$7:$C$226,'Live Tables'!V$62)</f>
        <v>61</v>
      </c>
      <c r="W81" s="30">
        <f>SUMIFS('Results Input'!$AB$7:$AB$226,'Results Input'!$B$7:$B$226,'Live Tables'!$A80,'Results Input'!$C$7:$C$226,'Live Tables'!V$62)</f>
        <v>30</v>
      </c>
      <c r="X81" s="30">
        <f>SUMIFS('Results Input'!$AA$7:$AA$226,'Results Input'!$B$7:$B$226,'Live Tables'!$A80,'Results Input'!$C$7:$C$226,'Live Tables'!X$62)</f>
        <v>27</v>
      </c>
      <c r="Y81" s="31">
        <f>SUMIFS('Results Input'!$AB$7:$AB$226,'Results Input'!$B$7:$B$226,'Live Tables'!$A80,'Results Input'!$C$7:$C$226,'Live Tables'!X$62)</f>
        <v>62</v>
      </c>
    </row>
    <row r="82" spans="1:25" x14ac:dyDescent="0.3">
      <c r="A82" s="127" t="s">
        <v>390</v>
      </c>
      <c r="B82" s="32"/>
      <c r="C82" s="20" t="s">
        <v>15</v>
      </c>
      <c r="D82" s="29">
        <f>IF(SUMIFS('Results Input'!$AH$7:$AH$226,'Results Input'!$B$7:$B$226,'Live Tables'!$A82,'Results Input'!$C$7:$C$226,'Live Tables'!D$62)=1,SUMIFS('Results Input'!$AC$7:$AC$226,'Results Input'!$B$7:$B$226,'Live Tables'!$A82,'Results Input'!$C$7:$C$226,'Live Tables'!D$62)&amp;" +"&amp;" "&amp;SUMIFS('Results Input'!$AH$7:$AH$226,'Results Input'!$B$7:$B$226,'Live Tables'!$A82,'Results Input'!$C$7:$C$226,'Live Tables'!D$62),SUMIFS('Results Input'!$AC$7:$AC$226,'Results Input'!$B$7:$B$226,'Live Tables'!$A82,'Results Input'!$C$7:$C$226,'Live Tables'!D$62))</f>
        <v>8</v>
      </c>
      <c r="E82" s="29">
        <f>SUMIFS('Results Input'!$AD$7:$AD$226,'Results Input'!$B$7:$B$226,'Live Tables'!$A82,'Results Input'!$C$7:$C$226,'Live Tables'!D$62)</f>
        <v>2</v>
      </c>
      <c r="F82" s="29">
        <f>IF(SUMIFS('Results Input'!$AH$7:$AH$226,'Results Input'!$B$7:$B$226,'Live Tables'!$A82,'Results Input'!$C$7:$C$226,'Live Tables'!F$62)=1,SUMIFS('Results Input'!$AC$7:$AC$226,'Results Input'!$B$7:$B$226,'Live Tables'!$A82,'Results Input'!$C$7:$C$226,'Live Tables'!F$62)&amp;" +"&amp;" "&amp;SUMIFS('Results Input'!$AH$7:$AH$226,'Results Input'!$B$7:$B$226,'Live Tables'!$A82,'Results Input'!$C$7:$C$226,'Live Tables'!F$62),SUMIFS('Results Input'!$AC$7:$AC$226,'Results Input'!$B$7:$B$226,'Live Tables'!$A82,'Results Input'!$C$7:$C$226,'Live Tables'!F$62))</f>
        <v>2</v>
      </c>
      <c r="G82" s="29">
        <f>SUMIFS('Results Input'!$AD$7:$AD$226,'Results Input'!$B$7:$B$226,'Live Tables'!$A82,'Results Input'!$C$7:$C$226,'Live Tables'!F$62)</f>
        <v>8</v>
      </c>
      <c r="H82" s="29">
        <f>IF(SUMIFS('Results Input'!$AH$7:$AH$226,'Results Input'!$B$7:$B$226,'Live Tables'!$A82,'Results Input'!$C$7:$C$226,'Live Tables'!H$62)=1,SUMIFS('Results Input'!$AC$7:$AC$226,'Results Input'!$B$7:$B$226,'Live Tables'!$A82,'Results Input'!$C$7:$C$226,'Live Tables'!H$62)&amp;" +"&amp;" "&amp;SUMIFS('Results Input'!$AH$7:$AH$226,'Results Input'!$B$7:$B$226,'Live Tables'!$A82,'Results Input'!$C$7:$C$226,'Live Tables'!H$62),SUMIFS('Results Input'!$AC$7:$AC$226,'Results Input'!$B$7:$B$226,'Live Tables'!$A82,'Results Input'!$C$7:$C$226,'Live Tables'!H$62))</f>
        <v>1</v>
      </c>
      <c r="I82" s="29">
        <f>SUMIFS('Results Input'!$AD$7:$AD$226,'Results Input'!$B$7:$B$226,'Live Tables'!$A82,'Results Input'!$C$7:$C$226,'Live Tables'!H$62)</f>
        <v>9</v>
      </c>
      <c r="J82" s="29">
        <f>IF(SUMIFS('Results Input'!$AH$7:$AH$226,'Results Input'!$B$7:$B$226,'Live Tables'!$A82,'Results Input'!$C$7:$C$226,'Live Tables'!J$62)=1,SUMIFS('Results Input'!$AC$7:$AC$226,'Results Input'!$B$7:$B$226,'Live Tables'!$A82,'Results Input'!$C$7:$C$226,'Live Tables'!J$62)&amp;" +"&amp;" "&amp;SUMIFS('Results Input'!$AH$7:$AH$226,'Results Input'!$B$7:$B$226,'Live Tables'!$A82,'Results Input'!$C$7:$C$226,'Live Tables'!J$62),SUMIFS('Results Input'!$AC$7:$AC$226,'Results Input'!$B$7:$B$226,'Live Tables'!$A82,'Results Input'!$C$7:$C$226,'Live Tables'!J$62))</f>
        <v>0</v>
      </c>
      <c r="K82" s="29">
        <f>SUMIFS('Results Input'!$AD$7:$AD$226,'Results Input'!$B$7:$B$226,'Live Tables'!$A82,'Results Input'!$C$7:$C$226,'Live Tables'!J$62)</f>
        <v>10</v>
      </c>
      <c r="L82" s="29">
        <f>IF(SUMIFS('Results Input'!$AH$7:$AH$226,'Results Input'!$B$7:$B$226,'Live Tables'!$A82,'Results Input'!$C$7:$C$226,'Live Tables'!L$62)=1,SUMIFS('Results Input'!$AC$7:$AC$226,'Results Input'!$B$7:$B$226,'Live Tables'!$A82,'Results Input'!$C$7:$C$226,'Live Tables'!L$62)&amp;" +"&amp;" "&amp;SUMIFS('Results Input'!$AH$7:$AH$226,'Results Input'!$B$7:$B$226,'Live Tables'!$A82,'Results Input'!$C$7:$C$226,'Live Tables'!L$62),SUMIFS('Results Input'!$AC$7:$AC$226,'Results Input'!$B$7:$B$226,'Live Tables'!$A82,'Results Input'!$C$7:$C$226,'Live Tables'!L$62))</f>
        <v>9</v>
      </c>
      <c r="M82" s="29">
        <f>SUMIFS('Results Input'!$AD$7:$AD$226,'Results Input'!$B$7:$B$226,'Live Tables'!$A82,'Results Input'!$C$7:$C$226,'Live Tables'!L$62)</f>
        <v>1</v>
      </c>
      <c r="N82" s="29" t="str">
        <f>IF(SUMIFS('Results Input'!$AH$7:$AH$226,'Results Input'!$B$7:$B$226,'Live Tables'!$A82,'Results Input'!$C$7:$C$226,'Live Tables'!N$62)=1,SUMIFS('Results Input'!$AC$7:$AC$226,'Results Input'!$B$7:$B$226,'Live Tables'!$A82,'Results Input'!$C$7:$C$226,'Live Tables'!N$62)&amp;" +"&amp;" "&amp;SUMIFS('Results Input'!$AH$7:$AH$226,'Results Input'!$B$7:$B$226,'Live Tables'!$A82,'Results Input'!$C$7:$C$226,'Live Tables'!N$62),SUMIFS('Results Input'!$AC$7:$AC$226,'Results Input'!$B$7:$B$226,'Live Tables'!$A82,'Results Input'!$C$7:$C$226,'Live Tables'!N$62))</f>
        <v>4 + 1</v>
      </c>
      <c r="O82" s="29">
        <f>SUMIFS('Results Input'!$AD$7:$AD$226,'Results Input'!$B$7:$B$226,'Live Tables'!$A82,'Results Input'!$C$7:$C$226,'Live Tables'!N$62)</f>
        <v>6</v>
      </c>
      <c r="P82" s="29">
        <f>IF(SUMIFS('Results Input'!$AH$7:$AH$226,'Results Input'!$B$7:$B$226,'Live Tables'!$A82,'Results Input'!$C$7:$C$226,'Live Tables'!P$62)=1,SUMIFS('Results Input'!$AC$7:$AC$226,'Results Input'!$B$7:$B$226,'Live Tables'!$A82,'Results Input'!$C$7:$C$226,'Live Tables'!P$62)&amp;" +"&amp;" "&amp;SUMIFS('Results Input'!$AH$7:$AH$226,'Results Input'!$B$7:$B$226,'Live Tables'!$A82,'Results Input'!$C$7:$C$226,'Live Tables'!P$62),SUMIFS('Results Input'!$AC$7:$AC$226,'Results Input'!$B$7:$B$226,'Live Tables'!$A82,'Results Input'!$C$7:$C$226,'Live Tables'!P$62))</f>
        <v>2</v>
      </c>
      <c r="Q82" s="29">
        <f>SUMIFS('Results Input'!$AD$7:$AD$226,'Results Input'!$B$7:$B$226,'Live Tables'!$A82,'Results Input'!$C$7:$C$226,'Live Tables'!P$62)</f>
        <v>8</v>
      </c>
      <c r="R82" s="29">
        <f>IF(SUMIFS('Results Input'!$AH$7:$AH$226,'Results Input'!$B$7:$B$226,'Live Tables'!$A82,'Results Input'!$C$7:$C$226,'Live Tables'!R$62)=1,SUMIFS('Results Input'!$AC$7:$AC$226,'Results Input'!$B$7:$B$226,'Live Tables'!$A82,'Results Input'!$C$7:$C$226,'Live Tables'!R$62)&amp;" +"&amp;" "&amp;SUMIFS('Results Input'!$AH$7:$AH$226,'Results Input'!$B$7:$B$226,'Live Tables'!$A82,'Results Input'!$C$7:$C$226,'Live Tables'!R$62),SUMIFS('Results Input'!$AC$7:$AC$226,'Results Input'!$B$7:$B$226,'Live Tables'!$A82,'Results Input'!$C$7:$C$226,'Live Tables'!R$62))</f>
        <v>4</v>
      </c>
      <c r="S82" s="29">
        <f>SUMIFS('Results Input'!$AD$7:$AD$226,'Results Input'!$B$7:$B$226,'Live Tables'!$A82,'Results Input'!$C$7:$C$226,'Live Tables'!R$62)</f>
        <v>6</v>
      </c>
      <c r="T82" s="29">
        <f>IF(SUMIFS('Results Input'!$AH$7:$AH$226,'Results Input'!$B$7:$B$226,'Live Tables'!$A82,'Results Input'!$C$7:$C$226,'Live Tables'!T$62)=1,SUMIFS('Results Input'!$AC$7:$AC$226,'Results Input'!$B$7:$B$226,'Live Tables'!$A82,'Results Input'!$C$7:$C$226,'Live Tables'!T$62)&amp;" +"&amp;" "&amp;SUMIFS('Results Input'!$AH$7:$AH$226,'Results Input'!$B$7:$B$226,'Live Tables'!$A82,'Results Input'!$C$7:$C$226,'Live Tables'!T$62),SUMIFS('Results Input'!$AC$7:$AC$226,'Results Input'!$B$7:$B$226,'Live Tables'!$A82,'Results Input'!$C$7:$C$226,'Live Tables'!T$62))</f>
        <v>6</v>
      </c>
      <c r="U82" s="29">
        <f>SUMIFS('Results Input'!$AD$7:$AD$226,'Results Input'!$B$7:$B$226,'Live Tables'!$A82,'Results Input'!$C$7:$C$226,'Live Tables'!T$62)</f>
        <v>4</v>
      </c>
      <c r="V82" s="28"/>
      <c r="W82" s="28"/>
      <c r="X82" s="29">
        <f>IF(SUMIFS('Results Input'!$AH$7:$AH$226,'Results Input'!$B$7:$B$226,'Live Tables'!$A82,'Results Input'!$C$7:$C$226,'Live Tables'!X$62)=1,SUMIFS('Results Input'!$AC$7:$AC$226,'Results Input'!$B$7:$B$226,'Live Tables'!$A82,'Results Input'!$C$7:$C$226,'Live Tables'!X$62)&amp;" +"&amp;" "&amp;SUMIFS('Results Input'!$AH$7:$AH$226,'Results Input'!$B$7:$B$226,'Live Tables'!$A82,'Results Input'!$C$7:$C$226,'Live Tables'!X$62),SUMIFS('Results Input'!$AC$7:$AC$226,'Results Input'!$B$7:$B$226,'Live Tables'!$A82,'Results Input'!$C$7:$C$226,'Live Tables'!X$62))</f>
        <v>6</v>
      </c>
      <c r="Y82" s="33">
        <f>SUMIFS('Results Input'!$AD$7:$AD$226,'Results Input'!$B$7:$B$226,'Live Tables'!$A82,'Results Input'!$C$7:$C$226,'Live Tables'!X$62)</f>
        <v>4</v>
      </c>
    </row>
    <row r="83" spans="1:25" x14ac:dyDescent="0.3">
      <c r="A83" s="128"/>
      <c r="B83" s="20"/>
      <c r="C83" s="20" t="s">
        <v>16</v>
      </c>
      <c r="D83" s="30">
        <f>SUMIFS('Results Input'!$AA$7:$AA$226,'Results Input'!$B$7:$B$226,'Live Tables'!$A82,'Results Input'!$C$7:$C$226,'Live Tables'!D$62)</f>
        <v>50</v>
      </c>
      <c r="E83" s="30">
        <f>SUMIFS('Results Input'!$AB$7:$AB$226,'Results Input'!$B$7:$B$226,'Live Tables'!$A82,'Results Input'!$C$7:$C$226,'Live Tables'!D$62)</f>
        <v>32</v>
      </c>
      <c r="F83" s="30">
        <f>SUMIFS('Results Input'!$AA$7:$AA$226,'Results Input'!$B$7:$B$226,'Live Tables'!$A82,'Results Input'!$C$7:$C$226,'Live Tables'!F$62)</f>
        <v>34</v>
      </c>
      <c r="G83" s="30">
        <f>SUMIFS('Results Input'!$AB$7:$AB$226,'Results Input'!$B$7:$B$226,'Live Tables'!$A82,'Results Input'!$C$7:$C$226,'Live Tables'!F$62)</f>
        <v>50</v>
      </c>
      <c r="H83" s="30">
        <f>SUMIFS('Results Input'!$AA$7:$AA$226,'Results Input'!$B$7:$B$226,'Live Tables'!$A82,'Results Input'!$C$7:$C$226,'Live Tables'!H$62)</f>
        <v>25</v>
      </c>
      <c r="I83" s="30">
        <f>SUMIFS('Results Input'!$AB$7:$AB$226,'Results Input'!$B$7:$B$226,'Live Tables'!$A82,'Results Input'!$C$7:$C$226,'Live Tables'!H$62)</f>
        <v>56</v>
      </c>
      <c r="J83" s="30">
        <f>SUMIFS('Results Input'!$AA$7:$AA$226,'Results Input'!$B$7:$B$226,'Live Tables'!$A82,'Results Input'!$C$7:$C$226,'Live Tables'!J$62)</f>
        <v>28</v>
      </c>
      <c r="K83" s="30">
        <f>SUMIFS('Results Input'!$AB$7:$AB$226,'Results Input'!$B$7:$B$226,'Live Tables'!$A82,'Results Input'!$C$7:$C$226,'Live Tables'!J$62)</f>
        <v>46</v>
      </c>
      <c r="L83" s="30">
        <f>SUMIFS('Results Input'!$AA$7:$AA$226,'Results Input'!$B$7:$B$226,'Live Tables'!$A82,'Results Input'!$C$7:$C$226,'Live Tables'!L$62)</f>
        <v>40</v>
      </c>
      <c r="M83" s="30">
        <f>SUMIFS('Results Input'!$AB$7:$AB$226,'Results Input'!$B$7:$B$226,'Live Tables'!$A82,'Results Input'!$C$7:$C$226,'Live Tables'!L$62)</f>
        <v>32</v>
      </c>
      <c r="N83" s="30">
        <f>SUMIFS('Results Input'!$AA$7:$AA$226,'Results Input'!$B$7:$B$226,'Live Tables'!$A82,'Results Input'!$C$7:$C$226,'Live Tables'!N$62)</f>
        <v>30</v>
      </c>
      <c r="O83" s="30">
        <f>SUMIFS('Results Input'!$AB$7:$AB$226,'Results Input'!$B$7:$B$226,'Live Tables'!$A82,'Results Input'!$C$7:$C$226,'Live Tables'!N$62)</f>
        <v>47</v>
      </c>
      <c r="P83" s="30">
        <f>SUMIFS('Results Input'!$AA$7:$AA$226,'Results Input'!$B$7:$B$226,'Live Tables'!$A82,'Results Input'!$C$7:$C$226,'Live Tables'!P$62)</f>
        <v>23</v>
      </c>
      <c r="Q83" s="30">
        <f>SUMIFS('Results Input'!$AB$7:$AB$226,'Results Input'!$B$7:$B$226,'Live Tables'!$A82,'Results Input'!$C$7:$C$226,'Live Tables'!P$62)</f>
        <v>45</v>
      </c>
      <c r="R83" s="30">
        <f>SUMIFS('Results Input'!$AA$7:$AA$226,'Results Input'!$B$7:$B$226,'Live Tables'!$A82,'Results Input'!$C$7:$C$226,'Live Tables'!R$62)</f>
        <v>29</v>
      </c>
      <c r="S83" s="30">
        <f>SUMIFS('Results Input'!$AB$7:$AB$226,'Results Input'!$B$7:$B$226,'Live Tables'!$A82,'Results Input'!$C$7:$C$226,'Live Tables'!R$62)</f>
        <v>38</v>
      </c>
      <c r="T83" s="30">
        <f>SUMIFS('Results Input'!$AA$7:$AA$226,'Results Input'!$B$7:$B$226,'Live Tables'!$A82,'Results Input'!$C$7:$C$226,'Live Tables'!T$62)</f>
        <v>44</v>
      </c>
      <c r="U83" s="30">
        <f>SUMIFS('Results Input'!$AB$7:$AB$226,'Results Input'!$B$7:$B$226,'Live Tables'!$A82,'Results Input'!$C$7:$C$226,'Live Tables'!T$62)</f>
        <v>37</v>
      </c>
      <c r="V83" s="79"/>
      <c r="W83" s="79"/>
      <c r="X83" s="30">
        <f>SUMIFS('Results Input'!$AA$7:$AA$226,'Results Input'!$B$7:$B$226,'Live Tables'!$A82,'Results Input'!$C$7:$C$226,'Live Tables'!X$62)</f>
        <v>39</v>
      </c>
      <c r="Y83" s="31">
        <f>SUMIFS('Results Input'!$AB$7:$AB$226,'Results Input'!$B$7:$B$226,'Live Tables'!$A82,'Results Input'!$C$7:$C$226,'Live Tables'!X$62)</f>
        <v>35</v>
      </c>
    </row>
    <row r="84" spans="1:25" x14ac:dyDescent="0.3">
      <c r="A84" s="127" t="s">
        <v>350</v>
      </c>
      <c r="B84" s="32"/>
      <c r="C84" s="20" t="s">
        <v>15</v>
      </c>
      <c r="D84" s="29" t="str">
        <f>IF(SUMIFS('Results Input'!$AH$7:$AH$226,'Results Input'!$B$7:$B$226,'Live Tables'!$A84,'Results Input'!$C$7:$C$226,'Live Tables'!D$62)=1,SUMIFS('Results Input'!$AC$7:$AC$226,'Results Input'!$B$7:$B$226,'Live Tables'!$A84,'Results Input'!$C$7:$C$226,'Live Tables'!D$62)&amp;" +"&amp;" "&amp;SUMIFS('Results Input'!$AH$7:$AH$226,'Results Input'!$B$7:$B$226,'Live Tables'!$A84,'Results Input'!$C$7:$C$226,'Live Tables'!D$62),SUMIFS('Results Input'!$AC$7:$AC$226,'Results Input'!$B$7:$B$226,'Live Tables'!$A84,'Results Input'!$C$7:$C$226,'Live Tables'!D$62))</f>
        <v>10 + 1</v>
      </c>
      <c r="E84" s="29">
        <f>SUMIFS('Results Input'!$AD$7:$AD$226,'Results Input'!$B$7:$B$226,'Live Tables'!$A84,'Results Input'!$C$7:$C$226,'Live Tables'!D$62)</f>
        <v>0</v>
      </c>
      <c r="F84" s="29" t="str">
        <f>IF(SUMIFS('Results Input'!$AH$7:$AH$226,'Results Input'!$B$7:$B$226,'Live Tables'!$A84,'Results Input'!$C$7:$C$226,'Live Tables'!F$62)=1,SUMIFS('Results Input'!$AC$7:$AC$226,'Results Input'!$B$7:$B$226,'Live Tables'!$A84,'Results Input'!$C$7:$C$226,'Live Tables'!F$62)&amp;" +"&amp;" "&amp;SUMIFS('Results Input'!$AH$7:$AH$226,'Results Input'!$B$7:$B$226,'Live Tables'!$A84,'Results Input'!$C$7:$C$226,'Live Tables'!F$62),SUMIFS('Results Input'!$AC$7:$AC$226,'Results Input'!$B$7:$B$226,'Live Tables'!$A84,'Results Input'!$C$7:$C$226,'Live Tables'!F$62))</f>
        <v>10 + 1</v>
      </c>
      <c r="G84" s="29">
        <f>SUMIFS('Results Input'!$AD$7:$AD$226,'Results Input'!$B$7:$B$226,'Live Tables'!$A84,'Results Input'!$C$7:$C$226,'Live Tables'!F$62)</f>
        <v>0</v>
      </c>
      <c r="H84" s="29" t="str">
        <f>IF(SUMIFS('Results Input'!$AH$7:$AH$226,'Results Input'!$B$7:$B$226,'Live Tables'!$A84,'Results Input'!$C$7:$C$226,'Live Tables'!H$62)=1,SUMIFS('Results Input'!$AC$7:$AC$226,'Results Input'!$B$7:$B$226,'Live Tables'!$A84,'Results Input'!$C$7:$C$226,'Live Tables'!H$62)&amp;" +"&amp;" "&amp;SUMIFS('Results Input'!$AH$7:$AH$226,'Results Input'!$B$7:$B$226,'Live Tables'!$A84,'Results Input'!$C$7:$C$226,'Live Tables'!H$62),SUMIFS('Results Input'!$AC$7:$AC$226,'Results Input'!$B$7:$B$226,'Live Tables'!$A84,'Results Input'!$C$7:$C$226,'Live Tables'!H$62))</f>
        <v>8 + 1</v>
      </c>
      <c r="I84" s="29">
        <f>SUMIFS('Results Input'!$AD$7:$AD$226,'Results Input'!$B$7:$B$226,'Live Tables'!$A84,'Results Input'!$C$7:$C$226,'Live Tables'!H$62)</f>
        <v>2</v>
      </c>
      <c r="J84" s="29">
        <f>IF(SUMIFS('Results Input'!$AH$7:$AH$226,'Results Input'!$B$7:$B$226,'Live Tables'!$A84,'Results Input'!$C$7:$C$226,'Live Tables'!J$62)=1,SUMIFS('Results Input'!$AC$7:$AC$226,'Results Input'!$B$7:$B$226,'Live Tables'!$A84,'Results Input'!$C$7:$C$226,'Live Tables'!J$62)&amp;" +"&amp;" "&amp;SUMIFS('Results Input'!$AH$7:$AH$226,'Results Input'!$B$7:$B$226,'Live Tables'!$A84,'Results Input'!$C$7:$C$226,'Live Tables'!J$62),SUMIFS('Results Input'!$AC$7:$AC$226,'Results Input'!$B$7:$B$226,'Live Tables'!$A84,'Results Input'!$C$7:$C$226,'Live Tables'!J$62))</f>
        <v>0</v>
      </c>
      <c r="K84" s="29">
        <f>SUMIFS('Results Input'!$AD$7:$AD$226,'Results Input'!$B$7:$B$226,'Live Tables'!$A84,'Results Input'!$C$7:$C$226,'Live Tables'!J$62)</f>
        <v>10</v>
      </c>
      <c r="L84" s="29" t="str">
        <f>IF(SUMIFS('Results Input'!$AH$7:$AH$226,'Results Input'!$B$7:$B$226,'Live Tables'!$A84,'Results Input'!$C$7:$C$226,'Live Tables'!L$62)=1,SUMIFS('Results Input'!$AC$7:$AC$226,'Results Input'!$B$7:$B$226,'Live Tables'!$A84,'Results Input'!$C$7:$C$226,'Live Tables'!L$62)&amp;" +"&amp;" "&amp;SUMIFS('Results Input'!$AH$7:$AH$226,'Results Input'!$B$7:$B$226,'Live Tables'!$A84,'Results Input'!$C$7:$C$226,'Live Tables'!L$62),SUMIFS('Results Input'!$AC$7:$AC$226,'Results Input'!$B$7:$B$226,'Live Tables'!$A84,'Results Input'!$C$7:$C$226,'Live Tables'!L$62))</f>
        <v>9 + 1</v>
      </c>
      <c r="M84" s="29">
        <f>SUMIFS('Results Input'!$AD$7:$AD$226,'Results Input'!$B$7:$B$226,'Live Tables'!$A84,'Results Input'!$C$7:$C$226,'Live Tables'!L$62)</f>
        <v>1</v>
      </c>
      <c r="N84" s="29">
        <f>IF(SUMIFS('Results Input'!$AH$7:$AH$226,'Results Input'!$B$7:$B$226,'Live Tables'!$A84,'Results Input'!$C$7:$C$226,'Live Tables'!N$62)=1,SUMIFS('Results Input'!$AC$7:$AC$226,'Results Input'!$B$7:$B$226,'Live Tables'!$A84,'Results Input'!$C$7:$C$226,'Live Tables'!N$62)&amp;" +"&amp;" "&amp;SUMIFS('Results Input'!$AH$7:$AH$226,'Results Input'!$B$7:$B$226,'Live Tables'!$A84,'Results Input'!$C$7:$C$226,'Live Tables'!N$62),SUMIFS('Results Input'!$AC$7:$AC$226,'Results Input'!$B$7:$B$226,'Live Tables'!$A84,'Results Input'!$C$7:$C$226,'Live Tables'!N$62))</f>
        <v>2</v>
      </c>
      <c r="O84" s="29">
        <f>SUMIFS('Results Input'!$AD$7:$AD$226,'Results Input'!$B$7:$B$226,'Live Tables'!$A84,'Results Input'!$C$7:$C$226,'Live Tables'!N$62)</f>
        <v>8</v>
      </c>
      <c r="P84" s="29" t="str">
        <f>IF(SUMIFS('Results Input'!$AH$7:$AH$226,'Results Input'!$B$7:$B$226,'Live Tables'!$A84,'Results Input'!$C$7:$C$226,'Live Tables'!P$62)=1,SUMIFS('Results Input'!$AC$7:$AC$226,'Results Input'!$B$7:$B$226,'Live Tables'!$A84,'Results Input'!$C$7:$C$226,'Live Tables'!P$62)&amp;" +"&amp;" "&amp;SUMIFS('Results Input'!$AH$7:$AH$226,'Results Input'!$B$7:$B$226,'Live Tables'!$A84,'Results Input'!$C$7:$C$226,'Live Tables'!P$62),SUMIFS('Results Input'!$AC$7:$AC$226,'Results Input'!$B$7:$B$226,'Live Tables'!$A84,'Results Input'!$C$7:$C$226,'Live Tables'!P$62))</f>
        <v>6 + 1</v>
      </c>
      <c r="Q84" s="29">
        <f>SUMIFS('Results Input'!$AD$7:$AD$226,'Results Input'!$B$7:$B$226,'Live Tables'!$A84,'Results Input'!$C$7:$C$226,'Live Tables'!P$62)</f>
        <v>4</v>
      </c>
      <c r="R84" s="29" t="str">
        <f>IF(SUMIFS('Results Input'!$AH$7:$AH$226,'Results Input'!$B$7:$B$226,'Live Tables'!$A84,'Results Input'!$C$7:$C$226,'Live Tables'!R$62)=1,SUMIFS('Results Input'!$AC$7:$AC$226,'Results Input'!$B$7:$B$226,'Live Tables'!$A84,'Results Input'!$C$7:$C$226,'Live Tables'!R$62)&amp;" +"&amp;" "&amp;SUMIFS('Results Input'!$AH$7:$AH$226,'Results Input'!$B$7:$B$226,'Live Tables'!$A84,'Results Input'!$C$7:$C$226,'Live Tables'!R$62),SUMIFS('Results Input'!$AC$7:$AC$226,'Results Input'!$B$7:$B$226,'Live Tables'!$A84,'Results Input'!$C$7:$C$226,'Live Tables'!R$62))</f>
        <v>6 + 1</v>
      </c>
      <c r="S84" s="29">
        <f>SUMIFS('Results Input'!$AD$7:$AD$226,'Results Input'!$B$7:$B$226,'Live Tables'!$A84,'Results Input'!$C$7:$C$226,'Live Tables'!R$62)</f>
        <v>4</v>
      </c>
      <c r="T84" s="29" t="str">
        <f>IF(SUMIFS('Results Input'!$AH$7:$AH$226,'Results Input'!$B$7:$B$226,'Live Tables'!$A84,'Results Input'!$C$7:$C$226,'Live Tables'!T$62)=1,SUMIFS('Results Input'!$AC$7:$AC$226,'Results Input'!$B$7:$B$226,'Live Tables'!$A84,'Results Input'!$C$7:$C$226,'Live Tables'!T$62)&amp;" +"&amp;" "&amp;SUMIFS('Results Input'!$AH$7:$AH$226,'Results Input'!$B$7:$B$226,'Live Tables'!$A84,'Results Input'!$C$7:$C$226,'Live Tables'!T$62),SUMIFS('Results Input'!$AC$7:$AC$226,'Results Input'!$B$7:$B$226,'Live Tables'!$A84,'Results Input'!$C$7:$C$226,'Live Tables'!T$62))</f>
        <v>10 + 1</v>
      </c>
      <c r="U84" s="29">
        <f>SUMIFS('Results Input'!$AD$7:$AD$226,'Results Input'!$B$7:$B$226,'Live Tables'!$A84,'Results Input'!$C$7:$C$226,'Live Tables'!T$62)</f>
        <v>0</v>
      </c>
      <c r="V84" s="29" t="str">
        <f>IF(SUMIFS('Results Input'!$AH$7:$AH$226,'Results Input'!$B$7:$B$226,'Live Tables'!$A84,'Results Input'!$C$7:$C$226,'Live Tables'!V$62)=1,SUMIFS('Results Input'!$AC$7:$AC$226,'Results Input'!$B$7:$B$226,'Live Tables'!$A84,'Results Input'!$C$7:$C$226,'Live Tables'!V$62)&amp;" +"&amp;" "&amp;SUMIFS('Results Input'!$AH$7:$AH$226,'Results Input'!$B$7:$B$226,'Live Tables'!$A84,'Results Input'!$C$7:$C$226,'Live Tables'!V$62),SUMIFS('Results Input'!$AC$7:$AC$226,'Results Input'!$B$7:$B$226,'Live Tables'!$A84,'Results Input'!$C$7:$C$226,'Live Tables'!V$62))</f>
        <v>10 + 1</v>
      </c>
      <c r="W84" s="33">
        <f>SUMIFS('Results Input'!$AD$7:$AD$226,'Results Input'!$B$7:$B$226,'Live Tables'!$A84,'Results Input'!$C$7:$C$226,'Live Tables'!V$62)</f>
        <v>0</v>
      </c>
      <c r="X84" s="28"/>
      <c r="Y84" s="82"/>
    </row>
    <row r="85" spans="1:25" x14ac:dyDescent="0.3">
      <c r="A85" s="128"/>
      <c r="B85" s="20"/>
      <c r="C85" s="20" t="s">
        <v>16</v>
      </c>
      <c r="D85" s="30">
        <f>SUMIFS('Results Input'!$AA$7:$AA$226,'Results Input'!$B$7:$B$226,'Live Tables'!$A84,'Results Input'!$C$7:$C$226,'Live Tables'!D$62)</f>
        <v>63</v>
      </c>
      <c r="E85" s="30">
        <f>SUMIFS('Results Input'!$AB$7:$AB$226,'Results Input'!$B$7:$B$226,'Live Tables'!$A84,'Results Input'!$C$7:$C$226,'Live Tables'!D$62)</f>
        <v>13</v>
      </c>
      <c r="F85" s="30">
        <f>SUMIFS('Results Input'!$AA$7:$AA$226,'Results Input'!$B$7:$B$226,'Live Tables'!$A84,'Results Input'!$C$7:$C$226,'Live Tables'!F$62)</f>
        <v>56</v>
      </c>
      <c r="G85" s="30">
        <f>SUMIFS('Results Input'!$AB$7:$AB$226,'Results Input'!$B$7:$B$226,'Live Tables'!$A84,'Results Input'!$C$7:$C$226,'Live Tables'!F$62)</f>
        <v>23</v>
      </c>
      <c r="H85" s="30">
        <f>SUMIFS('Results Input'!$AA$7:$AA$226,'Results Input'!$B$7:$B$226,'Live Tables'!$A84,'Results Input'!$C$7:$C$226,'Live Tables'!H$62)</f>
        <v>42</v>
      </c>
      <c r="I85" s="30">
        <f>SUMIFS('Results Input'!$AB$7:$AB$226,'Results Input'!$B$7:$B$226,'Live Tables'!$A84,'Results Input'!$C$7:$C$226,'Live Tables'!H$62)</f>
        <v>28</v>
      </c>
      <c r="J85" s="30">
        <f>SUMIFS('Results Input'!$AA$7:$AA$226,'Results Input'!$B$7:$B$226,'Live Tables'!$A84,'Results Input'!$C$7:$C$226,'Live Tables'!J$62)</f>
        <v>25</v>
      </c>
      <c r="K85" s="30">
        <f>SUMIFS('Results Input'!$AB$7:$AB$226,'Results Input'!$B$7:$B$226,'Live Tables'!$A84,'Results Input'!$C$7:$C$226,'Live Tables'!J$62)</f>
        <v>47</v>
      </c>
      <c r="L85" s="30">
        <f>SUMIFS('Results Input'!$AA$7:$AA$226,'Results Input'!$B$7:$B$226,'Live Tables'!$A84,'Results Input'!$C$7:$C$226,'Live Tables'!L$62)</f>
        <v>49</v>
      </c>
      <c r="M85" s="30">
        <f>SUMIFS('Results Input'!$AB$7:$AB$226,'Results Input'!$B$7:$B$226,'Live Tables'!$A84,'Results Input'!$C$7:$C$226,'Live Tables'!L$62)</f>
        <v>29</v>
      </c>
      <c r="N85" s="30">
        <f>SUMIFS('Results Input'!$AA$7:$AA$226,'Results Input'!$B$7:$B$226,'Live Tables'!$A84,'Results Input'!$C$7:$C$226,'Live Tables'!N$62)</f>
        <v>37</v>
      </c>
      <c r="O85" s="30">
        <f>SUMIFS('Results Input'!$AB$7:$AB$226,'Results Input'!$B$7:$B$226,'Live Tables'!$A84,'Results Input'!$C$7:$C$226,'Live Tables'!N$62)</f>
        <v>43</v>
      </c>
      <c r="P85" s="30">
        <f>SUMIFS('Results Input'!$AA$7:$AA$226,'Results Input'!$B$7:$B$226,'Live Tables'!$A84,'Results Input'!$C$7:$C$226,'Live Tables'!P$62)</f>
        <v>44</v>
      </c>
      <c r="Q85" s="30">
        <f>SUMIFS('Results Input'!$AB$7:$AB$226,'Results Input'!$B$7:$B$226,'Live Tables'!$A84,'Results Input'!$C$7:$C$226,'Live Tables'!P$62)</f>
        <v>30</v>
      </c>
      <c r="R85" s="30">
        <f>SUMIFS('Results Input'!$AA$7:$AA$226,'Results Input'!$B$7:$B$226,'Live Tables'!$A84,'Results Input'!$C$7:$C$226,'Live Tables'!R$62)</f>
        <v>30</v>
      </c>
      <c r="S85" s="30">
        <f>SUMIFS('Results Input'!$AB$7:$AB$226,'Results Input'!$B$7:$B$226,'Live Tables'!$A84,'Results Input'!$C$7:$C$226,'Live Tables'!R$62)</f>
        <v>24</v>
      </c>
      <c r="T85" s="30">
        <f>SUMIFS('Results Input'!$AA$7:$AA$226,'Results Input'!$B$7:$B$226,'Live Tables'!$A84,'Results Input'!$C$7:$C$226,'Live Tables'!T$62)</f>
        <v>53</v>
      </c>
      <c r="U85" s="30">
        <f>SUMIFS('Results Input'!$AB$7:$AB$226,'Results Input'!$B$7:$B$226,'Live Tables'!$A84,'Results Input'!$C$7:$C$226,'Live Tables'!T$62)</f>
        <v>25</v>
      </c>
      <c r="V85" s="30">
        <f>SUMIFS('Results Input'!$AA$7:$AA$226,'Results Input'!$B$7:$B$226,'Live Tables'!$A84,'Results Input'!$C$7:$C$226,'Live Tables'!V$62)</f>
        <v>63</v>
      </c>
      <c r="W85" s="31">
        <f>SUMIFS('Results Input'!$AB$7:$AB$226,'Results Input'!$B$7:$B$226,'Live Tables'!$A84,'Results Input'!$C$7:$C$226,'Live Tables'!V$62)</f>
        <v>24</v>
      </c>
      <c r="X85" s="79"/>
      <c r="Y85" s="83"/>
    </row>
  </sheetData>
  <sortState xmlns:xlrd2="http://schemas.microsoft.com/office/spreadsheetml/2017/richdata2" ref="A45:K54">
    <sortCondition ref="A45:A54"/>
  </sortState>
  <mergeCells count="50">
    <mergeCell ref="A74:A75"/>
    <mergeCell ref="A76:A77"/>
    <mergeCell ref="A78:A79"/>
    <mergeCell ref="A80:A81"/>
    <mergeCell ref="A64:A65"/>
    <mergeCell ref="A66:A67"/>
    <mergeCell ref="A68:A69"/>
    <mergeCell ref="A70:A71"/>
    <mergeCell ref="A72:A73"/>
    <mergeCell ref="D62:E62"/>
    <mergeCell ref="F62:G62"/>
    <mergeCell ref="A46:K46"/>
    <mergeCell ref="A28:A29"/>
    <mergeCell ref="A30:A31"/>
    <mergeCell ref="A32:A33"/>
    <mergeCell ref="A61:W61"/>
    <mergeCell ref="L62:M62"/>
    <mergeCell ref="P62:Q62"/>
    <mergeCell ref="R62:S62"/>
    <mergeCell ref="T62:U62"/>
    <mergeCell ref="V62:W62"/>
    <mergeCell ref="N62:O62"/>
    <mergeCell ref="A1:K1"/>
    <mergeCell ref="A2:K2"/>
    <mergeCell ref="A4:K4"/>
    <mergeCell ref="A19:W19"/>
    <mergeCell ref="L20:M20"/>
    <mergeCell ref="J20:K20"/>
    <mergeCell ref="P20:Q20"/>
    <mergeCell ref="R20:S20"/>
    <mergeCell ref="D20:E20"/>
    <mergeCell ref="F20:G20"/>
    <mergeCell ref="H20:I20"/>
    <mergeCell ref="N20:O20"/>
    <mergeCell ref="A82:A83"/>
    <mergeCell ref="X20:Y20"/>
    <mergeCell ref="A42:A43"/>
    <mergeCell ref="X62:Y62"/>
    <mergeCell ref="A84:A85"/>
    <mergeCell ref="T20:U20"/>
    <mergeCell ref="V20:W20"/>
    <mergeCell ref="A34:A35"/>
    <mergeCell ref="A36:A37"/>
    <mergeCell ref="A24:A25"/>
    <mergeCell ref="A26:A27"/>
    <mergeCell ref="H62:I62"/>
    <mergeCell ref="J62:K62"/>
    <mergeCell ref="A22:A23"/>
    <mergeCell ref="A38:A39"/>
    <mergeCell ref="A40:A41"/>
  </mergeCells>
  <conditionalFormatting sqref="E38">
    <cfRule type="expression" dxfId="281" priority="816">
      <formula>E39=0</formula>
    </cfRule>
  </conditionalFormatting>
  <conditionalFormatting sqref="G40">
    <cfRule type="expression" dxfId="280" priority="784">
      <formula>G41=0</formula>
    </cfRule>
  </conditionalFormatting>
  <conditionalFormatting sqref="I38">
    <cfRule type="expression" dxfId="279" priority="787">
      <formula>I39=0</formula>
    </cfRule>
  </conditionalFormatting>
  <conditionalFormatting sqref="G22">
    <cfRule type="expression" dxfId="278" priority="790">
      <formula>G23=0</formula>
    </cfRule>
  </conditionalFormatting>
  <conditionalFormatting sqref="H22:I22">
    <cfRule type="expression" dxfId="277" priority="789">
      <formula>H23=0</formula>
    </cfRule>
  </conditionalFormatting>
  <conditionalFormatting sqref="D38">
    <cfRule type="expression" dxfId="276" priority="763">
      <formula>D39=0</formula>
    </cfRule>
  </conditionalFormatting>
  <conditionalFormatting sqref="E40">
    <cfRule type="expression" dxfId="275" priority="785">
      <formula>E41=0</formula>
    </cfRule>
  </conditionalFormatting>
  <conditionalFormatting sqref="F40">
    <cfRule type="expression" dxfId="274" priority="760">
      <formula>F41=0</formula>
    </cfRule>
  </conditionalFormatting>
  <conditionalFormatting sqref="H38">
    <cfRule type="expression" dxfId="273" priority="767">
      <formula>H39=0</formula>
    </cfRule>
  </conditionalFormatting>
  <conditionalFormatting sqref="F22">
    <cfRule type="expression" dxfId="272" priority="765">
      <formula>F23=0</formula>
    </cfRule>
  </conditionalFormatting>
  <conditionalFormatting sqref="D40">
    <cfRule type="expression" dxfId="271" priority="759">
      <formula>D41=0</formula>
    </cfRule>
  </conditionalFormatting>
  <conditionalFormatting sqref="D36">
    <cfRule type="expression" dxfId="270" priority="696">
      <formula>D37=0</formula>
    </cfRule>
  </conditionalFormatting>
  <conditionalFormatting sqref="H24:I24">
    <cfRule type="expression" dxfId="269" priority="742">
      <formula>H25=0</formula>
    </cfRule>
  </conditionalFormatting>
  <conditionalFormatting sqref="G26">
    <cfRule type="expression" dxfId="268" priority="738">
      <formula>G27=0</formula>
    </cfRule>
  </conditionalFormatting>
  <conditionalFormatting sqref="F26">
    <cfRule type="expression" dxfId="267" priority="735">
      <formula>F27=0</formula>
    </cfRule>
  </conditionalFormatting>
  <conditionalFormatting sqref="G28">
    <cfRule type="expression" dxfId="266" priority="733">
      <formula>G29=0</formula>
    </cfRule>
  </conditionalFormatting>
  <conditionalFormatting sqref="H28:I28">
    <cfRule type="expression" dxfId="265" priority="732">
      <formula>H29=0</formula>
    </cfRule>
  </conditionalFormatting>
  <conditionalFormatting sqref="F28">
    <cfRule type="expression" dxfId="264" priority="730">
      <formula>F29=0</formula>
    </cfRule>
  </conditionalFormatting>
  <conditionalFormatting sqref="G30">
    <cfRule type="expression" dxfId="263" priority="728">
      <formula>G31=0</formula>
    </cfRule>
  </conditionalFormatting>
  <conditionalFormatting sqref="H30:I30">
    <cfRule type="expression" dxfId="262" priority="727">
      <formula>H31=0</formula>
    </cfRule>
  </conditionalFormatting>
  <conditionalFormatting sqref="F30">
    <cfRule type="expression" dxfId="261" priority="725">
      <formula>F31=0</formula>
    </cfRule>
  </conditionalFormatting>
  <conditionalFormatting sqref="G34">
    <cfRule type="expression" dxfId="260" priority="723">
      <formula>G35=0</formula>
    </cfRule>
  </conditionalFormatting>
  <conditionalFormatting sqref="H34:I34">
    <cfRule type="expression" dxfId="259" priority="722">
      <formula>H35=0</formula>
    </cfRule>
  </conditionalFormatting>
  <conditionalFormatting sqref="F34">
    <cfRule type="expression" dxfId="258" priority="720">
      <formula>F35=0</formula>
    </cfRule>
  </conditionalFormatting>
  <conditionalFormatting sqref="G36">
    <cfRule type="expression" dxfId="257" priority="718">
      <formula>G37=0</formula>
    </cfRule>
  </conditionalFormatting>
  <conditionalFormatting sqref="H36:I36">
    <cfRule type="expression" dxfId="256" priority="717">
      <formula>H37=0</formula>
    </cfRule>
  </conditionalFormatting>
  <conditionalFormatting sqref="F36">
    <cfRule type="expression" dxfId="255" priority="715">
      <formula>F37=0</formula>
    </cfRule>
  </conditionalFormatting>
  <conditionalFormatting sqref="G38">
    <cfRule type="expression" dxfId="254" priority="713">
      <formula>G39=0</formula>
    </cfRule>
  </conditionalFormatting>
  <conditionalFormatting sqref="F38">
    <cfRule type="expression" dxfId="253" priority="712">
      <formula>F39=0</formula>
    </cfRule>
  </conditionalFormatting>
  <conditionalFormatting sqref="I40">
    <cfRule type="expression" dxfId="252" priority="711">
      <formula>I41=0</formula>
    </cfRule>
  </conditionalFormatting>
  <conditionalFormatting sqref="H40">
    <cfRule type="expression" dxfId="251" priority="710">
      <formula>H41=0</formula>
    </cfRule>
  </conditionalFormatting>
  <conditionalFormatting sqref="E24">
    <cfRule type="expression" dxfId="250" priority="707">
      <formula>E25=0</formula>
    </cfRule>
  </conditionalFormatting>
  <conditionalFormatting sqref="D24">
    <cfRule type="expression" dxfId="249" priority="706">
      <formula>D25=0</formula>
    </cfRule>
  </conditionalFormatting>
  <conditionalFormatting sqref="E26">
    <cfRule type="expression" dxfId="248" priority="705">
      <formula>E27=0</formula>
    </cfRule>
  </conditionalFormatting>
  <conditionalFormatting sqref="D26">
    <cfRule type="expression" dxfId="247" priority="704">
      <formula>D27=0</formula>
    </cfRule>
  </conditionalFormatting>
  <conditionalFormatting sqref="E28">
    <cfRule type="expression" dxfId="246" priority="703">
      <formula>E29=0</formula>
    </cfRule>
  </conditionalFormatting>
  <conditionalFormatting sqref="D28">
    <cfRule type="expression" dxfId="245" priority="702">
      <formula>D29=0</formula>
    </cfRule>
  </conditionalFormatting>
  <conditionalFormatting sqref="E30">
    <cfRule type="expression" dxfId="244" priority="701">
      <formula>E31=0</formula>
    </cfRule>
  </conditionalFormatting>
  <conditionalFormatting sqref="D30">
    <cfRule type="expression" dxfId="243" priority="700">
      <formula>D31=0</formula>
    </cfRule>
  </conditionalFormatting>
  <conditionalFormatting sqref="E34">
    <cfRule type="expression" dxfId="242" priority="699">
      <formula>E35=0</formula>
    </cfRule>
  </conditionalFormatting>
  <conditionalFormatting sqref="D34">
    <cfRule type="expression" dxfId="241" priority="698">
      <formula>D35=0</formula>
    </cfRule>
  </conditionalFormatting>
  <conditionalFormatting sqref="E36">
    <cfRule type="expression" dxfId="240" priority="697">
      <formula>E37=0</formula>
    </cfRule>
  </conditionalFormatting>
  <conditionalFormatting sqref="K38">
    <cfRule type="expression" dxfId="239" priority="692">
      <formula>K39=0</formula>
    </cfRule>
  </conditionalFormatting>
  <conditionalFormatting sqref="J22:K22">
    <cfRule type="expression" dxfId="238" priority="693">
      <formula>J23=0</formula>
    </cfRule>
  </conditionalFormatting>
  <conditionalFormatting sqref="J38">
    <cfRule type="expression" dxfId="237" priority="690">
      <formula>J39=0</formula>
    </cfRule>
  </conditionalFormatting>
  <conditionalFormatting sqref="J24:K24">
    <cfRule type="expression" dxfId="236" priority="688">
      <formula>J25=0</formula>
    </cfRule>
  </conditionalFormatting>
  <conditionalFormatting sqref="J30:K30">
    <cfRule type="expression" dxfId="235" priority="686">
      <formula>J31=0</formula>
    </cfRule>
  </conditionalFormatting>
  <conditionalFormatting sqref="J34:K34">
    <cfRule type="expression" dxfId="234" priority="685">
      <formula>J35=0</formula>
    </cfRule>
  </conditionalFormatting>
  <conditionalFormatting sqref="J36:K36">
    <cfRule type="expression" dxfId="233" priority="684">
      <formula>J37=0</formula>
    </cfRule>
  </conditionalFormatting>
  <conditionalFormatting sqref="K40">
    <cfRule type="expression" dxfId="232" priority="683">
      <formula>K41=0</formula>
    </cfRule>
  </conditionalFormatting>
  <conditionalFormatting sqref="J40">
    <cfRule type="expression" dxfId="231" priority="682">
      <formula>J41=0</formula>
    </cfRule>
  </conditionalFormatting>
  <conditionalFormatting sqref="K26">
    <cfRule type="expression" dxfId="230" priority="681">
      <formula>K27=0</formula>
    </cfRule>
  </conditionalFormatting>
  <conditionalFormatting sqref="J26">
    <cfRule type="expression" dxfId="229" priority="680">
      <formula>J27=0</formula>
    </cfRule>
  </conditionalFormatting>
  <conditionalFormatting sqref="M38">
    <cfRule type="expression" dxfId="228" priority="678">
      <formula>M39=0</formula>
    </cfRule>
  </conditionalFormatting>
  <conditionalFormatting sqref="L22:M22">
    <cfRule type="expression" dxfId="227" priority="679">
      <formula>L23=0</formula>
    </cfRule>
  </conditionalFormatting>
  <conditionalFormatting sqref="L38">
    <cfRule type="expression" dxfId="226" priority="676">
      <formula>L39=0</formula>
    </cfRule>
  </conditionalFormatting>
  <conditionalFormatting sqref="L24:M24">
    <cfRule type="expression" dxfId="225" priority="674">
      <formula>L25=0</formula>
    </cfRule>
  </conditionalFormatting>
  <conditionalFormatting sqref="L28:M28">
    <cfRule type="expression" dxfId="224" priority="673">
      <formula>L29=0</formula>
    </cfRule>
  </conditionalFormatting>
  <conditionalFormatting sqref="L34:M34">
    <cfRule type="expression" dxfId="223" priority="671">
      <formula>L35=0</formula>
    </cfRule>
  </conditionalFormatting>
  <conditionalFormatting sqref="L36:M36">
    <cfRule type="expression" dxfId="222" priority="670">
      <formula>L37=0</formula>
    </cfRule>
  </conditionalFormatting>
  <conditionalFormatting sqref="M40">
    <cfRule type="expression" dxfId="221" priority="669">
      <formula>M41=0</formula>
    </cfRule>
  </conditionalFormatting>
  <conditionalFormatting sqref="L40">
    <cfRule type="expression" dxfId="220" priority="668">
      <formula>L41=0</formula>
    </cfRule>
  </conditionalFormatting>
  <conditionalFormatting sqref="M26">
    <cfRule type="expression" dxfId="219" priority="667">
      <formula>M27=0</formula>
    </cfRule>
  </conditionalFormatting>
  <conditionalFormatting sqref="L26">
    <cfRule type="expression" dxfId="218" priority="666">
      <formula>L27=0</formula>
    </cfRule>
  </conditionalFormatting>
  <conditionalFormatting sqref="Q38">
    <cfRule type="expression" dxfId="217" priority="664">
      <formula>Q39=0</formula>
    </cfRule>
  </conditionalFormatting>
  <conditionalFormatting sqref="P22:Q22">
    <cfRule type="expression" dxfId="216" priority="665">
      <formula>P23=0</formula>
    </cfRule>
  </conditionalFormatting>
  <conditionalFormatting sqref="P38">
    <cfRule type="expression" dxfId="215" priority="662">
      <formula>P39=0</formula>
    </cfRule>
  </conditionalFormatting>
  <conditionalFormatting sqref="P24:Q24">
    <cfRule type="expression" dxfId="214" priority="660">
      <formula>P25=0</formula>
    </cfRule>
  </conditionalFormatting>
  <conditionalFormatting sqref="P28:Q28">
    <cfRule type="expression" dxfId="213" priority="659">
      <formula>P29=0</formula>
    </cfRule>
  </conditionalFormatting>
  <conditionalFormatting sqref="P30:Q30">
    <cfRule type="expression" dxfId="212" priority="658">
      <formula>P31=0</formula>
    </cfRule>
  </conditionalFormatting>
  <conditionalFormatting sqref="P36:Q36">
    <cfRule type="expression" dxfId="211" priority="656">
      <formula>P37=0</formula>
    </cfRule>
  </conditionalFormatting>
  <conditionalFormatting sqref="Q40">
    <cfRule type="expression" dxfId="210" priority="655">
      <formula>Q41=0</formula>
    </cfRule>
  </conditionalFormatting>
  <conditionalFormatting sqref="P40">
    <cfRule type="expression" dxfId="209" priority="654">
      <formula>P41=0</formula>
    </cfRule>
  </conditionalFormatting>
  <conditionalFormatting sqref="Q26">
    <cfRule type="expression" dxfId="208" priority="653">
      <formula>Q27=0</formula>
    </cfRule>
  </conditionalFormatting>
  <conditionalFormatting sqref="P26">
    <cfRule type="expression" dxfId="207" priority="652">
      <formula>P27=0</formula>
    </cfRule>
  </conditionalFormatting>
  <conditionalFormatting sqref="S38">
    <cfRule type="expression" dxfId="206" priority="650">
      <formula>S39=0</formula>
    </cfRule>
  </conditionalFormatting>
  <conditionalFormatting sqref="R22:S22">
    <cfRule type="expression" dxfId="205" priority="651">
      <formula>R23=0</formula>
    </cfRule>
  </conditionalFormatting>
  <conditionalFormatting sqref="R38">
    <cfRule type="expression" dxfId="204" priority="648">
      <formula>R39=0</formula>
    </cfRule>
  </conditionalFormatting>
  <conditionalFormatting sqref="R24:S24">
    <cfRule type="expression" dxfId="203" priority="646">
      <formula>R25=0</formula>
    </cfRule>
  </conditionalFormatting>
  <conditionalFormatting sqref="R28:S28">
    <cfRule type="expression" dxfId="202" priority="645">
      <formula>R29=0</formula>
    </cfRule>
  </conditionalFormatting>
  <conditionalFormatting sqref="R30:S30">
    <cfRule type="expression" dxfId="201" priority="644">
      <formula>R31=0</formula>
    </cfRule>
  </conditionalFormatting>
  <conditionalFormatting sqref="R34:S34">
    <cfRule type="expression" dxfId="200" priority="643">
      <formula>R35=0</formula>
    </cfRule>
  </conditionalFormatting>
  <conditionalFormatting sqref="S40">
    <cfRule type="expression" dxfId="199" priority="641">
      <formula>S41=0</formula>
    </cfRule>
  </conditionalFormatting>
  <conditionalFormatting sqref="R40">
    <cfRule type="expression" dxfId="198" priority="640">
      <formula>R41=0</formula>
    </cfRule>
  </conditionalFormatting>
  <conditionalFormatting sqref="S26">
    <cfRule type="expression" dxfId="197" priority="639">
      <formula>S27=0</formula>
    </cfRule>
  </conditionalFormatting>
  <conditionalFormatting sqref="R26">
    <cfRule type="expression" dxfId="196" priority="638">
      <formula>R27=0</formula>
    </cfRule>
  </conditionalFormatting>
  <conditionalFormatting sqref="T22:U22">
    <cfRule type="expression" dxfId="195" priority="637">
      <formula>T23=0</formula>
    </cfRule>
  </conditionalFormatting>
  <conditionalFormatting sqref="T24:U24">
    <cfRule type="expression" dxfId="194" priority="632">
      <formula>T25=0</formula>
    </cfRule>
  </conditionalFormatting>
  <conditionalFormatting sqref="T28:U28">
    <cfRule type="expression" dxfId="193" priority="631">
      <formula>T29=0</formula>
    </cfRule>
  </conditionalFormatting>
  <conditionalFormatting sqref="T30:U30">
    <cfRule type="expression" dxfId="192" priority="630">
      <formula>T31=0</formula>
    </cfRule>
  </conditionalFormatting>
  <conditionalFormatting sqref="T34:U34">
    <cfRule type="expression" dxfId="191" priority="629">
      <formula>T35=0</formula>
    </cfRule>
  </conditionalFormatting>
  <conditionalFormatting sqref="T36:U36">
    <cfRule type="expression" dxfId="190" priority="628">
      <formula>T37=0</formula>
    </cfRule>
  </conditionalFormatting>
  <conditionalFormatting sqref="U40">
    <cfRule type="expression" dxfId="189" priority="627">
      <formula>U41=0</formula>
    </cfRule>
  </conditionalFormatting>
  <conditionalFormatting sqref="T40">
    <cfRule type="expression" dxfId="188" priority="626">
      <formula>T41=0</formula>
    </cfRule>
  </conditionalFormatting>
  <conditionalFormatting sqref="U26">
    <cfRule type="expression" dxfId="187" priority="625">
      <formula>U27=0</formula>
    </cfRule>
  </conditionalFormatting>
  <conditionalFormatting sqref="T26">
    <cfRule type="expression" dxfId="186" priority="624">
      <formula>T27=0</formula>
    </cfRule>
  </conditionalFormatting>
  <conditionalFormatting sqref="W38">
    <cfRule type="expression" dxfId="185" priority="622">
      <formula>W39=0</formula>
    </cfRule>
  </conditionalFormatting>
  <conditionalFormatting sqref="V22:W22">
    <cfRule type="expression" dxfId="184" priority="623">
      <formula>V23=0</formula>
    </cfRule>
  </conditionalFormatting>
  <conditionalFormatting sqref="V38">
    <cfRule type="expression" dxfId="183" priority="620">
      <formula>V39=0</formula>
    </cfRule>
  </conditionalFormatting>
  <conditionalFormatting sqref="V24:W24">
    <cfRule type="expression" dxfId="182" priority="618">
      <formula>V25=0</formula>
    </cfRule>
  </conditionalFormatting>
  <conditionalFormatting sqref="V28:W28">
    <cfRule type="expression" dxfId="181" priority="617">
      <formula>V29=0</formula>
    </cfRule>
  </conditionalFormatting>
  <conditionalFormatting sqref="V30:W30">
    <cfRule type="expression" dxfId="180" priority="616">
      <formula>V31=0</formula>
    </cfRule>
  </conditionalFormatting>
  <conditionalFormatting sqref="V34:W34">
    <cfRule type="expression" dxfId="179" priority="615">
      <formula>V35=0</formula>
    </cfRule>
  </conditionalFormatting>
  <conditionalFormatting sqref="V36:W36">
    <cfRule type="expression" dxfId="178" priority="614">
      <formula>V37=0</formula>
    </cfRule>
  </conditionalFormatting>
  <conditionalFormatting sqref="W26">
    <cfRule type="expression" dxfId="177" priority="611">
      <formula>W27=0</formula>
    </cfRule>
  </conditionalFormatting>
  <conditionalFormatting sqref="V26">
    <cfRule type="expression" dxfId="176" priority="610">
      <formula>V27=0</formula>
    </cfRule>
  </conditionalFormatting>
  <conditionalFormatting sqref="Y38">
    <cfRule type="expression" dxfId="175" priority="447">
      <formula>Y39=0</formula>
    </cfRule>
  </conditionalFormatting>
  <conditionalFormatting sqref="X24:Y24">
    <cfRule type="expression" dxfId="174" priority="445">
      <formula>X25=0</formula>
    </cfRule>
  </conditionalFormatting>
  <conditionalFormatting sqref="X30:Y30">
    <cfRule type="expression" dxfId="173" priority="443">
      <formula>X31=0</formula>
    </cfRule>
  </conditionalFormatting>
  <conditionalFormatting sqref="X34:Y34">
    <cfRule type="expression" dxfId="172" priority="442">
      <formula>X35=0</formula>
    </cfRule>
  </conditionalFormatting>
  <conditionalFormatting sqref="Y26">
    <cfRule type="expression" dxfId="171" priority="440">
      <formula>Y27=0</formula>
    </cfRule>
  </conditionalFormatting>
  <conditionalFormatting sqref="Y40">
    <cfRule type="expression" dxfId="170" priority="438">
      <formula>Y41=0</formula>
    </cfRule>
  </conditionalFormatting>
  <conditionalFormatting sqref="X40">
    <cfRule type="expression" dxfId="169" priority="437">
      <formula>X41=0</formula>
    </cfRule>
  </conditionalFormatting>
  <conditionalFormatting sqref="G42">
    <cfRule type="expression" dxfId="168" priority="433">
      <formula>G43=0</formula>
    </cfRule>
  </conditionalFormatting>
  <conditionalFormatting sqref="F42">
    <cfRule type="expression" dxfId="167" priority="432">
      <formula>F43=0</formula>
    </cfRule>
  </conditionalFormatting>
  <conditionalFormatting sqref="I42">
    <cfRule type="expression" dxfId="166" priority="430">
      <formula>I43=0</formula>
    </cfRule>
  </conditionalFormatting>
  <conditionalFormatting sqref="K42">
    <cfRule type="expression" dxfId="165" priority="428">
      <formula>K43=0</formula>
    </cfRule>
  </conditionalFormatting>
  <conditionalFormatting sqref="J42">
    <cfRule type="expression" dxfId="164" priority="427">
      <formula>J43=0</formula>
    </cfRule>
  </conditionalFormatting>
  <conditionalFormatting sqref="L42">
    <cfRule type="expression" dxfId="163" priority="425">
      <formula>L43=0</formula>
    </cfRule>
  </conditionalFormatting>
  <conditionalFormatting sqref="P42">
    <cfRule type="expression" dxfId="162" priority="423">
      <formula>P43=0</formula>
    </cfRule>
  </conditionalFormatting>
  <conditionalFormatting sqref="S42">
    <cfRule type="expression" dxfId="161" priority="422">
      <formula>S43=0</formula>
    </cfRule>
  </conditionalFormatting>
  <conditionalFormatting sqref="R42">
    <cfRule type="expression" dxfId="160" priority="421">
      <formula>R43=0</formula>
    </cfRule>
  </conditionalFormatting>
  <conditionalFormatting sqref="U42">
    <cfRule type="expression" dxfId="159" priority="420">
      <formula>U43=0</formula>
    </cfRule>
  </conditionalFormatting>
  <conditionalFormatting sqref="T42">
    <cfRule type="expression" dxfId="158" priority="419">
      <formula>T43=0</formula>
    </cfRule>
  </conditionalFormatting>
  <conditionalFormatting sqref="W42">
    <cfRule type="expression" dxfId="157" priority="416">
      <formula>W43=0</formula>
    </cfRule>
  </conditionalFormatting>
  <conditionalFormatting sqref="V42">
    <cfRule type="expression" dxfId="156" priority="415">
      <formula>V43=0</formula>
    </cfRule>
  </conditionalFormatting>
  <conditionalFormatting sqref="G64">
    <cfRule type="expression" dxfId="155" priority="263">
      <formula>G65=0</formula>
    </cfRule>
  </conditionalFormatting>
  <conditionalFormatting sqref="V66:W66">
    <cfRule type="expression" dxfId="154" priority="165">
      <formula>V67=0</formula>
    </cfRule>
  </conditionalFormatting>
  <conditionalFormatting sqref="H66:I66">
    <cfRule type="expression" dxfId="153" priority="253">
      <formula>H67=0</formula>
    </cfRule>
  </conditionalFormatting>
  <conditionalFormatting sqref="L66:O66">
    <cfRule type="expression" dxfId="152" priority="208">
      <formula>L67=0</formula>
    </cfRule>
  </conditionalFormatting>
  <conditionalFormatting sqref="L70:O70">
    <cfRule type="expression" dxfId="151" priority="207">
      <formula>L71=0</formula>
    </cfRule>
  </conditionalFormatting>
  <conditionalFormatting sqref="L68">
    <cfRule type="expression" dxfId="150" priority="201">
      <formula>L69=0</formula>
    </cfRule>
  </conditionalFormatting>
  <conditionalFormatting sqref="P66:Q66">
    <cfRule type="expression" dxfId="149" priority="197">
      <formula>P67=0</formula>
    </cfRule>
  </conditionalFormatting>
  <conditionalFormatting sqref="P70:Q70">
    <cfRule type="expression" dxfId="148" priority="196">
      <formula>P71=0</formula>
    </cfRule>
  </conditionalFormatting>
  <conditionalFormatting sqref="J66:K66">
    <cfRule type="expression" dxfId="147" priority="219">
      <formula>J67=0</formula>
    </cfRule>
  </conditionalFormatting>
  <conditionalFormatting sqref="T70:U70">
    <cfRule type="expression" dxfId="146" priority="176">
      <formula>T71=0</formula>
    </cfRule>
  </conditionalFormatting>
  <conditionalFormatting sqref="W68">
    <cfRule type="expression" dxfId="145" priority="160">
      <formula>W69=0</formula>
    </cfRule>
  </conditionalFormatting>
  <conditionalFormatting sqref="H64">
    <cfRule type="expression" dxfId="144" priority="113">
      <formula>H65=0</formula>
    </cfRule>
  </conditionalFormatting>
  <conditionalFormatting sqref="P68">
    <cfRule type="expression" dxfId="143" priority="190">
      <formula>P69=0</formula>
    </cfRule>
  </conditionalFormatting>
  <conditionalFormatting sqref="S64">
    <cfRule type="expression" dxfId="142" priority="104">
      <formula>S65=0</formula>
    </cfRule>
  </conditionalFormatting>
  <conditionalFormatting sqref="R66:S66">
    <cfRule type="expression" dxfId="141" priority="186">
      <formula>R67=0</formula>
    </cfRule>
  </conditionalFormatting>
  <conditionalFormatting sqref="S68">
    <cfRule type="expression" dxfId="140" priority="180">
      <formula>S69=0</formula>
    </cfRule>
  </conditionalFormatting>
  <conditionalFormatting sqref="R68">
    <cfRule type="expression" dxfId="139" priority="179">
      <formula>R69=0</formula>
    </cfRule>
  </conditionalFormatting>
  <conditionalFormatting sqref="T72:U72">
    <cfRule type="expression" dxfId="138" priority="95">
      <formula>T73=0</formula>
    </cfRule>
  </conditionalFormatting>
  <conditionalFormatting sqref="T66:U66">
    <cfRule type="expression" dxfId="137" priority="177">
      <formula>T67=0</formula>
    </cfRule>
  </conditionalFormatting>
  <conditionalFormatting sqref="R72:S72">
    <cfRule type="expression" dxfId="136" priority="96">
      <formula>R73=0</formula>
    </cfRule>
  </conditionalFormatting>
  <conditionalFormatting sqref="Q64">
    <cfRule type="expression" dxfId="135" priority="106">
      <formula>Q65=0</formula>
    </cfRule>
  </conditionalFormatting>
  <conditionalFormatting sqref="L64">
    <cfRule type="expression" dxfId="134" priority="109">
      <formula>L65=0</formula>
    </cfRule>
  </conditionalFormatting>
  <conditionalFormatting sqref="I64">
    <cfRule type="expression" dxfId="133" priority="114">
      <formula>I65=0</formula>
    </cfRule>
  </conditionalFormatting>
  <conditionalFormatting sqref="U68">
    <cfRule type="expression" dxfId="132" priority="170">
      <formula>U69=0</formula>
    </cfRule>
  </conditionalFormatting>
  <conditionalFormatting sqref="T68">
    <cfRule type="expression" dxfId="131" priority="169">
      <formula>T69=0</formula>
    </cfRule>
  </conditionalFormatting>
  <conditionalFormatting sqref="R76:S76">
    <cfRule type="expression" dxfId="130" priority="87">
      <formula>R77=0</formula>
    </cfRule>
  </conditionalFormatting>
  <conditionalFormatting sqref="P64">
    <cfRule type="expression" dxfId="129" priority="105">
      <formula>P65=0</formula>
    </cfRule>
  </conditionalFormatting>
  <conditionalFormatting sqref="R80:S80">
    <cfRule type="expression" dxfId="128" priority="74">
      <formula>R81=0</formula>
    </cfRule>
  </conditionalFormatting>
  <conditionalFormatting sqref="X22:Y22">
    <cfRule type="expression" dxfId="127" priority="448">
      <formula>X23=0</formula>
    </cfRule>
  </conditionalFormatting>
  <conditionalFormatting sqref="X38">
    <cfRule type="expression" dxfId="126" priority="446">
      <formula>X39=0</formula>
    </cfRule>
  </conditionalFormatting>
  <conditionalFormatting sqref="X28:Y28">
    <cfRule type="expression" dxfId="125" priority="444">
      <formula>X29=0</formula>
    </cfRule>
  </conditionalFormatting>
  <conditionalFormatting sqref="X36:Y36">
    <cfRule type="expression" dxfId="124" priority="441">
      <formula>X37=0</formula>
    </cfRule>
  </conditionalFormatting>
  <conditionalFormatting sqref="X26">
    <cfRule type="expression" dxfId="123" priority="439">
      <formula>X27=0</formula>
    </cfRule>
  </conditionalFormatting>
  <conditionalFormatting sqref="E42">
    <cfRule type="expression" dxfId="122" priority="434">
      <formula>E43=0</formula>
    </cfRule>
  </conditionalFormatting>
  <conditionalFormatting sqref="D42">
    <cfRule type="expression" dxfId="121" priority="431">
      <formula>D43=0</formula>
    </cfRule>
  </conditionalFormatting>
  <conditionalFormatting sqref="H42">
    <cfRule type="expression" dxfId="120" priority="429">
      <formula>H43=0</formula>
    </cfRule>
  </conditionalFormatting>
  <conditionalFormatting sqref="M42">
    <cfRule type="expression" dxfId="119" priority="426">
      <formula>M43=0</formula>
    </cfRule>
  </conditionalFormatting>
  <conditionalFormatting sqref="Q42">
    <cfRule type="expression" dxfId="118" priority="424">
      <formula>Q43=0</formula>
    </cfRule>
  </conditionalFormatting>
  <conditionalFormatting sqref="T84:U84">
    <cfRule type="expression" dxfId="117" priority="75">
      <formula>T85=0</formula>
    </cfRule>
  </conditionalFormatting>
  <conditionalFormatting sqref="F64">
    <cfRule type="expression" dxfId="116" priority="257">
      <formula>F65=0</formula>
    </cfRule>
  </conditionalFormatting>
  <conditionalFormatting sqref="K68">
    <cfRule type="expression" dxfId="115" priority="213">
      <formula>K69=0</formula>
    </cfRule>
  </conditionalFormatting>
  <conditionalFormatting sqref="J68">
    <cfRule type="expression" dxfId="114" priority="212">
      <formula>J69=0</formula>
    </cfRule>
  </conditionalFormatting>
  <conditionalFormatting sqref="M68:O68">
    <cfRule type="expression" dxfId="113" priority="202">
      <formula>M69=0</formula>
    </cfRule>
  </conditionalFormatting>
  <conditionalFormatting sqref="Q68">
    <cfRule type="expression" dxfId="112" priority="191">
      <formula>Q69=0</formula>
    </cfRule>
  </conditionalFormatting>
  <conditionalFormatting sqref="R70:S70">
    <cfRule type="expression" dxfId="111" priority="185">
      <formula>R71=0</formula>
    </cfRule>
  </conditionalFormatting>
  <conditionalFormatting sqref="V70:W70">
    <cfRule type="expression" dxfId="110" priority="164">
      <formula>V71=0</formula>
    </cfRule>
  </conditionalFormatting>
  <conditionalFormatting sqref="X76:Y76">
    <cfRule type="expression" dxfId="109" priority="84">
      <formula>X77=0</formula>
    </cfRule>
  </conditionalFormatting>
  <conditionalFormatting sqref="V72:W72">
    <cfRule type="expression" dxfId="108" priority="94">
      <formula>V73=0</formula>
    </cfRule>
  </conditionalFormatting>
  <conditionalFormatting sqref="P72:Q72">
    <cfRule type="expression" dxfId="107" priority="97">
      <formula>P73=0</formula>
    </cfRule>
  </conditionalFormatting>
  <conditionalFormatting sqref="V68">
    <cfRule type="expression" dxfId="106" priority="159">
      <formula>V69=0</formula>
    </cfRule>
  </conditionalFormatting>
  <conditionalFormatting sqref="X64:Y64">
    <cfRule type="expression" dxfId="105" priority="158">
      <formula>X65=0</formula>
    </cfRule>
  </conditionalFormatting>
  <conditionalFormatting sqref="X66:Y66">
    <cfRule type="expression" dxfId="104" priority="155">
      <formula>X67=0</formula>
    </cfRule>
  </conditionalFormatting>
  <conditionalFormatting sqref="X70:Y70">
    <cfRule type="expression" dxfId="103" priority="154">
      <formula>X71=0</formula>
    </cfRule>
  </conditionalFormatting>
  <conditionalFormatting sqref="Y68">
    <cfRule type="expression" dxfId="102" priority="150">
      <formula>Y69=0</formula>
    </cfRule>
  </conditionalFormatting>
  <conditionalFormatting sqref="X68">
    <cfRule type="expression" dxfId="101" priority="149">
      <formula>X69=0</formula>
    </cfRule>
  </conditionalFormatting>
  <conditionalFormatting sqref="X74:Y74">
    <cfRule type="expression" dxfId="100" priority="88">
      <formula>X75=0</formula>
    </cfRule>
  </conditionalFormatting>
  <conditionalFormatting sqref="V74:W74">
    <cfRule type="expression" dxfId="99" priority="89">
      <formula>V75=0</formula>
    </cfRule>
  </conditionalFormatting>
  <conditionalFormatting sqref="T78:U78">
    <cfRule type="expression" dxfId="98" priority="83">
      <formula>T79=0</formula>
    </cfRule>
  </conditionalFormatting>
  <conditionalFormatting sqref="X80:Y80">
    <cfRule type="expression" dxfId="97" priority="79">
      <formula>X81=0</formula>
    </cfRule>
  </conditionalFormatting>
  <conditionalFormatting sqref="X82:Y82">
    <cfRule type="expression" dxfId="96" priority="78">
      <formula>X83=0</formula>
    </cfRule>
  </conditionalFormatting>
  <conditionalFormatting sqref="X32:Y32">
    <cfRule type="expression" dxfId="95" priority="267">
      <formula>X33=0</formula>
    </cfRule>
  </conditionalFormatting>
  <conditionalFormatting sqref="D78:E78">
    <cfRule type="expression" dxfId="94" priority="44">
      <formula>D79=0</formula>
    </cfRule>
  </conditionalFormatting>
  <conditionalFormatting sqref="G32">
    <cfRule type="expression" dxfId="93" priority="278">
      <formula>G33=0</formula>
    </cfRule>
  </conditionalFormatting>
  <conditionalFormatting sqref="H32:I32">
    <cfRule type="expression" dxfId="92" priority="277">
      <formula>H33=0</formula>
    </cfRule>
  </conditionalFormatting>
  <conditionalFormatting sqref="F32">
    <cfRule type="expression" dxfId="91" priority="276">
      <formula>F33=0</formula>
    </cfRule>
  </conditionalFormatting>
  <conditionalFormatting sqref="E32">
    <cfRule type="expression" dxfId="90" priority="275">
      <formula>E33=0</formula>
    </cfRule>
  </conditionalFormatting>
  <conditionalFormatting sqref="D32">
    <cfRule type="expression" dxfId="89" priority="274">
      <formula>D33=0</formula>
    </cfRule>
  </conditionalFormatting>
  <conditionalFormatting sqref="J32:K32">
    <cfRule type="expression" dxfId="88" priority="273">
      <formula>J33=0</formula>
    </cfRule>
  </conditionalFormatting>
  <conditionalFormatting sqref="L32:M32">
    <cfRule type="expression" dxfId="87" priority="272">
      <formula>L33=0</formula>
    </cfRule>
  </conditionalFormatting>
  <conditionalFormatting sqref="P32:Q32">
    <cfRule type="expression" dxfId="86" priority="271">
      <formula>P33=0</formula>
    </cfRule>
  </conditionalFormatting>
  <conditionalFormatting sqref="R32:S32">
    <cfRule type="expression" dxfId="85" priority="270">
      <formula>R33=0</formula>
    </cfRule>
  </conditionalFormatting>
  <conditionalFormatting sqref="T32:U32">
    <cfRule type="expression" dxfId="84" priority="269">
      <formula>T33=0</formula>
    </cfRule>
  </conditionalFormatting>
  <conditionalFormatting sqref="V32:W32">
    <cfRule type="expression" dxfId="83" priority="268">
      <formula>V33=0</formula>
    </cfRule>
  </conditionalFormatting>
  <conditionalFormatting sqref="D80:E80">
    <cfRule type="expression" dxfId="82" priority="45">
      <formula>D81=0</formula>
    </cfRule>
  </conditionalFormatting>
  <conditionalFormatting sqref="R84:S84">
    <cfRule type="expression" dxfId="81" priority="72">
      <formula>R85=0</formula>
    </cfRule>
  </conditionalFormatting>
  <conditionalFormatting sqref="P80:Q80">
    <cfRule type="expression" dxfId="80" priority="71">
      <formula>P81=0</formula>
    </cfRule>
  </conditionalFormatting>
  <conditionalFormatting sqref="K64">
    <cfRule type="expression" dxfId="79" priority="112">
      <formula>K65=0</formula>
    </cfRule>
  </conditionalFormatting>
  <conditionalFormatting sqref="M64">
    <cfRule type="expression" dxfId="78" priority="110">
      <formula>M65=0</formula>
    </cfRule>
  </conditionalFormatting>
  <conditionalFormatting sqref="F78:G78">
    <cfRule type="expression" dxfId="77" priority="48">
      <formula>F79=0</formula>
    </cfRule>
  </conditionalFormatting>
  <conditionalFormatting sqref="D76:E76">
    <cfRule type="expression" dxfId="76" priority="46">
      <formula>D77=0</formula>
    </cfRule>
  </conditionalFormatting>
  <conditionalFormatting sqref="D74:E74">
    <cfRule type="expression" dxfId="75" priority="20">
      <formula>D75=0</formula>
    </cfRule>
  </conditionalFormatting>
  <conditionalFormatting sqref="F74:G74">
    <cfRule type="expression" dxfId="74" priority="21">
      <formula>F75=0</formula>
    </cfRule>
  </conditionalFormatting>
  <conditionalFormatting sqref="J64">
    <cfRule type="expression" dxfId="73" priority="111">
      <formula>J65=0</formula>
    </cfRule>
  </conditionalFormatting>
  <conditionalFormatting sqref="O64">
    <cfRule type="expression" dxfId="72" priority="108">
      <formula>O65=0</formula>
    </cfRule>
  </conditionalFormatting>
  <conditionalFormatting sqref="N64">
    <cfRule type="expression" dxfId="71" priority="107">
      <formula>N65=0</formula>
    </cfRule>
  </conditionalFormatting>
  <conditionalFormatting sqref="R64">
    <cfRule type="expression" dxfId="70" priority="103">
      <formula>R65=0</formula>
    </cfRule>
  </conditionalFormatting>
  <conditionalFormatting sqref="U64">
    <cfRule type="expression" dxfId="69" priority="102">
      <formula>U65=0</formula>
    </cfRule>
  </conditionalFormatting>
  <conditionalFormatting sqref="T64">
    <cfRule type="expression" dxfId="68" priority="101">
      <formula>T65=0</formula>
    </cfRule>
  </conditionalFormatting>
  <conditionalFormatting sqref="W64">
    <cfRule type="expression" dxfId="67" priority="100">
      <formula>W65=0</formula>
    </cfRule>
  </conditionalFormatting>
  <conditionalFormatting sqref="V64">
    <cfRule type="expression" dxfId="66" priority="99">
      <formula>V65=0</formula>
    </cfRule>
  </conditionalFormatting>
  <conditionalFormatting sqref="N72:O72">
    <cfRule type="expression" dxfId="65" priority="98">
      <formula>N73=0</formula>
    </cfRule>
  </conditionalFormatting>
  <conditionalFormatting sqref="X72:Y72">
    <cfRule type="expression" dxfId="64" priority="93">
      <formula>X73=0</formula>
    </cfRule>
  </conditionalFormatting>
  <conditionalFormatting sqref="T74:U74">
    <cfRule type="expression" dxfId="63" priority="90">
      <formula>T75=0</formula>
    </cfRule>
  </conditionalFormatting>
  <conditionalFormatting sqref="P74:Q74">
    <cfRule type="expression" dxfId="62" priority="92">
      <formula>P75=0</formula>
    </cfRule>
  </conditionalFormatting>
  <conditionalFormatting sqref="R74:S74">
    <cfRule type="expression" dxfId="61" priority="91">
      <formula>R75=0</formula>
    </cfRule>
  </conditionalFormatting>
  <conditionalFormatting sqref="T76:U76">
    <cfRule type="expression" dxfId="60" priority="86">
      <formula>T77=0</formula>
    </cfRule>
  </conditionalFormatting>
  <conditionalFormatting sqref="V76:W76">
    <cfRule type="expression" dxfId="59" priority="85">
      <formula>V77=0</formula>
    </cfRule>
  </conditionalFormatting>
  <conditionalFormatting sqref="V78:W78">
    <cfRule type="expression" dxfId="58" priority="82">
      <formula>V79=0</formula>
    </cfRule>
  </conditionalFormatting>
  <conditionalFormatting sqref="X78:Y78">
    <cfRule type="expression" dxfId="57" priority="81">
      <formula>X79=0</formula>
    </cfRule>
  </conditionalFormatting>
  <conditionalFormatting sqref="V80:W80">
    <cfRule type="expression" dxfId="56" priority="80">
      <formula>V81=0</formula>
    </cfRule>
  </conditionalFormatting>
  <conditionalFormatting sqref="V84:W84">
    <cfRule type="expression" dxfId="55" priority="77">
      <formula>V85=0</formula>
    </cfRule>
  </conditionalFormatting>
  <conditionalFormatting sqref="T82:U82">
    <cfRule type="expression" dxfId="54" priority="76">
      <formula>T83=0</formula>
    </cfRule>
  </conditionalFormatting>
  <conditionalFormatting sqref="R82:S82">
    <cfRule type="expression" dxfId="53" priority="73">
      <formula>R83=0</formula>
    </cfRule>
  </conditionalFormatting>
  <conditionalFormatting sqref="P78">
    <cfRule type="expression" dxfId="52" priority="69">
      <formula>P79=0</formula>
    </cfRule>
  </conditionalFormatting>
  <conditionalFormatting sqref="Q78">
    <cfRule type="expression" dxfId="51" priority="70">
      <formula>Q79=0</formula>
    </cfRule>
  </conditionalFormatting>
  <conditionalFormatting sqref="P82:Q82">
    <cfRule type="expression" dxfId="50" priority="68">
      <formula>P83=0</formula>
    </cfRule>
  </conditionalFormatting>
  <conditionalFormatting sqref="P84:Q84">
    <cfRule type="expression" dxfId="49" priority="67">
      <formula>P85=0</formula>
    </cfRule>
  </conditionalFormatting>
  <conditionalFormatting sqref="N80:O80">
    <cfRule type="expression" dxfId="48" priority="65">
      <formula>N81=0</formula>
    </cfRule>
  </conditionalFormatting>
  <conditionalFormatting sqref="N76:O76">
    <cfRule type="expression" dxfId="47" priority="66">
      <formula>N77=0</formula>
    </cfRule>
  </conditionalFormatting>
  <conditionalFormatting sqref="N78:O78">
    <cfRule type="expression" dxfId="46" priority="64">
      <formula>N79=0</formula>
    </cfRule>
  </conditionalFormatting>
  <conditionalFormatting sqref="N82:O82">
    <cfRule type="expression" dxfId="45" priority="63">
      <formula>N83=0</formula>
    </cfRule>
  </conditionalFormatting>
  <conditionalFormatting sqref="L80:M80">
    <cfRule type="expression" dxfId="44" priority="61">
      <formula>L81=0</formula>
    </cfRule>
  </conditionalFormatting>
  <conditionalFormatting sqref="L76:M76">
    <cfRule type="expression" dxfId="43" priority="62">
      <formula>L77=0</formula>
    </cfRule>
  </conditionalFormatting>
  <conditionalFormatting sqref="L78:M78">
    <cfRule type="expression" dxfId="42" priority="60">
      <formula>L79=0</formula>
    </cfRule>
  </conditionalFormatting>
  <conditionalFormatting sqref="L82:M82">
    <cfRule type="expression" dxfId="41" priority="59">
      <formula>L83=0</formula>
    </cfRule>
  </conditionalFormatting>
  <conditionalFormatting sqref="J80:K80">
    <cfRule type="expression" dxfId="40" priority="57">
      <formula>J81=0</formula>
    </cfRule>
  </conditionalFormatting>
  <conditionalFormatting sqref="J76:K76">
    <cfRule type="expression" dxfId="39" priority="58">
      <formula>J77=0</formula>
    </cfRule>
  </conditionalFormatting>
  <conditionalFormatting sqref="J78:K78">
    <cfRule type="expression" dxfId="38" priority="56">
      <formula>J79=0</formula>
    </cfRule>
  </conditionalFormatting>
  <conditionalFormatting sqref="J82:K82">
    <cfRule type="expression" dxfId="37" priority="55">
      <formula>J83=0</formula>
    </cfRule>
  </conditionalFormatting>
  <conditionalFormatting sqref="H80:I80">
    <cfRule type="expression" dxfId="36" priority="53">
      <formula>H81=0</formula>
    </cfRule>
  </conditionalFormatting>
  <conditionalFormatting sqref="H76:I76">
    <cfRule type="expression" dxfId="35" priority="54">
      <formula>H77=0</formula>
    </cfRule>
  </conditionalFormatting>
  <conditionalFormatting sqref="H78:I78">
    <cfRule type="expression" dxfId="34" priority="52">
      <formula>H79=0</formula>
    </cfRule>
  </conditionalFormatting>
  <conditionalFormatting sqref="F80:G80">
    <cfRule type="expression" dxfId="33" priority="49">
      <formula>F81=0</formula>
    </cfRule>
  </conditionalFormatting>
  <conditionalFormatting sqref="F76:G76">
    <cfRule type="expression" dxfId="32" priority="50">
      <formula>F77=0</formula>
    </cfRule>
  </conditionalFormatting>
  <conditionalFormatting sqref="D70:E70">
    <cfRule type="expression" dxfId="31" priority="41">
      <formula>D71=0</formula>
    </cfRule>
  </conditionalFormatting>
  <conditionalFormatting sqref="D66:E66">
    <cfRule type="expression" dxfId="30" priority="42">
      <formula>D67=0</formula>
    </cfRule>
  </conditionalFormatting>
  <conditionalFormatting sqref="D68:E68">
    <cfRule type="expression" dxfId="29" priority="40">
      <formula>D69=0</formula>
    </cfRule>
  </conditionalFormatting>
  <conditionalFormatting sqref="D72:E72">
    <cfRule type="expression" dxfId="28" priority="39">
      <formula>D73=0</formula>
    </cfRule>
  </conditionalFormatting>
  <conditionalFormatting sqref="F70:G70">
    <cfRule type="expression" dxfId="27" priority="38">
      <formula>F71=0</formula>
    </cfRule>
  </conditionalFormatting>
  <conditionalFormatting sqref="F68:G68">
    <cfRule type="expression" dxfId="26" priority="37">
      <formula>F69=0</formula>
    </cfRule>
  </conditionalFormatting>
  <conditionalFormatting sqref="F72:G72">
    <cfRule type="expression" dxfId="25" priority="36">
      <formula>F73=0</formula>
    </cfRule>
  </conditionalFormatting>
  <conditionalFormatting sqref="J72:K72">
    <cfRule type="expression" dxfId="24" priority="29">
      <formula>J73=0</formula>
    </cfRule>
  </conditionalFormatting>
  <conditionalFormatting sqref="H70:I70">
    <cfRule type="expression" dxfId="23" priority="33">
      <formula>H71=0</formula>
    </cfRule>
  </conditionalFormatting>
  <conditionalFormatting sqref="H72:I72">
    <cfRule type="expression" dxfId="22" priority="32">
      <formula>H73=0</formula>
    </cfRule>
  </conditionalFormatting>
  <conditionalFormatting sqref="J74:K74">
    <cfRule type="expression" dxfId="21" priority="23">
      <formula>J75=0</formula>
    </cfRule>
  </conditionalFormatting>
  <conditionalFormatting sqref="H74:I74">
    <cfRule type="expression" dxfId="20" priority="22">
      <formula>H75=0</formula>
    </cfRule>
  </conditionalFormatting>
  <conditionalFormatting sqref="L74:M74">
    <cfRule type="expression" dxfId="19" priority="24">
      <formula>L75=0</formula>
    </cfRule>
  </conditionalFormatting>
  <conditionalFormatting sqref="N22:O22">
    <cfRule type="expression" dxfId="18" priority="19">
      <formula>N23=0</formula>
    </cfRule>
  </conditionalFormatting>
  <conditionalFormatting sqref="N24:O24">
    <cfRule type="expression" dxfId="17" priority="18">
      <formula>N25=0</formula>
    </cfRule>
  </conditionalFormatting>
  <conditionalFormatting sqref="N26:O26">
    <cfRule type="expression" dxfId="16" priority="17">
      <formula>N27=0</formula>
    </cfRule>
  </conditionalFormatting>
  <conditionalFormatting sqref="N28:O28">
    <cfRule type="expression" dxfId="15" priority="16">
      <formula>N29=0</formula>
    </cfRule>
  </conditionalFormatting>
  <conditionalFormatting sqref="N30:O30">
    <cfRule type="expression" dxfId="14" priority="15">
      <formula>N31=0</formula>
    </cfRule>
  </conditionalFormatting>
  <conditionalFormatting sqref="N34:O34">
    <cfRule type="expression" dxfId="13" priority="14">
      <formula>N35=0</formula>
    </cfRule>
  </conditionalFormatting>
  <conditionalFormatting sqref="N36:O36">
    <cfRule type="expression" dxfId="12" priority="13">
      <formula>N37=0</formula>
    </cfRule>
  </conditionalFormatting>
  <conditionalFormatting sqref="N38:O38">
    <cfRule type="expression" dxfId="11" priority="12">
      <formula>N39=0</formula>
    </cfRule>
  </conditionalFormatting>
  <conditionalFormatting sqref="N40:O40">
    <cfRule type="expression" dxfId="10" priority="11">
      <formula>N41=0</formula>
    </cfRule>
  </conditionalFormatting>
  <conditionalFormatting sqref="N42:O42">
    <cfRule type="expression" dxfId="9" priority="10">
      <formula>N43=0</formula>
    </cfRule>
  </conditionalFormatting>
  <conditionalFormatting sqref="N84:O84">
    <cfRule type="expression" dxfId="8" priority="9">
      <formula>N85=0</formula>
    </cfRule>
  </conditionalFormatting>
  <conditionalFormatting sqref="L84:M84">
    <cfRule type="expression" dxfId="7" priority="8">
      <formula>L85=0</formula>
    </cfRule>
  </conditionalFormatting>
  <conditionalFormatting sqref="J84:K84">
    <cfRule type="expression" dxfId="6" priority="7">
      <formula>J85=0</formula>
    </cfRule>
  </conditionalFormatting>
  <conditionalFormatting sqref="H84:I84">
    <cfRule type="expression" dxfId="5" priority="6">
      <formula>H85=0</formula>
    </cfRule>
  </conditionalFormatting>
  <conditionalFormatting sqref="F84:G84">
    <cfRule type="expression" dxfId="4" priority="5">
      <formula>F85=0</formula>
    </cfRule>
  </conditionalFormatting>
  <conditionalFormatting sqref="D84:E84">
    <cfRule type="expression" dxfId="3" priority="4">
      <formula>D85=0</formula>
    </cfRule>
  </conditionalFormatting>
  <conditionalFormatting sqref="H82:I82">
    <cfRule type="expression" dxfId="2" priority="3">
      <formula>H83=0</formula>
    </cfRule>
  </conditionalFormatting>
  <conditionalFormatting sqref="F82:G82">
    <cfRule type="expression" dxfId="1" priority="2">
      <formula>F83=0</formula>
    </cfRule>
  </conditionalFormatting>
  <conditionalFormatting sqref="D82:E82">
    <cfRule type="expression" dxfId="0" priority="1">
      <formula>D83=0</formula>
    </cfRule>
  </conditionalFormatting>
  <printOptions horizontalCentered="1" verticalCentered="1"/>
  <pageMargins left="0.74803149606299213" right="0.74803149606299213" top="0.23622047244094491" bottom="0.11811023622047245" header="0.23622047244094491" footer="0.11811023622047245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H228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09375" defaultRowHeight="14.4" x14ac:dyDescent="0.3"/>
  <cols>
    <col min="1" max="1" width="12.6640625" style="9" customWidth="1"/>
    <col min="2" max="3" width="18.6640625" style="3" customWidth="1"/>
    <col min="4" max="4" width="4.6640625" style="3" customWidth="1"/>
    <col min="5" max="8" width="9.109375" style="3"/>
    <col min="9" max="9" width="2.6640625" style="3" customWidth="1"/>
    <col min="10" max="13" width="9.109375" style="3"/>
    <col min="14" max="14" width="2.6640625" style="3" customWidth="1"/>
    <col min="15" max="18" width="9.109375" style="3"/>
    <col min="19" max="19" width="2.6640625" style="3" customWidth="1"/>
    <col min="20" max="23" width="9.109375" style="3"/>
    <col min="24" max="24" width="2.6640625" style="3" customWidth="1"/>
    <col min="25" max="26" width="9"/>
    <col min="27" max="32" width="9.109375" style="3"/>
    <col min="33" max="33" width="7.6640625" customWidth="1"/>
    <col min="34" max="34" width="6.6640625" style="3" customWidth="1"/>
    <col min="35" max="16384" width="9.109375" style="3"/>
  </cols>
  <sheetData>
    <row r="1" spans="1:34" x14ac:dyDescent="0.3">
      <c r="A1" s="6" t="s">
        <v>267</v>
      </c>
    </row>
    <row r="2" spans="1:34" x14ac:dyDescent="0.3">
      <c r="A2" s="6" t="s">
        <v>385</v>
      </c>
    </row>
    <row r="3" spans="1:34" s="2" customFormat="1" x14ac:dyDescent="0.3">
      <c r="A3" s="6"/>
      <c r="E3" s="4" t="s">
        <v>278</v>
      </c>
      <c r="F3" s="4"/>
      <c r="G3" s="4"/>
      <c r="H3" s="4"/>
      <c r="I3" s="4"/>
      <c r="J3" s="4" t="s">
        <v>277</v>
      </c>
      <c r="K3" s="4"/>
      <c r="L3" s="4"/>
      <c r="M3" s="4"/>
      <c r="N3" s="4"/>
      <c r="O3" s="4" t="s">
        <v>276</v>
      </c>
      <c r="P3" s="4"/>
      <c r="Q3" s="4"/>
      <c r="R3" s="4"/>
      <c r="S3" s="4"/>
      <c r="T3" s="4" t="s">
        <v>279</v>
      </c>
      <c r="U3" s="4"/>
      <c r="V3" s="4"/>
      <c r="W3" s="4"/>
      <c r="X3" s="4"/>
      <c r="AA3" s="4" t="s">
        <v>30</v>
      </c>
      <c r="AB3" s="4"/>
      <c r="AC3" s="4"/>
      <c r="AD3" s="4"/>
    </row>
    <row r="4" spans="1:34" s="2" customFormat="1" x14ac:dyDescent="0.3">
      <c r="A4" s="6"/>
      <c r="E4" s="4" t="s">
        <v>13</v>
      </c>
      <c r="F4" s="4"/>
      <c r="G4" s="4" t="s">
        <v>5</v>
      </c>
      <c r="H4" s="4"/>
      <c r="I4" s="4"/>
      <c r="J4" s="4" t="s">
        <v>13</v>
      </c>
      <c r="K4" s="4"/>
      <c r="L4" s="4" t="s">
        <v>5</v>
      </c>
      <c r="M4" s="4"/>
      <c r="N4" s="4"/>
      <c r="O4" s="4" t="s">
        <v>13</v>
      </c>
      <c r="P4" s="4"/>
      <c r="Q4" s="4" t="s">
        <v>5</v>
      </c>
      <c r="R4" s="4"/>
      <c r="S4" s="4"/>
      <c r="T4" s="4" t="s">
        <v>13</v>
      </c>
      <c r="U4" s="4"/>
      <c r="V4" s="4" t="s">
        <v>5</v>
      </c>
      <c r="W4" s="4"/>
      <c r="X4" s="4"/>
      <c r="Y4" s="4" t="s">
        <v>31</v>
      </c>
      <c r="Z4" s="4"/>
      <c r="AA4" s="4" t="s">
        <v>13</v>
      </c>
      <c r="AB4" s="4"/>
      <c r="AC4" s="4" t="s">
        <v>5</v>
      </c>
      <c r="AD4" s="4"/>
      <c r="AE4" s="4" t="s">
        <v>33</v>
      </c>
      <c r="AF4" s="4"/>
      <c r="AG4" s="4" t="s">
        <v>35</v>
      </c>
      <c r="AH4" s="4"/>
    </row>
    <row r="5" spans="1:34" s="5" customFormat="1" x14ac:dyDescent="0.3">
      <c r="A5" s="7" t="s">
        <v>18</v>
      </c>
      <c r="B5" s="5" t="s">
        <v>19</v>
      </c>
      <c r="C5" s="5" t="s">
        <v>20</v>
      </c>
      <c r="D5" s="4" t="s">
        <v>34</v>
      </c>
      <c r="E5" s="5" t="s">
        <v>28</v>
      </c>
      <c r="F5" s="5" t="s">
        <v>29</v>
      </c>
      <c r="G5" s="5" t="s">
        <v>28</v>
      </c>
      <c r="H5" s="5" t="s">
        <v>29</v>
      </c>
      <c r="J5" s="5" t="s">
        <v>28</v>
      </c>
      <c r="K5" s="5" t="s">
        <v>29</v>
      </c>
      <c r="L5" s="5" t="s">
        <v>28</v>
      </c>
      <c r="M5" s="5" t="s">
        <v>29</v>
      </c>
      <c r="O5" s="5" t="s">
        <v>28</v>
      </c>
      <c r="P5" s="5" t="s">
        <v>29</v>
      </c>
      <c r="Q5" s="5" t="s">
        <v>28</v>
      </c>
      <c r="R5" s="5" t="s">
        <v>29</v>
      </c>
      <c r="T5" s="5" t="s">
        <v>28</v>
      </c>
      <c r="U5" s="5" t="s">
        <v>29</v>
      </c>
      <c r="V5" s="5" t="s">
        <v>28</v>
      </c>
      <c r="W5" s="5" t="s">
        <v>29</v>
      </c>
      <c r="Y5" s="5" t="s">
        <v>28</v>
      </c>
      <c r="Z5" s="5" t="s">
        <v>29</v>
      </c>
      <c r="AA5" s="5" t="s">
        <v>28</v>
      </c>
      <c r="AB5" s="5" t="s">
        <v>29</v>
      </c>
      <c r="AC5" s="5" t="s">
        <v>28</v>
      </c>
      <c r="AD5" s="5" t="s">
        <v>29</v>
      </c>
      <c r="AE5" s="5" t="s">
        <v>28</v>
      </c>
      <c r="AF5" s="5" t="s">
        <v>29</v>
      </c>
      <c r="AG5" s="5" t="s">
        <v>1</v>
      </c>
      <c r="AH5" s="5" t="s">
        <v>36</v>
      </c>
    </row>
    <row r="7" spans="1:34" x14ac:dyDescent="0.3">
      <c r="A7" s="108">
        <v>42646</v>
      </c>
      <c r="B7" s="109" t="s">
        <v>269</v>
      </c>
      <c r="C7" s="109" t="s">
        <v>345</v>
      </c>
      <c r="D7" s="10">
        <f>IF(SUM(E7:F7)&gt;0,1," ")</f>
        <v>1</v>
      </c>
      <c r="E7" s="3">
        <v>12</v>
      </c>
      <c r="F7" s="3">
        <v>6</v>
      </c>
      <c r="G7" s="11">
        <f>IF(ISNUMBER($D7),IF(E7&gt;F7,2,IF(E7=F7,1,IF(E7&lt;F7,0," "))))</f>
        <v>2</v>
      </c>
      <c r="H7" s="11">
        <f>IF(ISNUMBER($D7),IF(F7&gt;E7,2,IF(F7=E7,1,IF(F7&lt;E7,0," "))))</f>
        <v>0</v>
      </c>
      <c r="I7" s="13" t="str">
        <f>IF(ISNUMBER($D7),IF(G7=2,"H",IF(G7=1,"D",IF(G7=0,"A"," "))))</f>
        <v>H</v>
      </c>
      <c r="J7" s="3">
        <v>8</v>
      </c>
      <c r="K7" s="3">
        <v>5</v>
      </c>
      <c r="L7" s="11">
        <f>IF(ISNUMBER($D7),IF(J7&gt;K7,2,IF(J7=K7,1,IF(J7&lt;K7,0," "))))</f>
        <v>2</v>
      </c>
      <c r="M7" s="11">
        <f>IF(ISNUMBER($D7),IF(K7&gt;J7,2,IF(K7=J7,1,IF(K7&lt;J7,0," "))))</f>
        <v>0</v>
      </c>
      <c r="N7" s="13" t="str">
        <f>IF(ISNUMBER($D7),IF(L7=2,"H",IF(L7=1,"D",IF(L7=0,"A"," "))))</f>
        <v>H</v>
      </c>
      <c r="O7" s="3">
        <v>13</v>
      </c>
      <c r="P7" s="3">
        <v>5</v>
      </c>
      <c r="Q7" s="11">
        <f>IF(ISNUMBER($D7),IF(O7&gt;P7,2,IF(O7=P7,1,IF(O7&lt;P7,0," "))))</f>
        <v>2</v>
      </c>
      <c r="R7" s="11">
        <f>IF(ISNUMBER($D7),IF(P7&gt;O7,2,IF(P7=O7,1,IF(P7&lt;O7,0," "))))</f>
        <v>0</v>
      </c>
      <c r="S7" s="13" t="str">
        <f>IF(ISNUMBER($D7),IF(Q7=2,"H",IF(Q7=1,"D",IF(Q7=0,"A"," "))))</f>
        <v>H</v>
      </c>
      <c r="T7" s="3">
        <v>9</v>
      </c>
      <c r="U7" s="3">
        <v>12</v>
      </c>
      <c r="V7" s="11">
        <f>IF(ISNUMBER($D7),IF(T7&gt;U7,2,IF(T7=U7,1,IF(T7&lt;U7,0," "))))</f>
        <v>0</v>
      </c>
      <c r="W7" s="11">
        <f>IF(ISNUMBER($D7),IF(U7&gt;T7,2,IF(U7=T7,1,IF(U7&lt;T7,0," "))))</f>
        <v>2</v>
      </c>
      <c r="X7" s="13" t="str">
        <f>IF(ISNUMBER($D7),IF(V7=2,"H",IF(V7=1,"D",IF(V7=0,"A"," "))))</f>
        <v>A</v>
      </c>
      <c r="Y7" s="12">
        <f>IF(ISNUMBER($D7),IF(SUM(T7,O7,J7,E7)&gt;SUM(U7,P7,K7,F7),2,IF(SUM(T7,O7,J7,E7)=SUM(U7,P7,K7,F7),1,0)))</f>
        <v>2</v>
      </c>
      <c r="Z7" s="12">
        <f>IF(ISNUMBER($D7),IF(Y7=2,0,IF(Y7=1,1,2)))</f>
        <v>0</v>
      </c>
      <c r="AA7" s="11">
        <f>+T7+O7+J7+E7</f>
        <v>42</v>
      </c>
      <c r="AB7" s="11">
        <f>+U7+P7+K7+F7</f>
        <v>28</v>
      </c>
      <c r="AC7" s="11">
        <f>+Y7+V7+Q7+L7+G7</f>
        <v>8</v>
      </c>
      <c r="AD7" s="11">
        <f>+Z7+W7+R7+M7+H7</f>
        <v>2</v>
      </c>
      <c r="AE7" s="13" t="str">
        <f>IF(ISNUMBER($D7),IF(AC7&gt;AD7,"W",IF(AC7=AD7,"D","L")))</f>
        <v>W</v>
      </c>
      <c r="AF7" s="13" t="str">
        <f>IF(ISNUMBER($D7),IF(AE7="W","L",IF(AE7="D","D","W")))</f>
        <v>L</v>
      </c>
      <c r="AG7" s="14" t="str">
        <f t="shared" ref="AG7:AG70" si="0">IF(SUMIFS($D$7:$D$226,$B$7:$B$226,$B7,$C$7:$C$226,$C7)+SUMIFS($D$7:$D$226,$B$7:$B$226,$C7,$C$7:$C$226,$B7)=2,"Y"," ")</f>
        <v>Y</v>
      </c>
      <c r="AH7" s="11">
        <f t="shared" ref="AH7:AH70" si="1">IF(AG7="Y",IF(($AA7-$AB7)+(SUMIFS($AB$7:$AB$226,$B$7:$B$226,$C7,$C$7:$C$226,$B7)-SUMIFS($AA$7:$AA$226,$B$7:$B$226,$C7,$C$7:$C$226,$B7))&gt;0,1,IF(($AA7-$AB7)+(SUMIFS($AB$7:$AB$226,$B$7:$B$226,$C7,$C$7:$C$226,$B7)-SUMIFS($AA$7:$AA$226,$B$7:$B$226,$C7,$C$7:$C$226,$B7))=0,0.5," ")))</f>
        <v>1</v>
      </c>
    </row>
    <row r="8" spans="1:34" x14ac:dyDescent="0.3">
      <c r="A8" s="108">
        <v>42646</v>
      </c>
      <c r="B8" s="109" t="s">
        <v>261</v>
      </c>
      <c r="C8" s="109" t="s">
        <v>349</v>
      </c>
      <c r="D8" s="10">
        <f t="shared" ref="D8:D73" si="2">IF(SUM(E8:F8)&gt;0,1," ")</f>
        <v>1</v>
      </c>
      <c r="E8" s="3">
        <v>4</v>
      </c>
      <c r="F8" s="3">
        <v>10</v>
      </c>
      <c r="G8" s="11">
        <f t="shared" ref="G8:G70" si="3">IF(ISNUMBER($D8),IF(E8&gt;F8,2,IF(E8=F8,1,IF(E8&lt;F8,0," "))))</f>
        <v>0</v>
      </c>
      <c r="H8" s="11">
        <f t="shared" ref="H8:H70" si="4">IF(ISNUMBER($D8),IF(F8&gt;E8,2,IF(F8=E8,1,IF(F8&lt;E8,0," "))))</f>
        <v>2</v>
      </c>
      <c r="I8" s="13" t="str">
        <f t="shared" ref="I8:I70" si="5">IF(ISNUMBER($D8),IF(G8=2,"H",IF(G8=1,"D",IF(G8=0,"A"," "))))</f>
        <v>A</v>
      </c>
      <c r="J8" s="3">
        <v>6</v>
      </c>
      <c r="K8" s="3">
        <v>9</v>
      </c>
      <c r="L8" s="11">
        <f t="shared" ref="L8:L70" si="6">IF(ISNUMBER($D8),IF(J8&gt;K8,2,IF(J8=K8,1,IF(J8&lt;K8,0," "))))</f>
        <v>0</v>
      </c>
      <c r="M8" s="11">
        <f t="shared" ref="M8:M70" si="7">IF(ISNUMBER($D8),IF(K8&gt;J8,2,IF(K8=J8,1,IF(K8&lt;J8,0," "))))</f>
        <v>2</v>
      </c>
      <c r="N8" s="13" t="str">
        <f t="shared" ref="N8:N70" si="8">IF(ISNUMBER($D8),IF(L8=2,"H",IF(L8=1,"D",IF(L8=0,"A"," "))))</f>
        <v>A</v>
      </c>
      <c r="O8" s="3">
        <v>5</v>
      </c>
      <c r="P8" s="3">
        <v>12</v>
      </c>
      <c r="Q8" s="11">
        <f t="shared" ref="Q8:Q70" si="9">IF(ISNUMBER($D8),IF(O8&gt;P8,2,IF(O8=P8,1,IF(O8&lt;P8,0," "))))</f>
        <v>0</v>
      </c>
      <c r="R8" s="11">
        <f t="shared" ref="R8:R70" si="10">IF(ISNUMBER($D8),IF(P8&gt;O8,2,IF(P8=O8,1,IF(P8&lt;O8,0," "))))</f>
        <v>2</v>
      </c>
      <c r="S8" s="13" t="str">
        <f t="shared" ref="S8:S70" si="11">IF(ISNUMBER($D8),IF(Q8=2,"H",IF(Q8=1,"D",IF(Q8=0,"A"," "))))</f>
        <v>A</v>
      </c>
      <c r="T8" s="3">
        <v>11</v>
      </c>
      <c r="U8" s="3">
        <v>8</v>
      </c>
      <c r="V8" s="11">
        <f t="shared" ref="V8:V70" si="12">IF(ISNUMBER($D8),IF(T8&gt;U8,2,IF(T8=U8,1,IF(T8&lt;U8,0," "))))</f>
        <v>2</v>
      </c>
      <c r="W8" s="11">
        <f t="shared" ref="W8:W70" si="13">IF(ISNUMBER($D8),IF(U8&gt;T8,2,IF(U8=T8,1,IF(U8&lt;T8,0," "))))</f>
        <v>0</v>
      </c>
      <c r="X8" s="13" t="str">
        <f t="shared" ref="X8:X70" si="14">IF(ISNUMBER($D8),IF(V8=2,"H",IF(V8=1,"D",IF(V8=0,"A"," "))))</f>
        <v>H</v>
      </c>
      <c r="Y8" s="12">
        <f t="shared" ref="Y8:Y70" si="15">IF(ISNUMBER($D8),IF(SUM(T8,O8,J8,E8)&gt;SUM(U8,P8,K8,F8),2,IF(SUM(T8,O8,J8,E8)=SUM(U8,P8,K8,F8),1,0)))</f>
        <v>0</v>
      </c>
      <c r="Z8" s="12">
        <f t="shared" ref="Z8:Z70" si="16">IF(ISNUMBER($D8),IF(Y8=2,0,IF(Y8=1,1,2)))</f>
        <v>2</v>
      </c>
      <c r="AA8" s="11">
        <f t="shared" ref="AA8:AA70" si="17">+T8+O8+J8+E8</f>
        <v>26</v>
      </c>
      <c r="AB8" s="11">
        <f t="shared" ref="AB8:AB70" si="18">+U8+P8+K8+F8</f>
        <v>39</v>
      </c>
      <c r="AC8" s="11">
        <f t="shared" ref="AC8:AC70" si="19">+Y8+V8+Q8+L8+G8</f>
        <v>2</v>
      </c>
      <c r="AD8" s="11">
        <f t="shared" ref="AD8:AD70" si="20">+Z8+W8+R8+M8+H8</f>
        <v>8</v>
      </c>
      <c r="AE8" s="13" t="str">
        <f t="shared" ref="AE8:AE70" si="21">IF(ISNUMBER($D8),IF(AC8&gt;AD8,"W",IF(AC8=AD8,"D","L")))</f>
        <v>L</v>
      </c>
      <c r="AF8" s="13" t="str">
        <f t="shared" ref="AF8:AF70" si="22">IF(ISNUMBER($D8),IF(AE8="W","L",IF(AE8="D","D","W")))</f>
        <v>W</v>
      </c>
      <c r="AG8" s="14" t="str">
        <f t="shared" si="0"/>
        <v>Y</v>
      </c>
      <c r="AH8" s="11" t="str">
        <f t="shared" si="1"/>
        <v xml:space="preserve"> </v>
      </c>
    </row>
    <row r="9" spans="1:34" x14ac:dyDescent="0.3">
      <c r="A9" s="90">
        <v>42647</v>
      </c>
      <c r="B9" s="89" t="s">
        <v>273</v>
      </c>
      <c r="C9" s="89" t="s">
        <v>350</v>
      </c>
      <c r="D9" s="10">
        <f t="shared" si="2"/>
        <v>1</v>
      </c>
      <c r="E9" s="3">
        <v>8</v>
      </c>
      <c r="F9" s="3">
        <v>6</v>
      </c>
      <c r="G9" s="11">
        <f t="shared" si="3"/>
        <v>2</v>
      </c>
      <c r="H9" s="11">
        <f t="shared" si="4"/>
        <v>0</v>
      </c>
      <c r="I9" s="13" t="str">
        <f t="shared" si="5"/>
        <v>H</v>
      </c>
      <c r="J9" s="3">
        <v>5</v>
      </c>
      <c r="K9" s="3">
        <v>11</v>
      </c>
      <c r="L9" s="11">
        <f t="shared" si="6"/>
        <v>0</v>
      </c>
      <c r="M9" s="11">
        <f t="shared" si="7"/>
        <v>2</v>
      </c>
      <c r="N9" s="13" t="str">
        <f t="shared" si="8"/>
        <v>A</v>
      </c>
      <c r="O9" s="3">
        <v>6</v>
      </c>
      <c r="P9" s="3">
        <v>8</v>
      </c>
      <c r="Q9" s="11">
        <f t="shared" si="9"/>
        <v>0</v>
      </c>
      <c r="R9" s="11">
        <f t="shared" si="10"/>
        <v>2</v>
      </c>
      <c r="S9" s="13" t="str">
        <f t="shared" si="11"/>
        <v>A</v>
      </c>
      <c r="T9" s="3">
        <v>8</v>
      </c>
      <c r="U9" s="3">
        <v>8</v>
      </c>
      <c r="V9" s="11">
        <f t="shared" si="12"/>
        <v>1</v>
      </c>
      <c r="W9" s="11">
        <f t="shared" si="13"/>
        <v>1</v>
      </c>
      <c r="X9" s="13" t="str">
        <f t="shared" si="14"/>
        <v>D</v>
      </c>
      <c r="Y9" s="12">
        <f t="shared" si="15"/>
        <v>0</v>
      </c>
      <c r="Z9" s="12">
        <f t="shared" si="16"/>
        <v>2</v>
      </c>
      <c r="AA9" s="11">
        <f t="shared" si="17"/>
        <v>27</v>
      </c>
      <c r="AB9" s="11">
        <f t="shared" si="18"/>
        <v>33</v>
      </c>
      <c r="AC9" s="11">
        <f t="shared" si="19"/>
        <v>3</v>
      </c>
      <c r="AD9" s="11">
        <f t="shared" si="20"/>
        <v>7</v>
      </c>
      <c r="AE9" s="13" t="str">
        <f t="shared" si="21"/>
        <v>L</v>
      </c>
      <c r="AF9" s="13" t="str">
        <f t="shared" si="22"/>
        <v>W</v>
      </c>
      <c r="AG9" s="14" t="str">
        <f t="shared" si="0"/>
        <v>Y</v>
      </c>
      <c r="AH9" s="11" t="str">
        <f t="shared" si="1"/>
        <v xml:space="preserve"> </v>
      </c>
    </row>
    <row r="10" spans="1:34" x14ac:dyDescent="0.3">
      <c r="A10" s="108">
        <v>42649</v>
      </c>
      <c r="B10" s="109" t="s">
        <v>389</v>
      </c>
      <c r="C10" s="109" t="s">
        <v>346</v>
      </c>
      <c r="D10" s="10">
        <f t="shared" si="2"/>
        <v>1</v>
      </c>
      <c r="E10" s="3">
        <v>7</v>
      </c>
      <c r="F10" s="3">
        <v>10</v>
      </c>
      <c r="G10" s="11">
        <f t="shared" si="3"/>
        <v>0</v>
      </c>
      <c r="H10" s="11">
        <f t="shared" si="4"/>
        <v>2</v>
      </c>
      <c r="I10" s="13" t="str">
        <f t="shared" si="5"/>
        <v>A</v>
      </c>
      <c r="J10" s="3">
        <v>9</v>
      </c>
      <c r="K10" s="3">
        <v>10</v>
      </c>
      <c r="L10" s="11">
        <f t="shared" si="6"/>
        <v>0</v>
      </c>
      <c r="M10" s="11">
        <f t="shared" si="7"/>
        <v>2</v>
      </c>
      <c r="N10" s="13" t="str">
        <f t="shared" si="8"/>
        <v>A</v>
      </c>
      <c r="O10" s="3">
        <v>6</v>
      </c>
      <c r="P10" s="3">
        <v>12</v>
      </c>
      <c r="Q10" s="11">
        <f t="shared" si="9"/>
        <v>0</v>
      </c>
      <c r="R10" s="11">
        <f t="shared" si="10"/>
        <v>2</v>
      </c>
      <c r="S10" s="13" t="str">
        <f t="shared" si="11"/>
        <v>A</v>
      </c>
      <c r="T10" s="3">
        <v>5</v>
      </c>
      <c r="U10" s="3">
        <v>13</v>
      </c>
      <c r="V10" s="11">
        <f t="shared" si="12"/>
        <v>0</v>
      </c>
      <c r="W10" s="11">
        <f t="shared" si="13"/>
        <v>2</v>
      </c>
      <c r="X10" s="13" t="str">
        <f t="shared" si="14"/>
        <v>A</v>
      </c>
      <c r="Y10" s="12">
        <f t="shared" si="15"/>
        <v>0</v>
      </c>
      <c r="Z10" s="12">
        <f t="shared" si="16"/>
        <v>2</v>
      </c>
      <c r="AA10" s="11">
        <f t="shared" si="17"/>
        <v>27</v>
      </c>
      <c r="AB10" s="11">
        <f t="shared" si="18"/>
        <v>45</v>
      </c>
      <c r="AC10" s="11">
        <f t="shared" si="19"/>
        <v>0</v>
      </c>
      <c r="AD10" s="11">
        <f t="shared" si="20"/>
        <v>10</v>
      </c>
      <c r="AE10" s="13" t="str">
        <f t="shared" si="21"/>
        <v>L</v>
      </c>
      <c r="AF10" s="13" t="str">
        <f t="shared" si="22"/>
        <v>W</v>
      </c>
      <c r="AG10" s="14" t="str">
        <f t="shared" si="0"/>
        <v>Y</v>
      </c>
      <c r="AH10" s="11" t="str">
        <f t="shared" si="1"/>
        <v xml:space="preserve"> </v>
      </c>
    </row>
    <row r="11" spans="1:34" x14ac:dyDescent="0.3">
      <c r="A11" s="90">
        <v>42649</v>
      </c>
      <c r="B11" s="89" t="s">
        <v>349</v>
      </c>
      <c r="C11" s="89" t="s">
        <v>327</v>
      </c>
      <c r="D11" s="10">
        <f t="shared" si="2"/>
        <v>1</v>
      </c>
      <c r="E11" s="3">
        <v>18</v>
      </c>
      <c r="F11" s="3">
        <v>8</v>
      </c>
      <c r="G11" s="11">
        <f t="shared" si="3"/>
        <v>2</v>
      </c>
      <c r="H11" s="11">
        <f t="shared" si="4"/>
        <v>0</v>
      </c>
      <c r="I11" s="13" t="str">
        <f t="shared" si="5"/>
        <v>H</v>
      </c>
      <c r="J11" s="3">
        <v>9</v>
      </c>
      <c r="K11" s="3">
        <v>9</v>
      </c>
      <c r="L11" s="11">
        <f t="shared" si="6"/>
        <v>1</v>
      </c>
      <c r="M11" s="11">
        <f t="shared" si="7"/>
        <v>1</v>
      </c>
      <c r="N11" s="13" t="str">
        <f t="shared" si="8"/>
        <v>D</v>
      </c>
      <c r="O11" s="3">
        <v>16</v>
      </c>
      <c r="P11" s="3">
        <v>6</v>
      </c>
      <c r="Q11" s="11">
        <f t="shared" si="9"/>
        <v>2</v>
      </c>
      <c r="R11" s="11">
        <f t="shared" si="10"/>
        <v>0</v>
      </c>
      <c r="S11" s="13" t="str">
        <f t="shared" si="11"/>
        <v>H</v>
      </c>
      <c r="T11" s="3">
        <v>10</v>
      </c>
      <c r="U11" s="3">
        <v>11</v>
      </c>
      <c r="V11" s="11">
        <f t="shared" si="12"/>
        <v>0</v>
      </c>
      <c r="W11" s="11">
        <f t="shared" si="13"/>
        <v>2</v>
      </c>
      <c r="X11" s="13" t="str">
        <f t="shared" si="14"/>
        <v>A</v>
      </c>
      <c r="Y11" s="12">
        <f t="shared" si="15"/>
        <v>2</v>
      </c>
      <c r="Z11" s="12">
        <f t="shared" si="16"/>
        <v>0</v>
      </c>
      <c r="AA11" s="11">
        <f t="shared" si="17"/>
        <v>53</v>
      </c>
      <c r="AB11" s="11">
        <f t="shared" si="18"/>
        <v>34</v>
      </c>
      <c r="AC11" s="11">
        <f t="shared" si="19"/>
        <v>7</v>
      </c>
      <c r="AD11" s="11">
        <f t="shared" si="20"/>
        <v>3</v>
      </c>
      <c r="AE11" s="13" t="str">
        <f t="shared" si="21"/>
        <v>W</v>
      </c>
      <c r="AF11" s="13" t="str">
        <f t="shared" si="22"/>
        <v>L</v>
      </c>
      <c r="AG11" s="14" t="str">
        <f t="shared" si="0"/>
        <v>Y</v>
      </c>
      <c r="AH11" s="11">
        <f t="shared" si="1"/>
        <v>1</v>
      </c>
    </row>
    <row r="12" spans="1:34" x14ac:dyDescent="0.3">
      <c r="A12" s="90">
        <v>42653</v>
      </c>
      <c r="B12" s="89" t="s">
        <v>269</v>
      </c>
      <c r="C12" s="89" t="s">
        <v>261</v>
      </c>
      <c r="D12" s="10">
        <f t="shared" si="2"/>
        <v>1</v>
      </c>
      <c r="E12" s="3">
        <v>8</v>
      </c>
      <c r="F12" s="3">
        <v>7</v>
      </c>
      <c r="G12" s="11">
        <f t="shared" si="3"/>
        <v>2</v>
      </c>
      <c r="H12" s="11">
        <f t="shared" si="4"/>
        <v>0</v>
      </c>
      <c r="I12" s="13" t="str">
        <f t="shared" si="5"/>
        <v>H</v>
      </c>
      <c r="J12" s="3">
        <v>7</v>
      </c>
      <c r="K12" s="3">
        <v>8</v>
      </c>
      <c r="L12" s="11">
        <f t="shared" si="6"/>
        <v>0</v>
      </c>
      <c r="M12" s="11">
        <f t="shared" si="7"/>
        <v>2</v>
      </c>
      <c r="N12" s="13" t="str">
        <f t="shared" si="8"/>
        <v>A</v>
      </c>
      <c r="O12" s="3">
        <v>16</v>
      </c>
      <c r="P12" s="3">
        <v>3</v>
      </c>
      <c r="Q12" s="11">
        <f t="shared" si="9"/>
        <v>2</v>
      </c>
      <c r="R12" s="11">
        <f t="shared" si="10"/>
        <v>0</v>
      </c>
      <c r="S12" s="13" t="str">
        <f t="shared" si="11"/>
        <v>H</v>
      </c>
      <c r="T12" s="3">
        <v>7</v>
      </c>
      <c r="U12" s="3">
        <v>7</v>
      </c>
      <c r="V12" s="11">
        <f t="shared" si="12"/>
        <v>1</v>
      </c>
      <c r="W12" s="11">
        <f t="shared" si="13"/>
        <v>1</v>
      </c>
      <c r="X12" s="13" t="str">
        <f t="shared" si="14"/>
        <v>D</v>
      </c>
      <c r="Y12" s="12">
        <f t="shared" si="15"/>
        <v>2</v>
      </c>
      <c r="Z12" s="12">
        <f t="shared" si="16"/>
        <v>0</v>
      </c>
      <c r="AA12" s="11">
        <f t="shared" si="17"/>
        <v>38</v>
      </c>
      <c r="AB12" s="11">
        <f t="shared" si="18"/>
        <v>25</v>
      </c>
      <c r="AC12" s="11">
        <f t="shared" si="19"/>
        <v>7</v>
      </c>
      <c r="AD12" s="11">
        <f t="shared" si="20"/>
        <v>3</v>
      </c>
      <c r="AE12" s="13" t="str">
        <f t="shared" si="21"/>
        <v>W</v>
      </c>
      <c r="AF12" s="13" t="str">
        <f t="shared" si="22"/>
        <v>L</v>
      </c>
      <c r="AG12" s="14" t="str">
        <f t="shared" si="0"/>
        <v>Y</v>
      </c>
      <c r="AH12" s="11">
        <f t="shared" si="1"/>
        <v>1</v>
      </c>
    </row>
    <row r="13" spans="1:34" x14ac:dyDescent="0.3">
      <c r="A13" s="90">
        <v>42653</v>
      </c>
      <c r="B13" s="89" t="s">
        <v>12</v>
      </c>
      <c r="C13" s="89" t="s">
        <v>327</v>
      </c>
      <c r="D13" s="10">
        <f t="shared" si="2"/>
        <v>1</v>
      </c>
      <c r="E13" s="3">
        <v>8</v>
      </c>
      <c r="F13" s="3">
        <v>13</v>
      </c>
      <c r="G13" s="11">
        <f t="shared" si="3"/>
        <v>0</v>
      </c>
      <c r="H13" s="11">
        <f t="shared" si="4"/>
        <v>2</v>
      </c>
      <c r="I13" s="13" t="str">
        <f t="shared" si="5"/>
        <v>A</v>
      </c>
      <c r="J13" s="3">
        <v>12</v>
      </c>
      <c r="K13" s="3">
        <v>4</v>
      </c>
      <c r="L13" s="11">
        <f t="shared" si="6"/>
        <v>2</v>
      </c>
      <c r="M13" s="11">
        <f t="shared" si="7"/>
        <v>0</v>
      </c>
      <c r="N13" s="13" t="str">
        <f t="shared" si="8"/>
        <v>H</v>
      </c>
      <c r="O13" s="3">
        <v>11</v>
      </c>
      <c r="P13" s="3">
        <v>13</v>
      </c>
      <c r="Q13" s="11">
        <f t="shared" si="9"/>
        <v>0</v>
      </c>
      <c r="R13" s="11">
        <f t="shared" si="10"/>
        <v>2</v>
      </c>
      <c r="S13" s="13" t="str">
        <f t="shared" si="11"/>
        <v>A</v>
      </c>
      <c r="T13" s="3">
        <v>9</v>
      </c>
      <c r="U13" s="3">
        <v>17</v>
      </c>
      <c r="V13" s="11">
        <f t="shared" si="12"/>
        <v>0</v>
      </c>
      <c r="W13" s="11">
        <f t="shared" si="13"/>
        <v>2</v>
      </c>
      <c r="X13" s="13" t="str">
        <f t="shared" si="14"/>
        <v>A</v>
      </c>
      <c r="Y13" s="12">
        <f t="shared" si="15"/>
        <v>0</v>
      </c>
      <c r="Z13" s="12">
        <f t="shared" si="16"/>
        <v>2</v>
      </c>
      <c r="AA13" s="11">
        <f t="shared" si="17"/>
        <v>40</v>
      </c>
      <c r="AB13" s="11">
        <f t="shared" si="18"/>
        <v>47</v>
      </c>
      <c r="AC13" s="11">
        <f t="shared" si="19"/>
        <v>2</v>
      </c>
      <c r="AD13" s="11">
        <f t="shared" si="20"/>
        <v>8</v>
      </c>
      <c r="AE13" s="13" t="str">
        <f t="shared" si="21"/>
        <v>L</v>
      </c>
      <c r="AF13" s="13" t="str">
        <f t="shared" si="22"/>
        <v>W</v>
      </c>
      <c r="AG13" s="14" t="str">
        <f t="shared" si="0"/>
        <v>Y</v>
      </c>
      <c r="AH13" s="11" t="str">
        <f t="shared" si="1"/>
        <v xml:space="preserve"> </v>
      </c>
    </row>
    <row r="14" spans="1:34" x14ac:dyDescent="0.3">
      <c r="A14" s="90">
        <v>42653</v>
      </c>
      <c r="B14" s="89" t="s">
        <v>345</v>
      </c>
      <c r="C14" s="89" t="s">
        <v>11</v>
      </c>
      <c r="D14" s="10">
        <f t="shared" si="2"/>
        <v>1</v>
      </c>
      <c r="E14" s="3">
        <v>13</v>
      </c>
      <c r="F14" s="3">
        <v>5</v>
      </c>
      <c r="G14" s="11">
        <f t="shared" si="3"/>
        <v>2</v>
      </c>
      <c r="H14" s="11">
        <f t="shared" si="4"/>
        <v>0</v>
      </c>
      <c r="I14" s="13" t="str">
        <f t="shared" si="5"/>
        <v>H</v>
      </c>
      <c r="J14" s="3">
        <v>12</v>
      </c>
      <c r="K14" s="3">
        <v>6</v>
      </c>
      <c r="L14" s="11">
        <f t="shared" si="6"/>
        <v>2</v>
      </c>
      <c r="M14" s="11">
        <f t="shared" si="7"/>
        <v>0</v>
      </c>
      <c r="N14" s="13" t="str">
        <f t="shared" si="8"/>
        <v>H</v>
      </c>
      <c r="O14" s="3">
        <v>7</v>
      </c>
      <c r="P14" s="3">
        <v>13</v>
      </c>
      <c r="Q14" s="11">
        <f t="shared" si="9"/>
        <v>0</v>
      </c>
      <c r="R14" s="11">
        <f t="shared" si="10"/>
        <v>2</v>
      </c>
      <c r="S14" s="13" t="str">
        <f t="shared" si="11"/>
        <v>A</v>
      </c>
      <c r="T14" s="3">
        <v>7</v>
      </c>
      <c r="U14" s="3">
        <v>8</v>
      </c>
      <c r="V14" s="11">
        <f t="shared" si="12"/>
        <v>0</v>
      </c>
      <c r="W14" s="11">
        <f t="shared" si="13"/>
        <v>2</v>
      </c>
      <c r="X14" s="13" t="str">
        <f t="shared" si="14"/>
        <v>A</v>
      </c>
      <c r="Y14" s="12">
        <f t="shared" si="15"/>
        <v>2</v>
      </c>
      <c r="Z14" s="12">
        <f t="shared" si="16"/>
        <v>0</v>
      </c>
      <c r="AA14" s="11">
        <f t="shared" si="17"/>
        <v>39</v>
      </c>
      <c r="AB14" s="11">
        <f t="shared" si="18"/>
        <v>32</v>
      </c>
      <c r="AC14" s="11">
        <f t="shared" si="19"/>
        <v>6</v>
      </c>
      <c r="AD14" s="11">
        <f t="shared" si="20"/>
        <v>4</v>
      </c>
      <c r="AE14" s="13" t="str">
        <f t="shared" si="21"/>
        <v>W</v>
      </c>
      <c r="AF14" s="13" t="str">
        <f t="shared" si="22"/>
        <v>L</v>
      </c>
      <c r="AG14" s="14" t="str">
        <f t="shared" si="0"/>
        <v>Y</v>
      </c>
      <c r="AH14" s="11" t="str">
        <f t="shared" si="1"/>
        <v xml:space="preserve"> </v>
      </c>
    </row>
    <row r="15" spans="1:34" x14ac:dyDescent="0.3">
      <c r="A15" s="90">
        <v>42653</v>
      </c>
      <c r="B15" s="89" t="s">
        <v>348</v>
      </c>
      <c r="C15" s="89" t="s">
        <v>10</v>
      </c>
      <c r="D15" s="10">
        <f t="shared" si="2"/>
        <v>1</v>
      </c>
      <c r="E15" s="3">
        <v>6</v>
      </c>
      <c r="F15" s="3">
        <v>8</v>
      </c>
      <c r="G15" s="11">
        <f t="shared" si="3"/>
        <v>0</v>
      </c>
      <c r="H15" s="11">
        <f t="shared" si="4"/>
        <v>2</v>
      </c>
      <c r="I15" s="13" t="str">
        <f t="shared" si="5"/>
        <v>A</v>
      </c>
      <c r="J15" s="3">
        <v>7</v>
      </c>
      <c r="K15" s="3">
        <v>3</v>
      </c>
      <c r="L15" s="11">
        <f t="shared" si="6"/>
        <v>2</v>
      </c>
      <c r="M15" s="11">
        <f t="shared" si="7"/>
        <v>0</v>
      </c>
      <c r="N15" s="13" t="str">
        <f t="shared" si="8"/>
        <v>H</v>
      </c>
      <c r="O15" s="3">
        <v>7</v>
      </c>
      <c r="P15" s="3">
        <v>8</v>
      </c>
      <c r="Q15" s="11">
        <f t="shared" si="9"/>
        <v>0</v>
      </c>
      <c r="R15" s="11">
        <f t="shared" si="10"/>
        <v>2</v>
      </c>
      <c r="S15" s="13" t="str">
        <f t="shared" si="11"/>
        <v>A</v>
      </c>
      <c r="T15" s="3">
        <v>3</v>
      </c>
      <c r="U15" s="3">
        <v>13</v>
      </c>
      <c r="V15" s="11">
        <f t="shared" si="12"/>
        <v>0</v>
      </c>
      <c r="W15" s="11">
        <f t="shared" si="13"/>
        <v>2</v>
      </c>
      <c r="X15" s="13" t="str">
        <f t="shared" si="14"/>
        <v>A</v>
      </c>
      <c r="Y15" s="12">
        <f t="shared" si="15"/>
        <v>0</v>
      </c>
      <c r="Z15" s="12">
        <f t="shared" si="16"/>
        <v>2</v>
      </c>
      <c r="AA15" s="11">
        <f t="shared" si="17"/>
        <v>23</v>
      </c>
      <c r="AB15" s="11">
        <f t="shared" si="18"/>
        <v>32</v>
      </c>
      <c r="AC15" s="11">
        <f t="shared" si="19"/>
        <v>2</v>
      </c>
      <c r="AD15" s="11">
        <f t="shared" si="20"/>
        <v>8</v>
      </c>
      <c r="AE15" s="13" t="str">
        <f t="shared" si="21"/>
        <v>L</v>
      </c>
      <c r="AF15" s="13" t="str">
        <f t="shared" si="22"/>
        <v>W</v>
      </c>
      <c r="AG15" s="14" t="str">
        <f t="shared" si="0"/>
        <v>Y</v>
      </c>
      <c r="AH15" s="11" t="str">
        <f t="shared" si="1"/>
        <v xml:space="preserve"> </v>
      </c>
    </row>
    <row r="16" spans="1:34" x14ac:dyDescent="0.3">
      <c r="A16" s="90">
        <v>42654</v>
      </c>
      <c r="B16" s="89" t="s">
        <v>390</v>
      </c>
      <c r="C16" s="89" t="s">
        <v>273</v>
      </c>
      <c r="D16" s="10">
        <f t="shared" si="2"/>
        <v>1</v>
      </c>
      <c r="E16" s="3">
        <v>5</v>
      </c>
      <c r="F16" s="3">
        <v>9</v>
      </c>
      <c r="G16" s="11">
        <f t="shared" si="3"/>
        <v>0</v>
      </c>
      <c r="H16" s="11">
        <f t="shared" si="4"/>
        <v>2</v>
      </c>
      <c r="I16" s="13" t="str">
        <f t="shared" si="5"/>
        <v>A</v>
      </c>
      <c r="J16" s="3">
        <v>14</v>
      </c>
      <c r="K16" s="3">
        <v>4</v>
      </c>
      <c r="L16" s="11">
        <f t="shared" si="6"/>
        <v>2</v>
      </c>
      <c r="M16" s="11">
        <f t="shared" si="7"/>
        <v>0</v>
      </c>
      <c r="N16" s="13" t="str">
        <f t="shared" si="8"/>
        <v>H</v>
      </c>
      <c r="O16" s="3">
        <v>9</v>
      </c>
      <c r="P16" s="3">
        <v>8</v>
      </c>
      <c r="Q16" s="11">
        <f t="shared" si="9"/>
        <v>2</v>
      </c>
      <c r="R16" s="11">
        <f t="shared" si="10"/>
        <v>0</v>
      </c>
      <c r="S16" s="13" t="str">
        <f t="shared" si="11"/>
        <v>H</v>
      </c>
      <c r="T16" s="3">
        <v>1</v>
      </c>
      <c r="U16" s="3">
        <v>17</v>
      </c>
      <c r="V16" s="11">
        <f t="shared" si="12"/>
        <v>0</v>
      </c>
      <c r="W16" s="11">
        <f t="shared" si="13"/>
        <v>2</v>
      </c>
      <c r="X16" s="13" t="str">
        <f t="shared" si="14"/>
        <v>A</v>
      </c>
      <c r="Y16" s="12">
        <f t="shared" si="15"/>
        <v>0</v>
      </c>
      <c r="Z16" s="12">
        <f t="shared" si="16"/>
        <v>2</v>
      </c>
      <c r="AA16" s="11">
        <f t="shared" si="17"/>
        <v>29</v>
      </c>
      <c r="AB16" s="11">
        <f t="shared" si="18"/>
        <v>38</v>
      </c>
      <c r="AC16" s="11">
        <f t="shared" si="19"/>
        <v>4</v>
      </c>
      <c r="AD16" s="11">
        <f t="shared" si="20"/>
        <v>6</v>
      </c>
      <c r="AE16" s="13" t="str">
        <f t="shared" si="21"/>
        <v>L</v>
      </c>
      <c r="AF16" s="13" t="str">
        <f t="shared" si="22"/>
        <v>W</v>
      </c>
      <c r="AG16" s="14" t="str">
        <f t="shared" si="0"/>
        <v>Y</v>
      </c>
      <c r="AH16" s="11" t="str">
        <f t="shared" si="1"/>
        <v xml:space="preserve"> </v>
      </c>
    </row>
    <row r="17" spans="1:34" x14ac:dyDescent="0.3">
      <c r="A17" s="108">
        <v>42656</v>
      </c>
      <c r="B17" s="109" t="s">
        <v>346</v>
      </c>
      <c r="C17" s="109" t="s">
        <v>270</v>
      </c>
      <c r="D17" s="10">
        <f t="shared" si="2"/>
        <v>1</v>
      </c>
      <c r="E17" s="3">
        <v>8</v>
      </c>
      <c r="F17" s="3">
        <v>12</v>
      </c>
      <c r="G17" s="11">
        <f t="shared" si="3"/>
        <v>0</v>
      </c>
      <c r="H17" s="11">
        <f t="shared" si="4"/>
        <v>2</v>
      </c>
      <c r="I17" s="13" t="str">
        <f t="shared" si="5"/>
        <v>A</v>
      </c>
      <c r="J17" s="3">
        <v>6</v>
      </c>
      <c r="K17" s="3">
        <v>13</v>
      </c>
      <c r="L17" s="11">
        <f t="shared" si="6"/>
        <v>0</v>
      </c>
      <c r="M17" s="11">
        <f t="shared" si="7"/>
        <v>2</v>
      </c>
      <c r="N17" s="13" t="str">
        <f t="shared" si="8"/>
        <v>A</v>
      </c>
      <c r="O17" s="3">
        <v>16</v>
      </c>
      <c r="P17" s="3">
        <v>10</v>
      </c>
      <c r="Q17" s="11">
        <f t="shared" si="9"/>
        <v>2</v>
      </c>
      <c r="R17" s="11">
        <f t="shared" si="10"/>
        <v>0</v>
      </c>
      <c r="S17" s="13" t="str">
        <f t="shared" si="11"/>
        <v>H</v>
      </c>
      <c r="T17" s="3">
        <v>13</v>
      </c>
      <c r="U17" s="3">
        <v>3</v>
      </c>
      <c r="V17" s="11">
        <f t="shared" si="12"/>
        <v>2</v>
      </c>
      <c r="W17" s="11">
        <f t="shared" si="13"/>
        <v>0</v>
      </c>
      <c r="X17" s="13" t="str">
        <f t="shared" si="14"/>
        <v>H</v>
      </c>
      <c r="Y17" s="12">
        <f t="shared" si="15"/>
        <v>2</v>
      </c>
      <c r="Z17" s="12">
        <f t="shared" si="16"/>
        <v>0</v>
      </c>
      <c r="AA17" s="11">
        <f t="shared" si="17"/>
        <v>43</v>
      </c>
      <c r="AB17" s="11">
        <f t="shared" si="18"/>
        <v>38</v>
      </c>
      <c r="AC17" s="11">
        <f t="shared" si="19"/>
        <v>6</v>
      </c>
      <c r="AD17" s="11">
        <f t="shared" si="20"/>
        <v>4</v>
      </c>
      <c r="AE17" s="13" t="str">
        <f t="shared" si="21"/>
        <v>W</v>
      </c>
      <c r="AF17" s="13" t="str">
        <f t="shared" si="22"/>
        <v>L</v>
      </c>
      <c r="AG17" s="14" t="str">
        <f t="shared" si="0"/>
        <v>Y</v>
      </c>
      <c r="AH17" s="11" t="str">
        <f t="shared" si="1"/>
        <v xml:space="preserve"> </v>
      </c>
    </row>
    <row r="18" spans="1:34" x14ac:dyDescent="0.3">
      <c r="A18" s="90">
        <v>42656</v>
      </c>
      <c r="B18" s="89" t="s">
        <v>350</v>
      </c>
      <c r="C18" s="89" t="s">
        <v>262</v>
      </c>
      <c r="D18" s="10">
        <f t="shared" si="2"/>
        <v>1</v>
      </c>
      <c r="E18" s="3">
        <v>6</v>
      </c>
      <c r="F18" s="3">
        <v>18</v>
      </c>
      <c r="G18" s="11">
        <f t="shared" si="3"/>
        <v>0</v>
      </c>
      <c r="H18" s="11">
        <f t="shared" si="4"/>
        <v>2</v>
      </c>
      <c r="I18" s="13" t="str">
        <f t="shared" si="5"/>
        <v>A</v>
      </c>
      <c r="J18" s="3">
        <v>12</v>
      </c>
      <c r="K18" s="3">
        <v>13</v>
      </c>
      <c r="L18" s="11">
        <f t="shared" si="6"/>
        <v>0</v>
      </c>
      <c r="M18" s="11">
        <f t="shared" si="7"/>
        <v>2</v>
      </c>
      <c r="N18" s="13" t="str">
        <f t="shared" si="8"/>
        <v>A</v>
      </c>
      <c r="O18" s="3">
        <v>12</v>
      </c>
      <c r="P18" s="3">
        <v>4</v>
      </c>
      <c r="Q18" s="11">
        <f t="shared" si="9"/>
        <v>2</v>
      </c>
      <c r="R18" s="11">
        <f t="shared" si="10"/>
        <v>0</v>
      </c>
      <c r="S18" s="13" t="str">
        <f t="shared" si="11"/>
        <v>H</v>
      </c>
      <c r="T18" s="3">
        <v>7</v>
      </c>
      <c r="U18" s="3">
        <v>8</v>
      </c>
      <c r="V18" s="11">
        <f t="shared" si="12"/>
        <v>0</v>
      </c>
      <c r="W18" s="11">
        <f t="shared" si="13"/>
        <v>2</v>
      </c>
      <c r="X18" s="13" t="str">
        <f t="shared" si="14"/>
        <v>A</v>
      </c>
      <c r="Y18" s="12">
        <f t="shared" si="15"/>
        <v>0</v>
      </c>
      <c r="Z18" s="12">
        <f t="shared" si="16"/>
        <v>2</v>
      </c>
      <c r="AA18" s="11">
        <f t="shared" si="17"/>
        <v>37</v>
      </c>
      <c r="AB18" s="11">
        <f t="shared" si="18"/>
        <v>43</v>
      </c>
      <c r="AC18" s="11">
        <f t="shared" si="19"/>
        <v>2</v>
      </c>
      <c r="AD18" s="11">
        <f t="shared" si="20"/>
        <v>8</v>
      </c>
      <c r="AE18" s="13" t="str">
        <f t="shared" si="21"/>
        <v>L</v>
      </c>
      <c r="AF18" s="13" t="str">
        <f t="shared" si="22"/>
        <v>W</v>
      </c>
      <c r="AG18" s="14" t="str">
        <f t="shared" si="0"/>
        <v>Y</v>
      </c>
      <c r="AH18" s="11" t="str">
        <f t="shared" si="1"/>
        <v xml:space="preserve"> </v>
      </c>
    </row>
    <row r="19" spans="1:34" x14ac:dyDescent="0.3">
      <c r="A19" s="90">
        <v>42657</v>
      </c>
      <c r="B19" s="89" t="s">
        <v>269</v>
      </c>
      <c r="C19" s="89" t="s">
        <v>349</v>
      </c>
      <c r="D19" s="10">
        <f t="shared" si="2"/>
        <v>1</v>
      </c>
      <c r="E19" s="3">
        <v>8</v>
      </c>
      <c r="F19" s="3">
        <v>7</v>
      </c>
      <c r="G19" s="11">
        <f t="shared" si="3"/>
        <v>2</v>
      </c>
      <c r="H19" s="11">
        <f t="shared" si="4"/>
        <v>0</v>
      </c>
      <c r="I19" s="13" t="str">
        <f t="shared" si="5"/>
        <v>H</v>
      </c>
      <c r="J19" s="3">
        <v>18</v>
      </c>
      <c r="K19" s="3">
        <v>2</v>
      </c>
      <c r="L19" s="11">
        <f t="shared" si="6"/>
        <v>2</v>
      </c>
      <c r="M19" s="11">
        <f t="shared" si="7"/>
        <v>0</v>
      </c>
      <c r="N19" s="13" t="str">
        <f t="shared" si="8"/>
        <v>H</v>
      </c>
      <c r="O19" s="3">
        <v>8</v>
      </c>
      <c r="P19" s="3">
        <v>4</v>
      </c>
      <c r="Q19" s="11">
        <f t="shared" si="9"/>
        <v>2</v>
      </c>
      <c r="R19" s="11">
        <f t="shared" si="10"/>
        <v>0</v>
      </c>
      <c r="S19" s="13" t="str">
        <f t="shared" si="11"/>
        <v>H</v>
      </c>
      <c r="T19" s="3">
        <v>6</v>
      </c>
      <c r="U19" s="3">
        <v>9</v>
      </c>
      <c r="V19" s="11">
        <f t="shared" si="12"/>
        <v>0</v>
      </c>
      <c r="W19" s="11">
        <f t="shared" si="13"/>
        <v>2</v>
      </c>
      <c r="X19" s="13" t="str">
        <f t="shared" si="14"/>
        <v>A</v>
      </c>
      <c r="Y19" s="12">
        <f t="shared" si="15"/>
        <v>2</v>
      </c>
      <c r="Z19" s="12">
        <f t="shared" si="16"/>
        <v>0</v>
      </c>
      <c r="AA19" s="11">
        <f t="shared" si="17"/>
        <v>40</v>
      </c>
      <c r="AB19" s="11">
        <f t="shared" si="18"/>
        <v>22</v>
      </c>
      <c r="AC19" s="11">
        <f t="shared" si="19"/>
        <v>8</v>
      </c>
      <c r="AD19" s="11">
        <f t="shared" si="20"/>
        <v>2</v>
      </c>
      <c r="AE19" s="13" t="str">
        <f t="shared" si="21"/>
        <v>W</v>
      </c>
      <c r="AF19" s="13" t="str">
        <f t="shared" si="22"/>
        <v>L</v>
      </c>
      <c r="AG19" s="14" t="str">
        <f t="shared" si="0"/>
        <v>Y</v>
      </c>
      <c r="AH19" s="11" t="str">
        <f t="shared" si="1"/>
        <v xml:space="preserve"> </v>
      </c>
    </row>
    <row r="20" spans="1:34" x14ac:dyDescent="0.3">
      <c r="A20" s="108">
        <v>42657</v>
      </c>
      <c r="B20" s="109" t="s">
        <v>260</v>
      </c>
      <c r="C20" s="109" t="s">
        <v>10</v>
      </c>
      <c r="D20" s="10">
        <f t="shared" si="2"/>
        <v>1</v>
      </c>
      <c r="E20" s="3">
        <v>10</v>
      </c>
      <c r="F20" s="3">
        <v>11</v>
      </c>
      <c r="G20" s="11">
        <f t="shared" si="3"/>
        <v>0</v>
      </c>
      <c r="H20" s="11">
        <f t="shared" si="4"/>
        <v>2</v>
      </c>
      <c r="I20" s="13" t="str">
        <f t="shared" si="5"/>
        <v>A</v>
      </c>
      <c r="J20" s="3">
        <v>13</v>
      </c>
      <c r="K20" s="3">
        <v>3</v>
      </c>
      <c r="L20" s="11">
        <f t="shared" si="6"/>
        <v>2</v>
      </c>
      <c r="M20" s="11">
        <f t="shared" si="7"/>
        <v>0</v>
      </c>
      <c r="N20" s="13" t="str">
        <f t="shared" si="8"/>
        <v>H</v>
      </c>
      <c r="O20" s="3">
        <v>21</v>
      </c>
      <c r="P20" s="3">
        <v>1</v>
      </c>
      <c r="Q20" s="11">
        <f t="shared" si="9"/>
        <v>2</v>
      </c>
      <c r="R20" s="11">
        <f t="shared" si="10"/>
        <v>0</v>
      </c>
      <c r="S20" s="13" t="str">
        <f t="shared" si="11"/>
        <v>H</v>
      </c>
      <c r="T20" s="3">
        <v>7</v>
      </c>
      <c r="U20" s="3">
        <v>14</v>
      </c>
      <c r="V20" s="11">
        <f t="shared" si="12"/>
        <v>0</v>
      </c>
      <c r="W20" s="11">
        <f t="shared" si="13"/>
        <v>2</v>
      </c>
      <c r="X20" s="13" t="str">
        <f t="shared" si="14"/>
        <v>A</v>
      </c>
      <c r="Y20" s="12">
        <f t="shared" si="15"/>
        <v>2</v>
      </c>
      <c r="Z20" s="12">
        <f t="shared" si="16"/>
        <v>0</v>
      </c>
      <c r="AA20" s="11">
        <f t="shared" si="17"/>
        <v>51</v>
      </c>
      <c r="AB20" s="11">
        <f t="shared" si="18"/>
        <v>29</v>
      </c>
      <c r="AC20" s="11">
        <f t="shared" si="19"/>
        <v>6</v>
      </c>
      <c r="AD20" s="11">
        <f t="shared" si="20"/>
        <v>4</v>
      </c>
      <c r="AE20" s="13" t="str">
        <f t="shared" si="21"/>
        <v>W</v>
      </c>
      <c r="AF20" s="13" t="str">
        <f t="shared" si="22"/>
        <v>L</v>
      </c>
      <c r="AG20" s="14" t="str">
        <f t="shared" si="0"/>
        <v>Y</v>
      </c>
      <c r="AH20" s="11" t="str">
        <f t="shared" si="1"/>
        <v xml:space="preserve"> </v>
      </c>
    </row>
    <row r="21" spans="1:34" x14ac:dyDescent="0.3">
      <c r="A21" s="108">
        <v>42658</v>
      </c>
      <c r="B21" s="109" t="s">
        <v>262</v>
      </c>
      <c r="C21" s="109" t="s">
        <v>389</v>
      </c>
      <c r="D21" s="10">
        <f t="shared" si="2"/>
        <v>1</v>
      </c>
      <c r="E21" s="3">
        <v>9</v>
      </c>
      <c r="F21" s="3">
        <v>6</v>
      </c>
      <c r="G21" s="11">
        <f t="shared" si="3"/>
        <v>2</v>
      </c>
      <c r="H21" s="11">
        <f t="shared" si="4"/>
        <v>0</v>
      </c>
      <c r="I21" s="13" t="str">
        <f t="shared" si="5"/>
        <v>H</v>
      </c>
      <c r="J21" s="3">
        <v>6</v>
      </c>
      <c r="K21" s="3">
        <v>13</v>
      </c>
      <c r="L21" s="11">
        <f t="shared" si="6"/>
        <v>0</v>
      </c>
      <c r="M21" s="11">
        <f t="shared" si="7"/>
        <v>2</v>
      </c>
      <c r="N21" s="13" t="str">
        <f t="shared" si="8"/>
        <v>A</v>
      </c>
      <c r="O21" s="3">
        <v>8</v>
      </c>
      <c r="P21" s="3">
        <v>6</v>
      </c>
      <c r="Q21" s="11">
        <f t="shared" si="9"/>
        <v>2</v>
      </c>
      <c r="R21" s="11">
        <f t="shared" si="10"/>
        <v>0</v>
      </c>
      <c r="S21" s="13" t="str">
        <f t="shared" si="11"/>
        <v>H</v>
      </c>
      <c r="T21" s="3">
        <v>10</v>
      </c>
      <c r="U21" s="3">
        <v>10</v>
      </c>
      <c r="V21" s="11">
        <f t="shared" si="12"/>
        <v>1</v>
      </c>
      <c r="W21" s="11">
        <f t="shared" si="13"/>
        <v>1</v>
      </c>
      <c r="X21" s="13" t="str">
        <f t="shared" si="14"/>
        <v>D</v>
      </c>
      <c r="Y21" s="12">
        <f t="shared" si="15"/>
        <v>0</v>
      </c>
      <c r="Z21" s="12">
        <f t="shared" si="16"/>
        <v>2</v>
      </c>
      <c r="AA21" s="11">
        <f t="shared" si="17"/>
        <v>33</v>
      </c>
      <c r="AB21" s="11">
        <f t="shared" si="18"/>
        <v>35</v>
      </c>
      <c r="AC21" s="11">
        <f t="shared" si="19"/>
        <v>5</v>
      </c>
      <c r="AD21" s="11">
        <f t="shared" si="20"/>
        <v>5</v>
      </c>
      <c r="AE21" s="13" t="str">
        <f t="shared" si="21"/>
        <v>D</v>
      </c>
      <c r="AF21" s="13" t="str">
        <f t="shared" si="22"/>
        <v>D</v>
      </c>
      <c r="AG21" s="14" t="str">
        <f t="shared" si="0"/>
        <v>Y</v>
      </c>
      <c r="AH21" s="11" t="str">
        <f t="shared" si="1"/>
        <v xml:space="preserve"> </v>
      </c>
    </row>
    <row r="22" spans="1:34" x14ac:dyDescent="0.3">
      <c r="A22" s="108">
        <v>42660</v>
      </c>
      <c r="B22" s="109" t="s">
        <v>345</v>
      </c>
      <c r="C22" s="109" t="s">
        <v>12</v>
      </c>
      <c r="D22" s="10">
        <f t="shared" si="2"/>
        <v>1</v>
      </c>
      <c r="E22" s="3">
        <v>12</v>
      </c>
      <c r="F22" s="3">
        <v>6</v>
      </c>
      <c r="G22" s="11">
        <f t="shared" si="3"/>
        <v>2</v>
      </c>
      <c r="H22" s="11">
        <f t="shared" si="4"/>
        <v>0</v>
      </c>
      <c r="I22" s="13" t="str">
        <f t="shared" si="5"/>
        <v>H</v>
      </c>
      <c r="J22" s="3">
        <v>7</v>
      </c>
      <c r="K22" s="3">
        <v>11</v>
      </c>
      <c r="L22" s="11">
        <f t="shared" si="6"/>
        <v>0</v>
      </c>
      <c r="M22" s="11">
        <f t="shared" si="7"/>
        <v>2</v>
      </c>
      <c r="N22" s="13" t="str">
        <f t="shared" si="8"/>
        <v>A</v>
      </c>
      <c r="O22" s="3">
        <v>13</v>
      </c>
      <c r="P22" s="3">
        <v>14</v>
      </c>
      <c r="Q22" s="11">
        <f t="shared" si="9"/>
        <v>0</v>
      </c>
      <c r="R22" s="11">
        <f t="shared" si="10"/>
        <v>2</v>
      </c>
      <c r="S22" s="13" t="str">
        <f t="shared" si="11"/>
        <v>A</v>
      </c>
      <c r="T22" s="3">
        <v>13</v>
      </c>
      <c r="U22" s="3">
        <v>7</v>
      </c>
      <c r="V22" s="11">
        <f t="shared" si="12"/>
        <v>2</v>
      </c>
      <c r="W22" s="11">
        <f t="shared" si="13"/>
        <v>0</v>
      </c>
      <c r="X22" s="13" t="str">
        <f t="shared" si="14"/>
        <v>H</v>
      </c>
      <c r="Y22" s="12">
        <f t="shared" si="15"/>
        <v>2</v>
      </c>
      <c r="Z22" s="12">
        <f t="shared" si="16"/>
        <v>0</v>
      </c>
      <c r="AA22" s="11">
        <f t="shared" si="17"/>
        <v>45</v>
      </c>
      <c r="AB22" s="11">
        <f t="shared" si="18"/>
        <v>38</v>
      </c>
      <c r="AC22" s="11">
        <f t="shared" si="19"/>
        <v>6</v>
      </c>
      <c r="AD22" s="11">
        <f t="shared" si="20"/>
        <v>4</v>
      </c>
      <c r="AE22" s="13" t="str">
        <f t="shared" si="21"/>
        <v>W</v>
      </c>
      <c r="AF22" s="13" t="str">
        <f t="shared" si="22"/>
        <v>L</v>
      </c>
      <c r="AG22" s="14" t="str">
        <f t="shared" si="0"/>
        <v>Y</v>
      </c>
      <c r="AH22" s="11">
        <f t="shared" si="1"/>
        <v>1</v>
      </c>
    </row>
    <row r="23" spans="1:34" x14ac:dyDescent="0.3">
      <c r="A23" s="90">
        <v>42661</v>
      </c>
      <c r="B23" s="89" t="s">
        <v>11</v>
      </c>
      <c r="C23" s="89" t="s">
        <v>275</v>
      </c>
      <c r="D23" s="10">
        <f t="shared" si="2"/>
        <v>1</v>
      </c>
      <c r="E23" s="3">
        <v>9</v>
      </c>
      <c r="F23" s="3">
        <v>4</v>
      </c>
      <c r="G23" s="11">
        <f t="shared" si="3"/>
        <v>2</v>
      </c>
      <c r="H23" s="11">
        <f t="shared" si="4"/>
        <v>0</v>
      </c>
      <c r="I23" s="13" t="str">
        <f t="shared" si="5"/>
        <v>H</v>
      </c>
      <c r="J23" s="3">
        <v>17</v>
      </c>
      <c r="K23" s="3">
        <v>6</v>
      </c>
      <c r="L23" s="11">
        <f t="shared" si="6"/>
        <v>2</v>
      </c>
      <c r="M23" s="11">
        <f t="shared" si="7"/>
        <v>0</v>
      </c>
      <c r="N23" s="13" t="str">
        <f t="shared" si="8"/>
        <v>H</v>
      </c>
      <c r="O23" s="3">
        <v>4</v>
      </c>
      <c r="P23" s="3">
        <v>13</v>
      </c>
      <c r="Q23" s="11">
        <f t="shared" si="9"/>
        <v>0</v>
      </c>
      <c r="R23" s="11">
        <f t="shared" si="10"/>
        <v>2</v>
      </c>
      <c r="S23" s="13" t="str">
        <f t="shared" si="11"/>
        <v>A</v>
      </c>
      <c r="T23" s="3">
        <v>4</v>
      </c>
      <c r="U23" s="3">
        <v>7</v>
      </c>
      <c r="V23" s="11">
        <f t="shared" si="12"/>
        <v>0</v>
      </c>
      <c r="W23" s="11">
        <f t="shared" si="13"/>
        <v>2</v>
      </c>
      <c r="X23" s="13" t="str">
        <f t="shared" si="14"/>
        <v>A</v>
      </c>
      <c r="Y23" s="12">
        <f t="shared" si="15"/>
        <v>2</v>
      </c>
      <c r="Z23" s="12">
        <f t="shared" si="16"/>
        <v>0</v>
      </c>
      <c r="AA23" s="11">
        <f t="shared" si="17"/>
        <v>34</v>
      </c>
      <c r="AB23" s="11">
        <f t="shared" si="18"/>
        <v>30</v>
      </c>
      <c r="AC23" s="11">
        <f t="shared" si="19"/>
        <v>6</v>
      </c>
      <c r="AD23" s="11">
        <f t="shared" si="20"/>
        <v>4</v>
      </c>
      <c r="AE23" s="13" t="str">
        <f t="shared" si="21"/>
        <v>W</v>
      </c>
      <c r="AF23" s="13" t="str">
        <f t="shared" si="22"/>
        <v>L</v>
      </c>
      <c r="AG23" s="14" t="str">
        <f t="shared" si="0"/>
        <v>Y</v>
      </c>
      <c r="AH23" s="11" t="str">
        <f t="shared" si="1"/>
        <v xml:space="preserve"> </v>
      </c>
    </row>
    <row r="24" spans="1:34" x14ac:dyDescent="0.3">
      <c r="A24" s="90">
        <v>42661</v>
      </c>
      <c r="B24" s="89" t="s">
        <v>389</v>
      </c>
      <c r="C24" s="89" t="s">
        <v>273</v>
      </c>
      <c r="D24" s="10">
        <f t="shared" si="2"/>
        <v>1</v>
      </c>
      <c r="E24" s="3">
        <v>2</v>
      </c>
      <c r="F24" s="3">
        <v>26</v>
      </c>
      <c r="G24" s="11">
        <f t="shared" si="3"/>
        <v>0</v>
      </c>
      <c r="H24" s="11">
        <f t="shared" si="4"/>
        <v>2</v>
      </c>
      <c r="I24" s="13" t="str">
        <f t="shared" si="5"/>
        <v>A</v>
      </c>
      <c r="J24" s="3">
        <v>5</v>
      </c>
      <c r="K24" s="3">
        <v>13</v>
      </c>
      <c r="L24" s="11">
        <f t="shared" si="6"/>
        <v>0</v>
      </c>
      <c r="M24" s="11">
        <f t="shared" si="7"/>
        <v>2</v>
      </c>
      <c r="N24" s="13" t="str">
        <f t="shared" si="8"/>
        <v>A</v>
      </c>
      <c r="O24" s="3">
        <v>13</v>
      </c>
      <c r="P24" s="3">
        <v>7</v>
      </c>
      <c r="Q24" s="11">
        <f t="shared" si="9"/>
        <v>2</v>
      </c>
      <c r="R24" s="11">
        <f t="shared" si="10"/>
        <v>0</v>
      </c>
      <c r="S24" s="13" t="str">
        <f t="shared" si="11"/>
        <v>H</v>
      </c>
      <c r="T24" s="3">
        <v>6</v>
      </c>
      <c r="U24" s="3">
        <v>8</v>
      </c>
      <c r="V24" s="11">
        <f t="shared" si="12"/>
        <v>0</v>
      </c>
      <c r="W24" s="11">
        <f t="shared" si="13"/>
        <v>2</v>
      </c>
      <c r="X24" s="13" t="str">
        <f t="shared" si="14"/>
        <v>A</v>
      </c>
      <c r="Y24" s="12">
        <f t="shared" si="15"/>
        <v>0</v>
      </c>
      <c r="Z24" s="12">
        <f t="shared" si="16"/>
        <v>2</v>
      </c>
      <c r="AA24" s="11">
        <f t="shared" si="17"/>
        <v>26</v>
      </c>
      <c r="AB24" s="11">
        <f t="shared" si="18"/>
        <v>54</v>
      </c>
      <c r="AC24" s="11">
        <f t="shared" si="19"/>
        <v>2</v>
      </c>
      <c r="AD24" s="11">
        <f t="shared" si="20"/>
        <v>8</v>
      </c>
      <c r="AE24" s="13" t="str">
        <f t="shared" si="21"/>
        <v>L</v>
      </c>
      <c r="AF24" s="13" t="str">
        <f t="shared" si="22"/>
        <v>W</v>
      </c>
      <c r="AG24" s="14" t="str">
        <f t="shared" si="0"/>
        <v>Y</v>
      </c>
      <c r="AH24" s="11" t="str">
        <f t="shared" si="1"/>
        <v xml:space="preserve"> </v>
      </c>
    </row>
    <row r="25" spans="1:34" x14ac:dyDescent="0.3">
      <c r="A25" s="90">
        <v>42661</v>
      </c>
      <c r="B25" s="89" t="s">
        <v>350</v>
      </c>
      <c r="C25" s="89" t="s">
        <v>272</v>
      </c>
      <c r="D25" s="10">
        <f t="shared" si="2"/>
        <v>1</v>
      </c>
      <c r="E25" s="3">
        <v>12</v>
      </c>
      <c r="F25" s="3">
        <v>9</v>
      </c>
      <c r="G25" s="11">
        <f t="shared" si="3"/>
        <v>2</v>
      </c>
      <c r="H25" s="11">
        <f t="shared" si="4"/>
        <v>0</v>
      </c>
      <c r="I25" s="13" t="str">
        <f t="shared" si="5"/>
        <v>H</v>
      </c>
      <c r="J25" s="3">
        <v>5</v>
      </c>
      <c r="K25" s="3">
        <v>7</v>
      </c>
      <c r="L25" s="11">
        <f t="shared" si="6"/>
        <v>0</v>
      </c>
      <c r="M25" s="11">
        <f t="shared" si="7"/>
        <v>2</v>
      </c>
      <c r="N25" s="13" t="str">
        <f t="shared" si="8"/>
        <v>A</v>
      </c>
      <c r="O25" s="3">
        <v>17</v>
      </c>
      <c r="P25" s="3">
        <v>2</v>
      </c>
      <c r="Q25" s="11">
        <f t="shared" si="9"/>
        <v>2</v>
      </c>
      <c r="R25" s="11">
        <f t="shared" si="10"/>
        <v>0</v>
      </c>
      <c r="S25" s="13" t="str">
        <f t="shared" si="11"/>
        <v>H</v>
      </c>
      <c r="T25" s="3">
        <v>10</v>
      </c>
      <c r="U25" s="3">
        <v>12</v>
      </c>
      <c r="V25" s="11">
        <f t="shared" si="12"/>
        <v>0</v>
      </c>
      <c r="W25" s="11">
        <f t="shared" si="13"/>
        <v>2</v>
      </c>
      <c r="X25" s="13" t="str">
        <f t="shared" si="14"/>
        <v>A</v>
      </c>
      <c r="Y25" s="12">
        <f t="shared" si="15"/>
        <v>2</v>
      </c>
      <c r="Z25" s="12">
        <f t="shared" si="16"/>
        <v>0</v>
      </c>
      <c r="AA25" s="11">
        <f t="shared" si="17"/>
        <v>44</v>
      </c>
      <c r="AB25" s="11">
        <f t="shared" si="18"/>
        <v>30</v>
      </c>
      <c r="AC25" s="11">
        <f t="shared" si="19"/>
        <v>6</v>
      </c>
      <c r="AD25" s="11">
        <f t="shared" si="20"/>
        <v>4</v>
      </c>
      <c r="AE25" s="13" t="str">
        <f t="shared" si="21"/>
        <v>W</v>
      </c>
      <c r="AF25" s="13" t="str">
        <f t="shared" si="22"/>
        <v>L</v>
      </c>
      <c r="AG25" s="14" t="str">
        <f t="shared" si="0"/>
        <v>Y</v>
      </c>
      <c r="AH25" s="11">
        <f t="shared" si="1"/>
        <v>1</v>
      </c>
    </row>
    <row r="26" spans="1:34" x14ac:dyDescent="0.3">
      <c r="A26" s="108">
        <v>42662</v>
      </c>
      <c r="B26" s="109" t="s">
        <v>270</v>
      </c>
      <c r="C26" s="109" t="s">
        <v>390</v>
      </c>
      <c r="D26" s="10">
        <f t="shared" si="2"/>
        <v>1</v>
      </c>
      <c r="E26" s="3">
        <v>9</v>
      </c>
      <c r="F26" s="3">
        <v>4</v>
      </c>
      <c r="G26" s="11">
        <f t="shared" si="3"/>
        <v>2</v>
      </c>
      <c r="H26" s="11">
        <f t="shared" si="4"/>
        <v>0</v>
      </c>
      <c r="I26" s="13" t="str">
        <f t="shared" si="5"/>
        <v>H</v>
      </c>
      <c r="J26" s="3">
        <v>13</v>
      </c>
      <c r="K26" s="3">
        <v>5</v>
      </c>
      <c r="L26" s="11">
        <f t="shared" si="6"/>
        <v>2</v>
      </c>
      <c r="M26" s="11">
        <f t="shared" si="7"/>
        <v>0</v>
      </c>
      <c r="N26" s="13" t="str">
        <f t="shared" si="8"/>
        <v>H</v>
      </c>
      <c r="O26" s="3">
        <v>19</v>
      </c>
      <c r="P26" s="3">
        <v>9</v>
      </c>
      <c r="Q26" s="11">
        <f t="shared" si="9"/>
        <v>2</v>
      </c>
      <c r="R26" s="11">
        <f t="shared" si="10"/>
        <v>0</v>
      </c>
      <c r="S26" s="13" t="str">
        <f t="shared" si="11"/>
        <v>H</v>
      </c>
      <c r="T26" s="3">
        <v>11</v>
      </c>
      <c r="U26" s="3">
        <v>10</v>
      </c>
      <c r="V26" s="11">
        <f t="shared" si="12"/>
        <v>2</v>
      </c>
      <c r="W26" s="11">
        <f t="shared" si="13"/>
        <v>0</v>
      </c>
      <c r="X26" s="13" t="str">
        <f t="shared" si="14"/>
        <v>H</v>
      </c>
      <c r="Y26" s="12">
        <f t="shared" si="15"/>
        <v>2</v>
      </c>
      <c r="Z26" s="12">
        <f t="shared" si="16"/>
        <v>0</v>
      </c>
      <c r="AA26" s="11">
        <f t="shared" si="17"/>
        <v>52</v>
      </c>
      <c r="AB26" s="11">
        <f t="shared" si="18"/>
        <v>28</v>
      </c>
      <c r="AC26" s="11">
        <f t="shared" si="19"/>
        <v>10</v>
      </c>
      <c r="AD26" s="11">
        <f t="shared" si="20"/>
        <v>0</v>
      </c>
      <c r="AE26" s="13" t="str">
        <f t="shared" si="21"/>
        <v>W</v>
      </c>
      <c r="AF26" s="13" t="str">
        <f t="shared" si="22"/>
        <v>L</v>
      </c>
      <c r="AG26" s="14" t="str">
        <f t="shared" si="0"/>
        <v>Y</v>
      </c>
      <c r="AH26" s="11">
        <f t="shared" si="1"/>
        <v>1</v>
      </c>
    </row>
    <row r="27" spans="1:34" x14ac:dyDescent="0.3">
      <c r="A27" s="90">
        <v>42663</v>
      </c>
      <c r="B27" s="89" t="s">
        <v>274</v>
      </c>
      <c r="C27" s="89" t="s">
        <v>269</v>
      </c>
      <c r="D27" s="10">
        <f t="shared" si="2"/>
        <v>1</v>
      </c>
      <c r="E27" s="3">
        <v>20</v>
      </c>
      <c r="F27" s="3">
        <v>7</v>
      </c>
      <c r="G27" s="11">
        <f t="shared" si="3"/>
        <v>2</v>
      </c>
      <c r="H27" s="11">
        <f t="shared" si="4"/>
        <v>0</v>
      </c>
      <c r="I27" s="13" t="str">
        <f t="shared" si="5"/>
        <v>H</v>
      </c>
      <c r="J27" s="3">
        <v>18</v>
      </c>
      <c r="K27" s="3">
        <v>5</v>
      </c>
      <c r="L27" s="11">
        <f t="shared" si="6"/>
        <v>2</v>
      </c>
      <c r="M27" s="11">
        <f t="shared" si="7"/>
        <v>0</v>
      </c>
      <c r="N27" s="13" t="str">
        <f t="shared" si="8"/>
        <v>H</v>
      </c>
      <c r="O27" s="3">
        <v>10</v>
      </c>
      <c r="P27" s="3">
        <v>6</v>
      </c>
      <c r="Q27" s="11">
        <f t="shared" si="9"/>
        <v>2</v>
      </c>
      <c r="R27" s="11">
        <f t="shared" si="10"/>
        <v>0</v>
      </c>
      <c r="S27" s="13" t="str">
        <f t="shared" si="11"/>
        <v>H</v>
      </c>
      <c r="T27" s="3">
        <v>25</v>
      </c>
      <c r="U27" s="3">
        <v>4</v>
      </c>
      <c r="V27" s="11">
        <f t="shared" si="12"/>
        <v>2</v>
      </c>
      <c r="W27" s="11">
        <f t="shared" si="13"/>
        <v>0</v>
      </c>
      <c r="X27" s="13" t="str">
        <f t="shared" si="14"/>
        <v>H</v>
      </c>
      <c r="Y27" s="12">
        <f t="shared" si="15"/>
        <v>2</v>
      </c>
      <c r="Z27" s="12">
        <f t="shared" si="16"/>
        <v>0</v>
      </c>
      <c r="AA27" s="11">
        <f t="shared" si="17"/>
        <v>73</v>
      </c>
      <c r="AB27" s="11">
        <f t="shared" si="18"/>
        <v>22</v>
      </c>
      <c r="AC27" s="11">
        <f t="shared" si="19"/>
        <v>10</v>
      </c>
      <c r="AD27" s="11">
        <f t="shared" si="20"/>
        <v>0</v>
      </c>
      <c r="AE27" s="13" t="str">
        <f t="shared" si="21"/>
        <v>W</v>
      </c>
      <c r="AF27" s="13" t="str">
        <f t="shared" si="22"/>
        <v>L</v>
      </c>
      <c r="AG27" s="14" t="str">
        <f t="shared" si="0"/>
        <v>Y</v>
      </c>
      <c r="AH27" s="11">
        <f t="shared" si="1"/>
        <v>1</v>
      </c>
    </row>
    <row r="28" spans="1:34" x14ac:dyDescent="0.3">
      <c r="A28" s="108">
        <v>42664</v>
      </c>
      <c r="B28" s="109" t="s">
        <v>260</v>
      </c>
      <c r="C28" s="109" t="s">
        <v>346</v>
      </c>
      <c r="D28" s="10">
        <f t="shared" si="2"/>
        <v>1</v>
      </c>
      <c r="E28" s="3">
        <v>8</v>
      </c>
      <c r="F28" s="3">
        <v>8</v>
      </c>
      <c r="G28" s="11">
        <f t="shared" si="3"/>
        <v>1</v>
      </c>
      <c r="H28" s="11">
        <f t="shared" si="4"/>
        <v>1</v>
      </c>
      <c r="I28" s="13" t="str">
        <f t="shared" si="5"/>
        <v>D</v>
      </c>
      <c r="J28" s="3">
        <v>15</v>
      </c>
      <c r="K28" s="3">
        <v>2</v>
      </c>
      <c r="L28" s="11">
        <f t="shared" si="6"/>
        <v>2</v>
      </c>
      <c r="M28" s="11">
        <f t="shared" si="7"/>
        <v>0</v>
      </c>
      <c r="N28" s="13" t="str">
        <f t="shared" si="8"/>
        <v>H</v>
      </c>
      <c r="O28" s="3">
        <v>11</v>
      </c>
      <c r="P28" s="3">
        <v>6</v>
      </c>
      <c r="Q28" s="11">
        <f t="shared" si="9"/>
        <v>2</v>
      </c>
      <c r="R28" s="11">
        <f t="shared" si="10"/>
        <v>0</v>
      </c>
      <c r="S28" s="13" t="str">
        <f t="shared" si="11"/>
        <v>H</v>
      </c>
      <c r="T28" s="3">
        <v>11</v>
      </c>
      <c r="U28" s="3">
        <v>8</v>
      </c>
      <c r="V28" s="11">
        <f t="shared" si="12"/>
        <v>2</v>
      </c>
      <c r="W28" s="11">
        <f t="shared" si="13"/>
        <v>0</v>
      </c>
      <c r="X28" s="13" t="str">
        <f t="shared" si="14"/>
        <v>H</v>
      </c>
      <c r="Y28" s="12">
        <f t="shared" si="15"/>
        <v>2</v>
      </c>
      <c r="Z28" s="12">
        <f t="shared" si="16"/>
        <v>0</v>
      </c>
      <c r="AA28" s="11">
        <f t="shared" si="17"/>
        <v>45</v>
      </c>
      <c r="AB28" s="11">
        <f t="shared" si="18"/>
        <v>24</v>
      </c>
      <c r="AC28" s="11">
        <f t="shared" si="19"/>
        <v>9</v>
      </c>
      <c r="AD28" s="11">
        <f t="shared" si="20"/>
        <v>1</v>
      </c>
      <c r="AE28" s="13" t="str">
        <f t="shared" si="21"/>
        <v>W</v>
      </c>
      <c r="AF28" s="13" t="str">
        <f t="shared" si="22"/>
        <v>L</v>
      </c>
      <c r="AG28" s="14" t="str">
        <f t="shared" si="0"/>
        <v>Y</v>
      </c>
      <c r="AH28" s="11">
        <f t="shared" si="1"/>
        <v>1</v>
      </c>
    </row>
    <row r="29" spans="1:34" x14ac:dyDescent="0.3">
      <c r="A29" s="90">
        <v>42667</v>
      </c>
      <c r="B29" s="89" t="s">
        <v>12</v>
      </c>
      <c r="C29" s="89" t="s">
        <v>275</v>
      </c>
      <c r="D29" s="10">
        <f t="shared" si="2"/>
        <v>1</v>
      </c>
      <c r="E29" s="3">
        <v>4</v>
      </c>
      <c r="F29" s="3">
        <v>12</v>
      </c>
      <c r="G29" s="11">
        <f t="shared" si="3"/>
        <v>0</v>
      </c>
      <c r="H29" s="11">
        <f t="shared" si="4"/>
        <v>2</v>
      </c>
      <c r="I29" s="13" t="str">
        <f t="shared" si="5"/>
        <v>A</v>
      </c>
      <c r="J29" s="3">
        <v>4</v>
      </c>
      <c r="K29" s="3">
        <v>8</v>
      </c>
      <c r="L29" s="11">
        <f t="shared" si="6"/>
        <v>0</v>
      </c>
      <c r="M29" s="11">
        <f t="shared" si="7"/>
        <v>2</v>
      </c>
      <c r="N29" s="13" t="str">
        <f t="shared" si="8"/>
        <v>A</v>
      </c>
      <c r="O29" s="3">
        <v>10</v>
      </c>
      <c r="P29" s="3">
        <v>6</v>
      </c>
      <c r="Q29" s="11">
        <f t="shared" si="9"/>
        <v>2</v>
      </c>
      <c r="R29" s="11">
        <f t="shared" si="10"/>
        <v>0</v>
      </c>
      <c r="S29" s="13" t="str">
        <f t="shared" si="11"/>
        <v>H</v>
      </c>
      <c r="T29" s="3">
        <v>7</v>
      </c>
      <c r="U29" s="3">
        <v>10</v>
      </c>
      <c r="V29" s="11">
        <f t="shared" si="12"/>
        <v>0</v>
      </c>
      <c r="W29" s="11">
        <f t="shared" si="13"/>
        <v>2</v>
      </c>
      <c r="X29" s="13" t="str">
        <f t="shared" si="14"/>
        <v>A</v>
      </c>
      <c r="Y29" s="12">
        <f t="shared" si="15"/>
        <v>0</v>
      </c>
      <c r="Z29" s="12">
        <f t="shared" si="16"/>
        <v>2</v>
      </c>
      <c r="AA29" s="11">
        <f t="shared" si="17"/>
        <v>25</v>
      </c>
      <c r="AB29" s="11">
        <f t="shared" si="18"/>
        <v>36</v>
      </c>
      <c r="AC29" s="11">
        <f t="shared" si="19"/>
        <v>2</v>
      </c>
      <c r="AD29" s="11">
        <f t="shared" si="20"/>
        <v>8</v>
      </c>
      <c r="AE29" s="13" t="str">
        <f t="shared" si="21"/>
        <v>L</v>
      </c>
      <c r="AF29" s="13" t="str">
        <f t="shared" si="22"/>
        <v>W</v>
      </c>
      <c r="AG29" s="14" t="str">
        <f t="shared" si="0"/>
        <v>Y</v>
      </c>
      <c r="AH29" s="11" t="str">
        <f t="shared" si="1"/>
        <v xml:space="preserve"> </v>
      </c>
    </row>
    <row r="30" spans="1:34" x14ac:dyDescent="0.3">
      <c r="A30" s="90">
        <v>42668</v>
      </c>
      <c r="B30" s="89" t="s">
        <v>390</v>
      </c>
      <c r="C30" s="89" t="s">
        <v>348</v>
      </c>
      <c r="D30" s="10">
        <f t="shared" si="2"/>
        <v>1</v>
      </c>
      <c r="E30" s="3">
        <v>6</v>
      </c>
      <c r="F30" s="3">
        <v>6</v>
      </c>
      <c r="G30" s="11">
        <f t="shared" si="3"/>
        <v>1</v>
      </c>
      <c r="H30" s="11">
        <f t="shared" si="4"/>
        <v>1</v>
      </c>
      <c r="I30" s="13" t="str">
        <f t="shared" si="5"/>
        <v>D</v>
      </c>
      <c r="J30" s="3">
        <v>13</v>
      </c>
      <c r="K30" s="3">
        <v>9</v>
      </c>
      <c r="L30" s="11">
        <f t="shared" si="6"/>
        <v>2</v>
      </c>
      <c r="M30" s="11">
        <f t="shared" si="7"/>
        <v>0</v>
      </c>
      <c r="N30" s="13" t="str">
        <f t="shared" si="8"/>
        <v>H</v>
      </c>
      <c r="O30" s="3">
        <v>12</v>
      </c>
      <c r="P30" s="3">
        <v>10</v>
      </c>
      <c r="Q30" s="11">
        <f t="shared" si="9"/>
        <v>2</v>
      </c>
      <c r="R30" s="11">
        <f t="shared" si="10"/>
        <v>0</v>
      </c>
      <c r="S30" s="13" t="str">
        <f t="shared" si="11"/>
        <v>H</v>
      </c>
      <c r="T30" s="3">
        <v>9</v>
      </c>
      <c r="U30" s="3">
        <v>7</v>
      </c>
      <c r="V30" s="11">
        <f t="shared" si="12"/>
        <v>2</v>
      </c>
      <c r="W30" s="11">
        <f t="shared" si="13"/>
        <v>0</v>
      </c>
      <c r="X30" s="13" t="str">
        <f t="shared" si="14"/>
        <v>H</v>
      </c>
      <c r="Y30" s="12">
        <f t="shared" si="15"/>
        <v>2</v>
      </c>
      <c r="Z30" s="12">
        <f t="shared" si="16"/>
        <v>0</v>
      </c>
      <c r="AA30" s="11">
        <f t="shared" si="17"/>
        <v>40</v>
      </c>
      <c r="AB30" s="11">
        <f t="shared" si="18"/>
        <v>32</v>
      </c>
      <c r="AC30" s="11">
        <f t="shared" si="19"/>
        <v>9</v>
      </c>
      <c r="AD30" s="11">
        <f t="shared" si="20"/>
        <v>1</v>
      </c>
      <c r="AE30" s="13" t="str">
        <f t="shared" si="21"/>
        <v>W</v>
      </c>
      <c r="AF30" s="13" t="str">
        <f t="shared" si="22"/>
        <v>L</v>
      </c>
      <c r="AG30" s="14" t="str">
        <f t="shared" si="0"/>
        <v>Y</v>
      </c>
      <c r="AH30" s="11" t="str">
        <f t="shared" si="1"/>
        <v xml:space="preserve"> </v>
      </c>
    </row>
    <row r="31" spans="1:34" x14ac:dyDescent="0.3">
      <c r="A31" s="90">
        <v>42668</v>
      </c>
      <c r="B31" s="89" t="s">
        <v>349</v>
      </c>
      <c r="C31" s="89" t="s">
        <v>274</v>
      </c>
      <c r="D31" s="10">
        <f t="shared" si="2"/>
        <v>1</v>
      </c>
      <c r="E31" s="3">
        <v>7</v>
      </c>
      <c r="F31" s="3">
        <v>8</v>
      </c>
      <c r="G31" s="11">
        <f t="shared" si="3"/>
        <v>0</v>
      </c>
      <c r="H31" s="11">
        <f t="shared" si="4"/>
        <v>2</v>
      </c>
      <c r="I31" s="13" t="str">
        <f t="shared" si="5"/>
        <v>A</v>
      </c>
      <c r="J31" s="3">
        <v>9</v>
      </c>
      <c r="K31" s="3">
        <v>8</v>
      </c>
      <c r="L31" s="11">
        <f t="shared" si="6"/>
        <v>2</v>
      </c>
      <c r="M31" s="11">
        <f t="shared" si="7"/>
        <v>0</v>
      </c>
      <c r="N31" s="13" t="str">
        <f t="shared" si="8"/>
        <v>H</v>
      </c>
      <c r="O31" s="3">
        <v>9</v>
      </c>
      <c r="P31" s="3">
        <v>8</v>
      </c>
      <c r="Q31" s="11">
        <f t="shared" si="9"/>
        <v>2</v>
      </c>
      <c r="R31" s="11">
        <f t="shared" si="10"/>
        <v>0</v>
      </c>
      <c r="S31" s="13" t="str">
        <f t="shared" si="11"/>
        <v>H</v>
      </c>
      <c r="T31" s="3">
        <v>6</v>
      </c>
      <c r="U31" s="3">
        <v>10</v>
      </c>
      <c r="V31" s="11">
        <f t="shared" si="12"/>
        <v>0</v>
      </c>
      <c r="W31" s="11">
        <f t="shared" si="13"/>
        <v>2</v>
      </c>
      <c r="X31" s="13" t="str">
        <f t="shared" si="14"/>
        <v>A</v>
      </c>
      <c r="Y31" s="12">
        <f t="shared" si="15"/>
        <v>0</v>
      </c>
      <c r="Z31" s="12">
        <f t="shared" si="16"/>
        <v>2</v>
      </c>
      <c r="AA31" s="11">
        <f t="shared" si="17"/>
        <v>31</v>
      </c>
      <c r="AB31" s="11">
        <f t="shared" si="18"/>
        <v>34</v>
      </c>
      <c r="AC31" s="11">
        <f t="shared" si="19"/>
        <v>4</v>
      </c>
      <c r="AD31" s="11">
        <f t="shared" si="20"/>
        <v>6</v>
      </c>
      <c r="AE31" s="13" t="str">
        <f t="shared" si="21"/>
        <v>L</v>
      </c>
      <c r="AF31" s="13" t="str">
        <f t="shared" si="22"/>
        <v>W</v>
      </c>
      <c r="AG31" s="14" t="str">
        <f t="shared" si="0"/>
        <v>Y</v>
      </c>
      <c r="AH31" s="11" t="str">
        <f t="shared" si="1"/>
        <v xml:space="preserve"> </v>
      </c>
    </row>
    <row r="32" spans="1:34" x14ac:dyDescent="0.3">
      <c r="A32" s="108">
        <v>42669</v>
      </c>
      <c r="B32" s="109" t="s">
        <v>270</v>
      </c>
      <c r="C32" s="109" t="s">
        <v>389</v>
      </c>
      <c r="D32" s="10">
        <f t="shared" si="2"/>
        <v>1</v>
      </c>
      <c r="E32" s="3">
        <v>10</v>
      </c>
      <c r="F32" s="3">
        <v>6</v>
      </c>
      <c r="G32" s="11">
        <f>IF(ISNUMBER($D32),IF(E32&gt;F32,2,IF(E32=F32,1,IF(E32&lt;F32,0," "))))</f>
        <v>2</v>
      </c>
      <c r="H32" s="11">
        <f>IF(ISNUMBER($D32),IF(F32&gt;E32,2,IF(F32=E32,1,IF(F32&lt;E32,0," "))))</f>
        <v>0</v>
      </c>
      <c r="I32" s="13" t="str">
        <f>IF(ISNUMBER($D32),IF(G32=2,"H",IF(G32=1,"D",IF(G32=0,"A"," "))))</f>
        <v>H</v>
      </c>
      <c r="J32" s="3">
        <v>6</v>
      </c>
      <c r="K32" s="3">
        <v>11</v>
      </c>
      <c r="L32" s="11">
        <f>IF(ISNUMBER($D32),IF(J32&gt;K32,2,IF(J32=K32,1,IF(J32&lt;K32,0," "))))</f>
        <v>0</v>
      </c>
      <c r="M32" s="11">
        <f>IF(ISNUMBER($D32),IF(K32&gt;J32,2,IF(K32=J32,1,IF(K32&lt;J32,0," "))))</f>
        <v>2</v>
      </c>
      <c r="N32" s="13" t="str">
        <f>IF(ISNUMBER($D32),IF(L32=2,"H",IF(L32=1,"D",IF(L32=0,"A"," "))))</f>
        <v>A</v>
      </c>
      <c r="O32" s="3">
        <v>9</v>
      </c>
      <c r="P32" s="3">
        <v>10</v>
      </c>
      <c r="Q32" s="11">
        <f>IF(ISNUMBER($D32),IF(O32&gt;P32,2,IF(O32=P32,1,IF(O32&lt;P32,0," "))))</f>
        <v>0</v>
      </c>
      <c r="R32" s="11">
        <f>IF(ISNUMBER($D32),IF(P32&gt;O32,2,IF(P32=O32,1,IF(P32&lt;O32,0," "))))</f>
        <v>2</v>
      </c>
      <c r="S32" s="13" t="str">
        <f>IF(ISNUMBER($D32),IF(Q32=2,"H",IF(Q32=1,"D",IF(Q32=0,"A"," "))))</f>
        <v>A</v>
      </c>
      <c r="T32" s="3">
        <v>8</v>
      </c>
      <c r="U32" s="3">
        <v>10</v>
      </c>
      <c r="V32" s="11">
        <f>IF(ISNUMBER($D32),IF(T32&gt;U32,2,IF(T32=U32,1,IF(T32&lt;U32,0," "))))</f>
        <v>0</v>
      </c>
      <c r="W32" s="11">
        <f>IF(ISNUMBER($D32),IF(U32&gt;T32,2,IF(U32=T32,1,IF(U32&lt;T32,0," "))))</f>
        <v>2</v>
      </c>
      <c r="X32" s="13" t="str">
        <f>IF(ISNUMBER($D32),IF(V32=2,"H",IF(V32=1,"D",IF(V32=0,"A"," "))))</f>
        <v>A</v>
      </c>
      <c r="Y32" s="12">
        <f>IF(ISNUMBER($D32),IF(SUM(T32,O32,J32,E32)&gt;SUM(U32,P32,K32,F32),2,IF(SUM(T32,O32,J32,E32)=SUM(U32,P32,K32,F32),1,0)))</f>
        <v>0</v>
      </c>
      <c r="Z32" s="12">
        <f>IF(ISNUMBER($D32),IF(Y32=2,0,IF(Y32=1,1,2)))</f>
        <v>2</v>
      </c>
      <c r="AA32" s="11">
        <f>+T32+O32+J32+E32</f>
        <v>33</v>
      </c>
      <c r="AB32" s="11">
        <f>+U32+P32+K32+F32</f>
        <v>37</v>
      </c>
      <c r="AC32" s="11">
        <f>+Y32+V32+Q32+L32+G32</f>
        <v>2</v>
      </c>
      <c r="AD32" s="11">
        <f>+Z32+W32+R32+M32+H32</f>
        <v>8</v>
      </c>
      <c r="AE32" s="13" t="str">
        <f>IF(ISNUMBER($D32),IF(AC32&gt;AD32,"W",IF(AC32=AD32,"D","L")))</f>
        <v>L</v>
      </c>
      <c r="AF32" s="13" t="str">
        <f>IF(ISNUMBER($D32),IF(AE32="W","L",IF(AE32="D","D","W")))</f>
        <v>W</v>
      </c>
      <c r="AG32" s="14" t="str">
        <f t="shared" si="0"/>
        <v>Y</v>
      </c>
      <c r="AH32" s="11" t="str">
        <f t="shared" si="1"/>
        <v xml:space="preserve"> </v>
      </c>
    </row>
    <row r="33" spans="1:34" x14ac:dyDescent="0.3">
      <c r="A33" s="90">
        <v>42669</v>
      </c>
      <c r="B33" s="89" t="s">
        <v>347</v>
      </c>
      <c r="C33" s="89" t="s">
        <v>11</v>
      </c>
      <c r="D33" s="10">
        <f t="shared" si="2"/>
        <v>1</v>
      </c>
      <c r="E33" s="3">
        <v>13</v>
      </c>
      <c r="F33" s="3">
        <v>11</v>
      </c>
      <c r="G33" s="11">
        <f t="shared" si="3"/>
        <v>2</v>
      </c>
      <c r="H33" s="11">
        <f t="shared" si="4"/>
        <v>0</v>
      </c>
      <c r="I33" s="13" t="str">
        <f t="shared" si="5"/>
        <v>H</v>
      </c>
      <c r="J33" s="3">
        <v>19</v>
      </c>
      <c r="K33" s="3">
        <v>6</v>
      </c>
      <c r="L33" s="11">
        <f t="shared" si="6"/>
        <v>2</v>
      </c>
      <c r="M33" s="11">
        <f t="shared" si="7"/>
        <v>0</v>
      </c>
      <c r="N33" s="13" t="str">
        <f t="shared" si="8"/>
        <v>H</v>
      </c>
      <c r="O33" s="3">
        <v>2</v>
      </c>
      <c r="P33" s="3">
        <v>14</v>
      </c>
      <c r="Q33" s="11">
        <f t="shared" si="9"/>
        <v>0</v>
      </c>
      <c r="R33" s="11">
        <f t="shared" si="10"/>
        <v>2</v>
      </c>
      <c r="S33" s="13" t="str">
        <f t="shared" si="11"/>
        <v>A</v>
      </c>
      <c r="T33" s="3">
        <v>14</v>
      </c>
      <c r="U33" s="3">
        <v>5</v>
      </c>
      <c r="V33" s="11">
        <f t="shared" si="12"/>
        <v>2</v>
      </c>
      <c r="W33" s="11">
        <f t="shared" si="13"/>
        <v>0</v>
      </c>
      <c r="X33" s="13" t="str">
        <f t="shared" si="14"/>
        <v>H</v>
      </c>
      <c r="Y33" s="12">
        <f t="shared" si="15"/>
        <v>2</v>
      </c>
      <c r="Z33" s="12">
        <f t="shared" si="16"/>
        <v>0</v>
      </c>
      <c r="AA33" s="11">
        <f t="shared" si="17"/>
        <v>48</v>
      </c>
      <c r="AB33" s="11">
        <f t="shared" si="18"/>
        <v>36</v>
      </c>
      <c r="AC33" s="11">
        <f t="shared" si="19"/>
        <v>8</v>
      </c>
      <c r="AD33" s="11">
        <f t="shared" si="20"/>
        <v>2</v>
      </c>
      <c r="AE33" s="13" t="str">
        <f t="shared" si="21"/>
        <v>W</v>
      </c>
      <c r="AF33" s="13" t="str">
        <f t="shared" si="22"/>
        <v>L</v>
      </c>
      <c r="AG33" s="14" t="str">
        <f t="shared" si="0"/>
        <v>Y</v>
      </c>
      <c r="AH33" s="11">
        <f t="shared" si="1"/>
        <v>1</v>
      </c>
    </row>
    <row r="34" spans="1:34" x14ac:dyDescent="0.3">
      <c r="A34" s="90">
        <v>42669</v>
      </c>
      <c r="B34" s="89" t="s">
        <v>327</v>
      </c>
      <c r="C34" s="89" t="s">
        <v>275</v>
      </c>
      <c r="D34" s="10">
        <f t="shared" si="2"/>
        <v>1</v>
      </c>
      <c r="E34" s="3">
        <v>11</v>
      </c>
      <c r="F34" s="3">
        <v>7</v>
      </c>
      <c r="G34" s="11">
        <f t="shared" si="3"/>
        <v>2</v>
      </c>
      <c r="H34" s="11">
        <f t="shared" si="4"/>
        <v>0</v>
      </c>
      <c r="I34" s="13" t="str">
        <f t="shared" si="5"/>
        <v>H</v>
      </c>
      <c r="J34" s="3">
        <v>12</v>
      </c>
      <c r="K34" s="3">
        <v>7</v>
      </c>
      <c r="L34" s="11">
        <f t="shared" si="6"/>
        <v>2</v>
      </c>
      <c r="M34" s="11">
        <f t="shared" si="7"/>
        <v>0</v>
      </c>
      <c r="N34" s="13" t="str">
        <f t="shared" si="8"/>
        <v>H</v>
      </c>
      <c r="O34" s="3">
        <v>10</v>
      </c>
      <c r="P34" s="3">
        <v>5</v>
      </c>
      <c r="Q34" s="11">
        <f t="shared" si="9"/>
        <v>2</v>
      </c>
      <c r="R34" s="11">
        <f t="shared" si="10"/>
        <v>0</v>
      </c>
      <c r="S34" s="13" t="str">
        <f t="shared" si="11"/>
        <v>H</v>
      </c>
      <c r="T34" s="3">
        <v>15</v>
      </c>
      <c r="U34" s="3">
        <v>3</v>
      </c>
      <c r="V34" s="11">
        <f t="shared" si="12"/>
        <v>2</v>
      </c>
      <c r="W34" s="11">
        <f t="shared" si="13"/>
        <v>0</v>
      </c>
      <c r="X34" s="13" t="str">
        <f t="shared" si="14"/>
        <v>H</v>
      </c>
      <c r="Y34" s="12">
        <f t="shared" si="15"/>
        <v>2</v>
      </c>
      <c r="Z34" s="12">
        <f t="shared" si="16"/>
        <v>0</v>
      </c>
      <c r="AA34" s="11">
        <f t="shared" si="17"/>
        <v>48</v>
      </c>
      <c r="AB34" s="11">
        <f t="shared" si="18"/>
        <v>22</v>
      </c>
      <c r="AC34" s="11">
        <f t="shared" si="19"/>
        <v>10</v>
      </c>
      <c r="AD34" s="11">
        <f t="shared" si="20"/>
        <v>0</v>
      </c>
      <c r="AE34" s="13" t="str">
        <f t="shared" si="21"/>
        <v>W</v>
      </c>
      <c r="AF34" s="13" t="str">
        <f t="shared" si="22"/>
        <v>L</v>
      </c>
      <c r="AG34" s="14" t="str">
        <f t="shared" si="0"/>
        <v>Y</v>
      </c>
      <c r="AH34" s="11">
        <f t="shared" si="1"/>
        <v>1</v>
      </c>
    </row>
    <row r="35" spans="1:34" x14ac:dyDescent="0.3">
      <c r="A35" s="108">
        <v>42670</v>
      </c>
      <c r="B35" s="109" t="s">
        <v>346</v>
      </c>
      <c r="C35" s="109" t="s">
        <v>272</v>
      </c>
      <c r="D35" s="10">
        <f t="shared" si="2"/>
        <v>1</v>
      </c>
      <c r="E35" s="3">
        <v>8</v>
      </c>
      <c r="F35" s="3">
        <v>13</v>
      </c>
      <c r="G35" s="11">
        <f t="shared" si="3"/>
        <v>0</v>
      </c>
      <c r="H35" s="11">
        <f t="shared" si="4"/>
        <v>2</v>
      </c>
      <c r="I35" s="13" t="str">
        <f t="shared" si="5"/>
        <v>A</v>
      </c>
      <c r="J35" s="3">
        <v>3</v>
      </c>
      <c r="K35" s="3">
        <v>19</v>
      </c>
      <c r="L35" s="11">
        <f t="shared" si="6"/>
        <v>0</v>
      </c>
      <c r="M35" s="11">
        <f t="shared" si="7"/>
        <v>2</v>
      </c>
      <c r="N35" s="13" t="str">
        <f t="shared" si="8"/>
        <v>A</v>
      </c>
      <c r="O35" s="3">
        <v>11</v>
      </c>
      <c r="P35" s="3">
        <v>17</v>
      </c>
      <c r="Q35" s="11">
        <f t="shared" si="9"/>
        <v>0</v>
      </c>
      <c r="R35" s="11">
        <f t="shared" si="10"/>
        <v>2</v>
      </c>
      <c r="S35" s="13" t="str">
        <f t="shared" si="11"/>
        <v>A</v>
      </c>
      <c r="T35" s="3">
        <v>4</v>
      </c>
      <c r="U35" s="3">
        <v>10</v>
      </c>
      <c r="V35" s="11">
        <f t="shared" si="12"/>
        <v>0</v>
      </c>
      <c r="W35" s="11">
        <f t="shared" si="13"/>
        <v>2</v>
      </c>
      <c r="X35" s="13" t="str">
        <f t="shared" si="14"/>
        <v>A</v>
      </c>
      <c r="Y35" s="12">
        <f t="shared" si="15"/>
        <v>0</v>
      </c>
      <c r="Z35" s="12">
        <f t="shared" si="16"/>
        <v>2</v>
      </c>
      <c r="AA35" s="11">
        <f t="shared" si="17"/>
        <v>26</v>
      </c>
      <c r="AB35" s="11">
        <f t="shared" si="18"/>
        <v>59</v>
      </c>
      <c r="AC35" s="11">
        <f t="shared" si="19"/>
        <v>0</v>
      </c>
      <c r="AD35" s="11">
        <f t="shared" si="20"/>
        <v>10</v>
      </c>
      <c r="AE35" s="13" t="str">
        <f t="shared" si="21"/>
        <v>L</v>
      </c>
      <c r="AF35" s="13" t="str">
        <f t="shared" si="22"/>
        <v>W</v>
      </c>
      <c r="AG35" s="14" t="str">
        <f t="shared" si="0"/>
        <v>Y</v>
      </c>
      <c r="AH35" s="11" t="str">
        <f t="shared" si="1"/>
        <v xml:space="preserve"> </v>
      </c>
    </row>
    <row r="36" spans="1:34" x14ac:dyDescent="0.3">
      <c r="A36" s="90">
        <v>42670</v>
      </c>
      <c r="B36" s="89" t="s">
        <v>271</v>
      </c>
      <c r="C36" s="89" t="s">
        <v>261</v>
      </c>
      <c r="D36" s="10">
        <f t="shared" si="2"/>
        <v>1</v>
      </c>
      <c r="E36" s="3">
        <v>22</v>
      </c>
      <c r="F36" s="3">
        <v>2</v>
      </c>
      <c r="G36" s="11">
        <f t="shared" si="3"/>
        <v>2</v>
      </c>
      <c r="H36" s="11">
        <f t="shared" si="4"/>
        <v>0</v>
      </c>
      <c r="I36" s="13" t="str">
        <f t="shared" si="5"/>
        <v>H</v>
      </c>
      <c r="J36" s="3">
        <v>7</v>
      </c>
      <c r="K36" s="3">
        <v>7</v>
      </c>
      <c r="L36" s="11">
        <f t="shared" si="6"/>
        <v>1</v>
      </c>
      <c r="M36" s="11">
        <f t="shared" si="7"/>
        <v>1</v>
      </c>
      <c r="N36" s="13" t="str">
        <f t="shared" si="8"/>
        <v>D</v>
      </c>
      <c r="O36" s="3">
        <v>10</v>
      </c>
      <c r="P36" s="3">
        <v>7</v>
      </c>
      <c r="Q36" s="11">
        <f t="shared" si="9"/>
        <v>2</v>
      </c>
      <c r="R36" s="11">
        <f t="shared" si="10"/>
        <v>0</v>
      </c>
      <c r="S36" s="13" t="str">
        <f t="shared" si="11"/>
        <v>H</v>
      </c>
      <c r="T36" s="3">
        <v>14</v>
      </c>
      <c r="U36" s="3">
        <v>8</v>
      </c>
      <c r="V36" s="11">
        <f t="shared" si="12"/>
        <v>2</v>
      </c>
      <c r="W36" s="11">
        <f t="shared" si="13"/>
        <v>0</v>
      </c>
      <c r="X36" s="13" t="str">
        <f t="shared" si="14"/>
        <v>H</v>
      </c>
      <c r="Y36" s="12">
        <f t="shared" si="15"/>
        <v>2</v>
      </c>
      <c r="Z36" s="12">
        <f t="shared" si="16"/>
        <v>0</v>
      </c>
      <c r="AA36" s="11">
        <f t="shared" si="17"/>
        <v>53</v>
      </c>
      <c r="AB36" s="11">
        <f t="shared" si="18"/>
        <v>24</v>
      </c>
      <c r="AC36" s="11">
        <f t="shared" si="19"/>
        <v>9</v>
      </c>
      <c r="AD36" s="11">
        <f t="shared" si="20"/>
        <v>1</v>
      </c>
      <c r="AE36" s="13" t="str">
        <f t="shared" si="21"/>
        <v>W</v>
      </c>
      <c r="AF36" s="13" t="str">
        <f t="shared" si="22"/>
        <v>L</v>
      </c>
      <c r="AG36" s="14" t="str">
        <f t="shared" si="0"/>
        <v>Y</v>
      </c>
      <c r="AH36" s="11">
        <f t="shared" si="1"/>
        <v>1</v>
      </c>
    </row>
    <row r="37" spans="1:34" x14ac:dyDescent="0.3">
      <c r="A37" s="90">
        <v>42674</v>
      </c>
      <c r="B37" s="89" t="s">
        <v>12</v>
      </c>
      <c r="C37" s="89" t="s">
        <v>11</v>
      </c>
      <c r="D37" s="10">
        <f t="shared" si="2"/>
        <v>1</v>
      </c>
      <c r="E37" s="3">
        <v>10</v>
      </c>
      <c r="F37" s="3">
        <v>6</v>
      </c>
      <c r="G37" s="11">
        <f t="shared" si="3"/>
        <v>2</v>
      </c>
      <c r="H37" s="11">
        <f t="shared" si="4"/>
        <v>0</v>
      </c>
      <c r="I37" s="13" t="str">
        <f t="shared" si="5"/>
        <v>H</v>
      </c>
      <c r="J37" s="3">
        <v>6</v>
      </c>
      <c r="K37" s="3">
        <v>14</v>
      </c>
      <c r="L37" s="11">
        <f t="shared" si="6"/>
        <v>0</v>
      </c>
      <c r="M37" s="11">
        <f t="shared" si="7"/>
        <v>2</v>
      </c>
      <c r="N37" s="13" t="str">
        <f t="shared" si="8"/>
        <v>A</v>
      </c>
      <c r="O37" s="3">
        <v>15</v>
      </c>
      <c r="P37" s="3">
        <v>8</v>
      </c>
      <c r="Q37" s="11">
        <f t="shared" si="9"/>
        <v>2</v>
      </c>
      <c r="R37" s="11">
        <f t="shared" si="10"/>
        <v>0</v>
      </c>
      <c r="S37" s="13" t="str">
        <f t="shared" si="11"/>
        <v>H</v>
      </c>
      <c r="T37" s="3">
        <v>3</v>
      </c>
      <c r="U37" s="3">
        <v>12</v>
      </c>
      <c r="V37" s="11">
        <f t="shared" si="12"/>
        <v>0</v>
      </c>
      <c r="W37" s="11">
        <f t="shared" si="13"/>
        <v>2</v>
      </c>
      <c r="X37" s="13" t="str">
        <f t="shared" si="14"/>
        <v>A</v>
      </c>
      <c r="Y37" s="12">
        <f t="shared" si="15"/>
        <v>0</v>
      </c>
      <c r="Z37" s="12">
        <f t="shared" si="16"/>
        <v>2</v>
      </c>
      <c r="AA37" s="11">
        <f t="shared" si="17"/>
        <v>34</v>
      </c>
      <c r="AB37" s="11">
        <f t="shared" si="18"/>
        <v>40</v>
      </c>
      <c r="AC37" s="11">
        <f t="shared" si="19"/>
        <v>4</v>
      </c>
      <c r="AD37" s="11">
        <f t="shared" si="20"/>
        <v>6</v>
      </c>
      <c r="AE37" s="13" t="str">
        <f t="shared" si="21"/>
        <v>L</v>
      </c>
      <c r="AF37" s="13" t="str">
        <f t="shared" si="22"/>
        <v>W</v>
      </c>
      <c r="AG37" s="14" t="str">
        <f t="shared" si="0"/>
        <v>Y</v>
      </c>
      <c r="AH37" s="11" t="str">
        <f t="shared" si="1"/>
        <v xml:space="preserve"> </v>
      </c>
    </row>
    <row r="38" spans="1:34" x14ac:dyDescent="0.3">
      <c r="A38" s="108">
        <v>42674</v>
      </c>
      <c r="B38" s="109" t="s">
        <v>261</v>
      </c>
      <c r="C38" s="89" t="s">
        <v>347</v>
      </c>
      <c r="D38" s="10">
        <f t="shared" si="2"/>
        <v>1</v>
      </c>
      <c r="E38" s="3">
        <v>8</v>
      </c>
      <c r="F38" s="3">
        <v>6</v>
      </c>
      <c r="G38" s="11">
        <f t="shared" si="3"/>
        <v>2</v>
      </c>
      <c r="H38" s="11">
        <f t="shared" si="4"/>
        <v>0</v>
      </c>
      <c r="I38" s="13" t="str">
        <f t="shared" si="5"/>
        <v>H</v>
      </c>
      <c r="J38" s="3">
        <v>11</v>
      </c>
      <c r="K38" s="3">
        <v>6</v>
      </c>
      <c r="L38" s="11">
        <f t="shared" si="6"/>
        <v>2</v>
      </c>
      <c r="M38" s="11">
        <f t="shared" si="7"/>
        <v>0</v>
      </c>
      <c r="N38" s="13" t="str">
        <f t="shared" si="8"/>
        <v>H</v>
      </c>
      <c r="O38" s="3">
        <v>4</v>
      </c>
      <c r="P38" s="3">
        <v>15</v>
      </c>
      <c r="Q38" s="11">
        <f t="shared" si="9"/>
        <v>0</v>
      </c>
      <c r="R38" s="11">
        <f t="shared" si="10"/>
        <v>2</v>
      </c>
      <c r="S38" s="13" t="str">
        <f t="shared" si="11"/>
        <v>A</v>
      </c>
      <c r="T38" s="3">
        <v>4</v>
      </c>
      <c r="U38" s="3">
        <v>7</v>
      </c>
      <c r="V38" s="11">
        <f t="shared" si="12"/>
        <v>0</v>
      </c>
      <c r="W38" s="11">
        <f t="shared" si="13"/>
        <v>2</v>
      </c>
      <c r="X38" s="13" t="str">
        <f t="shared" si="14"/>
        <v>A</v>
      </c>
      <c r="Y38" s="12">
        <f t="shared" si="15"/>
        <v>0</v>
      </c>
      <c r="Z38" s="12">
        <f t="shared" si="16"/>
        <v>2</v>
      </c>
      <c r="AA38" s="11">
        <f t="shared" si="17"/>
        <v>27</v>
      </c>
      <c r="AB38" s="11">
        <f t="shared" si="18"/>
        <v>34</v>
      </c>
      <c r="AC38" s="11">
        <f t="shared" si="19"/>
        <v>4</v>
      </c>
      <c r="AD38" s="11">
        <f t="shared" si="20"/>
        <v>6</v>
      </c>
      <c r="AE38" s="13" t="str">
        <f t="shared" si="21"/>
        <v>L</v>
      </c>
      <c r="AF38" s="13" t="str">
        <f t="shared" si="22"/>
        <v>W</v>
      </c>
      <c r="AG38" s="14" t="str">
        <f t="shared" si="0"/>
        <v>Y</v>
      </c>
      <c r="AH38" s="11" t="str">
        <f t="shared" si="1"/>
        <v xml:space="preserve"> </v>
      </c>
    </row>
    <row r="39" spans="1:34" x14ac:dyDescent="0.3">
      <c r="A39" s="90">
        <v>42675</v>
      </c>
      <c r="B39" s="89" t="s">
        <v>273</v>
      </c>
      <c r="C39" s="89" t="s">
        <v>346</v>
      </c>
      <c r="D39" s="10">
        <f t="shared" si="2"/>
        <v>1</v>
      </c>
      <c r="E39" s="3">
        <v>8</v>
      </c>
      <c r="F39" s="3">
        <v>6</v>
      </c>
      <c r="G39" s="11">
        <f t="shared" si="3"/>
        <v>2</v>
      </c>
      <c r="H39" s="11">
        <f t="shared" si="4"/>
        <v>0</v>
      </c>
      <c r="I39" s="13" t="str">
        <f t="shared" si="5"/>
        <v>H</v>
      </c>
      <c r="J39" s="3">
        <v>3</v>
      </c>
      <c r="K39" s="3">
        <v>11</v>
      </c>
      <c r="L39" s="11">
        <f t="shared" si="6"/>
        <v>0</v>
      </c>
      <c r="M39" s="11">
        <f t="shared" si="7"/>
        <v>2</v>
      </c>
      <c r="N39" s="13" t="str">
        <f t="shared" si="8"/>
        <v>A</v>
      </c>
      <c r="O39" s="3">
        <v>5</v>
      </c>
      <c r="P39" s="3">
        <v>17</v>
      </c>
      <c r="Q39" s="11">
        <f t="shared" si="9"/>
        <v>0</v>
      </c>
      <c r="R39" s="11">
        <f t="shared" si="10"/>
        <v>2</v>
      </c>
      <c r="S39" s="13" t="str">
        <f t="shared" si="11"/>
        <v>A</v>
      </c>
      <c r="T39" s="3">
        <v>6</v>
      </c>
      <c r="U39" s="3">
        <v>12</v>
      </c>
      <c r="V39" s="11">
        <f t="shared" si="12"/>
        <v>0</v>
      </c>
      <c r="W39" s="11">
        <f t="shared" si="13"/>
        <v>2</v>
      </c>
      <c r="X39" s="13" t="str">
        <f t="shared" si="14"/>
        <v>A</v>
      </c>
      <c r="Y39" s="12">
        <f t="shared" si="15"/>
        <v>0</v>
      </c>
      <c r="Z39" s="12">
        <f t="shared" si="16"/>
        <v>2</v>
      </c>
      <c r="AA39" s="11">
        <f t="shared" si="17"/>
        <v>22</v>
      </c>
      <c r="AB39" s="11">
        <f t="shared" si="18"/>
        <v>46</v>
      </c>
      <c r="AC39" s="11">
        <f t="shared" si="19"/>
        <v>2</v>
      </c>
      <c r="AD39" s="11">
        <f t="shared" si="20"/>
        <v>8</v>
      </c>
      <c r="AE39" s="13" t="str">
        <f t="shared" si="21"/>
        <v>L</v>
      </c>
      <c r="AF39" s="13" t="str">
        <f t="shared" si="22"/>
        <v>W</v>
      </c>
      <c r="AG39" s="14" t="str">
        <f t="shared" si="0"/>
        <v>Y</v>
      </c>
      <c r="AH39" s="11" t="str">
        <f t="shared" si="1"/>
        <v xml:space="preserve"> </v>
      </c>
    </row>
    <row r="40" spans="1:34" x14ac:dyDescent="0.3">
      <c r="A40" s="108">
        <v>42675</v>
      </c>
      <c r="B40" s="109" t="s">
        <v>389</v>
      </c>
      <c r="C40" s="109" t="s">
        <v>350</v>
      </c>
      <c r="D40" s="10">
        <f t="shared" si="2"/>
        <v>1</v>
      </c>
      <c r="E40" s="3">
        <v>10</v>
      </c>
      <c r="F40" s="3">
        <v>16</v>
      </c>
      <c r="G40" s="11">
        <f t="shared" si="3"/>
        <v>0</v>
      </c>
      <c r="H40" s="11">
        <f t="shared" si="4"/>
        <v>2</v>
      </c>
      <c r="I40" s="13" t="str">
        <f t="shared" si="5"/>
        <v>A</v>
      </c>
      <c r="J40" s="3">
        <v>3</v>
      </c>
      <c r="K40" s="3">
        <v>15</v>
      </c>
      <c r="L40" s="11">
        <f t="shared" si="6"/>
        <v>0</v>
      </c>
      <c r="M40" s="11">
        <f t="shared" si="7"/>
        <v>2</v>
      </c>
      <c r="N40" s="13" t="str">
        <f t="shared" si="8"/>
        <v>A</v>
      </c>
      <c r="O40" s="3">
        <v>8</v>
      </c>
      <c r="P40" s="3">
        <v>14</v>
      </c>
      <c r="Q40" s="11">
        <f t="shared" si="9"/>
        <v>0</v>
      </c>
      <c r="R40" s="11">
        <f t="shared" si="10"/>
        <v>2</v>
      </c>
      <c r="S40" s="13" t="str">
        <f t="shared" si="11"/>
        <v>A</v>
      </c>
      <c r="T40" s="3">
        <v>6</v>
      </c>
      <c r="U40" s="3">
        <v>17</v>
      </c>
      <c r="V40" s="11">
        <f t="shared" si="12"/>
        <v>0</v>
      </c>
      <c r="W40" s="11">
        <f t="shared" si="13"/>
        <v>2</v>
      </c>
      <c r="X40" s="13" t="str">
        <f t="shared" si="14"/>
        <v>A</v>
      </c>
      <c r="Y40" s="12">
        <f t="shared" si="15"/>
        <v>0</v>
      </c>
      <c r="Z40" s="12">
        <f t="shared" si="16"/>
        <v>2</v>
      </c>
      <c r="AA40" s="11">
        <f t="shared" si="17"/>
        <v>27</v>
      </c>
      <c r="AB40" s="11">
        <f t="shared" si="18"/>
        <v>62</v>
      </c>
      <c r="AC40" s="11">
        <f t="shared" si="19"/>
        <v>0</v>
      </c>
      <c r="AD40" s="11">
        <f t="shared" si="20"/>
        <v>10</v>
      </c>
      <c r="AE40" s="13" t="str">
        <f t="shared" si="21"/>
        <v>L</v>
      </c>
      <c r="AF40" s="13" t="str">
        <f t="shared" si="22"/>
        <v>W</v>
      </c>
      <c r="AG40" s="14" t="str">
        <f t="shared" si="0"/>
        <v>Y</v>
      </c>
      <c r="AH40" s="11" t="str">
        <f t="shared" si="1"/>
        <v xml:space="preserve"> </v>
      </c>
    </row>
    <row r="41" spans="1:34" x14ac:dyDescent="0.3">
      <c r="A41" s="90">
        <v>42676</v>
      </c>
      <c r="B41" s="89" t="s">
        <v>270</v>
      </c>
      <c r="C41" s="89" t="s">
        <v>260</v>
      </c>
      <c r="D41" s="10">
        <f t="shared" si="2"/>
        <v>1</v>
      </c>
      <c r="E41" s="3">
        <v>6</v>
      </c>
      <c r="F41" s="3">
        <v>17</v>
      </c>
      <c r="G41" s="11">
        <f t="shared" si="3"/>
        <v>0</v>
      </c>
      <c r="H41" s="11">
        <f t="shared" si="4"/>
        <v>2</v>
      </c>
      <c r="I41" s="13" t="str">
        <f t="shared" si="5"/>
        <v>A</v>
      </c>
      <c r="J41" s="3">
        <v>8</v>
      </c>
      <c r="K41" s="3">
        <v>5</v>
      </c>
      <c r="L41" s="11">
        <f t="shared" si="6"/>
        <v>2</v>
      </c>
      <c r="M41" s="11">
        <f t="shared" si="7"/>
        <v>0</v>
      </c>
      <c r="N41" s="13" t="str">
        <f t="shared" si="8"/>
        <v>H</v>
      </c>
      <c r="O41" s="3">
        <v>4</v>
      </c>
      <c r="P41" s="3">
        <v>15</v>
      </c>
      <c r="Q41" s="11">
        <f t="shared" si="9"/>
        <v>0</v>
      </c>
      <c r="R41" s="11">
        <f t="shared" si="10"/>
        <v>2</v>
      </c>
      <c r="S41" s="13" t="str">
        <f t="shared" si="11"/>
        <v>A</v>
      </c>
      <c r="T41" s="3">
        <v>16</v>
      </c>
      <c r="U41" s="3">
        <v>9</v>
      </c>
      <c r="V41" s="11">
        <f t="shared" si="12"/>
        <v>2</v>
      </c>
      <c r="W41" s="11">
        <f t="shared" si="13"/>
        <v>0</v>
      </c>
      <c r="X41" s="13" t="str">
        <f t="shared" si="14"/>
        <v>H</v>
      </c>
      <c r="Y41" s="12">
        <f t="shared" si="15"/>
        <v>0</v>
      </c>
      <c r="Z41" s="12">
        <f t="shared" si="16"/>
        <v>2</v>
      </c>
      <c r="AA41" s="11">
        <f t="shared" si="17"/>
        <v>34</v>
      </c>
      <c r="AB41" s="11">
        <f t="shared" si="18"/>
        <v>46</v>
      </c>
      <c r="AC41" s="11">
        <f t="shared" si="19"/>
        <v>4</v>
      </c>
      <c r="AD41" s="11">
        <f t="shared" si="20"/>
        <v>6</v>
      </c>
      <c r="AE41" s="13" t="str">
        <f t="shared" si="21"/>
        <v>L</v>
      </c>
      <c r="AF41" s="13" t="str">
        <f t="shared" si="22"/>
        <v>W</v>
      </c>
      <c r="AG41" s="14" t="str">
        <f t="shared" si="0"/>
        <v>Y</v>
      </c>
      <c r="AH41" s="11" t="str">
        <f t="shared" si="1"/>
        <v xml:space="preserve"> </v>
      </c>
    </row>
    <row r="42" spans="1:34" x14ac:dyDescent="0.3">
      <c r="A42" s="90">
        <v>42676</v>
      </c>
      <c r="B42" s="89" t="s">
        <v>10</v>
      </c>
      <c r="C42" s="89" t="s">
        <v>390</v>
      </c>
      <c r="D42" s="10">
        <f t="shared" si="2"/>
        <v>1</v>
      </c>
      <c r="E42" s="3">
        <v>25</v>
      </c>
      <c r="F42" s="3">
        <v>3</v>
      </c>
      <c r="G42" s="11">
        <f t="shared" si="3"/>
        <v>2</v>
      </c>
      <c r="H42" s="11">
        <f t="shared" si="4"/>
        <v>0</v>
      </c>
      <c r="I42" s="13" t="str">
        <f t="shared" si="5"/>
        <v>H</v>
      </c>
      <c r="J42" s="3">
        <v>11</v>
      </c>
      <c r="K42" s="3">
        <v>9</v>
      </c>
      <c r="L42" s="11">
        <f t="shared" si="6"/>
        <v>2</v>
      </c>
      <c r="M42" s="11">
        <f t="shared" si="7"/>
        <v>0</v>
      </c>
      <c r="N42" s="13" t="str">
        <f t="shared" si="8"/>
        <v>H</v>
      </c>
      <c r="O42" s="3">
        <v>13</v>
      </c>
      <c r="P42" s="3">
        <v>3</v>
      </c>
      <c r="Q42" s="11">
        <f t="shared" si="9"/>
        <v>2</v>
      </c>
      <c r="R42" s="11">
        <f t="shared" si="10"/>
        <v>0</v>
      </c>
      <c r="S42" s="13" t="str">
        <f t="shared" si="11"/>
        <v>H</v>
      </c>
      <c r="T42" s="3">
        <v>11</v>
      </c>
      <c r="U42" s="3">
        <v>7</v>
      </c>
      <c r="V42" s="11">
        <f t="shared" si="12"/>
        <v>2</v>
      </c>
      <c r="W42" s="11">
        <f t="shared" si="13"/>
        <v>0</v>
      </c>
      <c r="X42" s="13" t="str">
        <f t="shared" si="14"/>
        <v>H</v>
      </c>
      <c r="Y42" s="12">
        <f t="shared" si="15"/>
        <v>2</v>
      </c>
      <c r="Z42" s="12">
        <f t="shared" si="16"/>
        <v>0</v>
      </c>
      <c r="AA42" s="11">
        <f t="shared" si="17"/>
        <v>60</v>
      </c>
      <c r="AB42" s="11">
        <f t="shared" si="18"/>
        <v>22</v>
      </c>
      <c r="AC42" s="11">
        <f t="shared" si="19"/>
        <v>10</v>
      </c>
      <c r="AD42" s="11">
        <f t="shared" si="20"/>
        <v>0</v>
      </c>
      <c r="AE42" s="13" t="str">
        <f t="shared" si="21"/>
        <v>W</v>
      </c>
      <c r="AF42" s="13" t="str">
        <f t="shared" si="22"/>
        <v>L</v>
      </c>
      <c r="AG42" s="14" t="str">
        <f t="shared" si="0"/>
        <v>Y</v>
      </c>
      <c r="AH42" s="11">
        <f t="shared" si="1"/>
        <v>1</v>
      </c>
    </row>
    <row r="43" spans="1:34" x14ac:dyDescent="0.3">
      <c r="A43" s="108">
        <v>42676</v>
      </c>
      <c r="B43" s="109" t="s">
        <v>348</v>
      </c>
      <c r="C43" s="109" t="s">
        <v>272</v>
      </c>
      <c r="D43" s="10">
        <f t="shared" si="2"/>
        <v>1</v>
      </c>
      <c r="E43" s="3">
        <v>8</v>
      </c>
      <c r="F43" s="3">
        <v>6</v>
      </c>
      <c r="G43" s="11">
        <f t="shared" si="3"/>
        <v>2</v>
      </c>
      <c r="H43" s="11">
        <f t="shared" si="4"/>
        <v>0</v>
      </c>
      <c r="I43" s="13" t="str">
        <f t="shared" si="5"/>
        <v>H</v>
      </c>
      <c r="J43" s="3">
        <v>12</v>
      </c>
      <c r="K43" s="3">
        <v>4</v>
      </c>
      <c r="L43" s="11">
        <f t="shared" si="6"/>
        <v>2</v>
      </c>
      <c r="M43" s="11">
        <f t="shared" si="7"/>
        <v>0</v>
      </c>
      <c r="N43" s="13" t="str">
        <f t="shared" si="8"/>
        <v>H</v>
      </c>
      <c r="O43" s="3">
        <v>6</v>
      </c>
      <c r="P43" s="3">
        <v>11</v>
      </c>
      <c r="Q43" s="11">
        <f t="shared" si="9"/>
        <v>0</v>
      </c>
      <c r="R43" s="11">
        <f t="shared" si="10"/>
        <v>2</v>
      </c>
      <c r="S43" s="13" t="str">
        <f t="shared" si="11"/>
        <v>A</v>
      </c>
      <c r="T43" s="3">
        <v>2</v>
      </c>
      <c r="U43" s="3">
        <v>10</v>
      </c>
      <c r="V43" s="11">
        <f t="shared" si="12"/>
        <v>0</v>
      </c>
      <c r="W43" s="11">
        <f t="shared" si="13"/>
        <v>2</v>
      </c>
      <c r="X43" s="13" t="str">
        <f t="shared" si="14"/>
        <v>A</v>
      </c>
      <c r="Y43" s="12">
        <f t="shared" si="15"/>
        <v>0</v>
      </c>
      <c r="Z43" s="12">
        <f t="shared" si="16"/>
        <v>2</v>
      </c>
      <c r="AA43" s="11">
        <f t="shared" si="17"/>
        <v>28</v>
      </c>
      <c r="AB43" s="11">
        <f t="shared" si="18"/>
        <v>31</v>
      </c>
      <c r="AC43" s="11">
        <f t="shared" si="19"/>
        <v>4</v>
      </c>
      <c r="AD43" s="11">
        <f t="shared" si="20"/>
        <v>6</v>
      </c>
      <c r="AE43" s="13" t="str">
        <f t="shared" si="21"/>
        <v>L</v>
      </c>
      <c r="AF43" s="13" t="str">
        <f t="shared" si="22"/>
        <v>W</v>
      </c>
      <c r="AG43" s="14" t="str">
        <f t="shared" si="0"/>
        <v>Y</v>
      </c>
      <c r="AH43" s="11" t="str">
        <f t="shared" si="1"/>
        <v xml:space="preserve"> </v>
      </c>
    </row>
    <row r="44" spans="1:34" x14ac:dyDescent="0.3">
      <c r="A44" s="90">
        <v>42677</v>
      </c>
      <c r="B44" s="89" t="s">
        <v>274</v>
      </c>
      <c r="C44" s="89" t="s">
        <v>271</v>
      </c>
      <c r="D44" s="10">
        <f t="shared" si="2"/>
        <v>1</v>
      </c>
      <c r="E44" s="3">
        <v>12</v>
      </c>
      <c r="F44" s="3">
        <v>5</v>
      </c>
      <c r="G44" s="11">
        <f t="shared" si="3"/>
        <v>2</v>
      </c>
      <c r="H44" s="11">
        <f t="shared" si="4"/>
        <v>0</v>
      </c>
      <c r="I44" s="13" t="str">
        <f t="shared" si="5"/>
        <v>H</v>
      </c>
      <c r="J44" s="3">
        <v>7</v>
      </c>
      <c r="K44" s="3">
        <v>6</v>
      </c>
      <c r="L44" s="11">
        <f t="shared" si="6"/>
        <v>2</v>
      </c>
      <c r="M44" s="11">
        <f t="shared" si="7"/>
        <v>0</v>
      </c>
      <c r="N44" s="13" t="str">
        <f t="shared" si="8"/>
        <v>H</v>
      </c>
      <c r="O44" s="3">
        <v>16</v>
      </c>
      <c r="P44" s="3">
        <v>5</v>
      </c>
      <c r="Q44" s="11">
        <f t="shared" si="9"/>
        <v>2</v>
      </c>
      <c r="R44" s="11">
        <f t="shared" si="10"/>
        <v>0</v>
      </c>
      <c r="S44" s="13" t="str">
        <f t="shared" si="11"/>
        <v>H</v>
      </c>
      <c r="T44" s="3">
        <v>14</v>
      </c>
      <c r="U44" s="3">
        <v>2</v>
      </c>
      <c r="V44" s="11">
        <f t="shared" si="12"/>
        <v>2</v>
      </c>
      <c r="W44" s="11">
        <f t="shared" si="13"/>
        <v>0</v>
      </c>
      <c r="X44" s="13" t="str">
        <f t="shared" si="14"/>
        <v>H</v>
      </c>
      <c r="Y44" s="12">
        <f t="shared" si="15"/>
        <v>2</v>
      </c>
      <c r="Z44" s="12">
        <f t="shared" si="16"/>
        <v>0</v>
      </c>
      <c r="AA44" s="11">
        <f t="shared" si="17"/>
        <v>49</v>
      </c>
      <c r="AB44" s="11">
        <f t="shared" si="18"/>
        <v>18</v>
      </c>
      <c r="AC44" s="11">
        <f t="shared" si="19"/>
        <v>10</v>
      </c>
      <c r="AD44" s="11">
        <f t="shared" si="20"/>
        <v>0</v>
      </c>
      <c r="AE44" s="13" t="str">
        <f t="shared" si="21"/>
        <v>W</v>
      </c>
      <c r="AF44" s="13" t="str">
        <f t="shared" si="22"/>
        <v>L</v>
      </c>
      <c r="AG44" s="14" t="str">
        <f t="shared" si="0"/>
        <v>Y</v>
      </c>
      <c r="AH44" s="11">
        <f t="shared" si="1"/>
        <v>1</v>
      </c>
    </row>
    <row r="45" spans="1:34" x14ac:dyDescent="0.3">
      <c r="A45" s="90">
        <v>42678</v>
      </c>
      <c r="B45" s="89" t="s">
        <v>269</v>
      </c>
      <c r="C45" s="89" t="s">
        <v>12</v>
      </c>
      <c r="D45" s="10">
        <f t="shared" si="2"/>
        <v>1</v>
      </c>
      <c r="E45" s="3">
        <v>17</v>
      </c>
      <c r="F45" s="3">
        <v>3</v>
      </c>
      <c r="G45" s="11">
        <f t="shared" si="3"/>
        <v>2</v>
      </c>
      <c r="H45" s="11">
        <f t="shared" si="4"/>
        <v>0</v>
      </c>
      <c r="I45" s="13" t="str">
        <f t="shared" si="5"/>
        <v>H</v>
      </c>
      <c r="J45" s="3">
        <v>18</v>
      </c>
      <c r="K45" s="3">
        <v>11</v>
      </c>
      <c r="L45" s="11">
        <f t="shared" si="6"/>
        <v>2</v>
      </c>
      <c r="M45" s="11">
        <f t="shared" si="7"/>
        <v>0</v>
      </c>
      <c r="N45" s="13" t="str">
        <f t="shared" si="8"/>
        <v>H</v>
      </c>
      <c r="O45" s="3">
        <v>13</v>
      </c>
      <c r="P45" s="3">
        <v>7</v>
      </c>
      <c r="Q45" s="11">
        <f t="shared" si="9"/>
        <v>2</v>
      </c>
      <c r="R45" s="11">
        <f t="shared" si="10"/>
        <v>0</v>
      </c>
      <c r="S45" s="13" t="str">
        <f t="shared" si="11"/>
        <v>H</v>
      </c>
      <c r="T45" s="3">
        <v>13</v>
      </c>
      <c r="U45" s="3">
        <v>5</v>
      </c>
      <c r="V45" s="11">
        <f t="shared" si="12"/>
        <v>2</v>
      </c>
      <c r="W45" s="11">
        <f t="shared" si="13"/>
        <v>0</v>
      </c>
      <c r="X45" s="13" t="str">
        <f t="shared" si="14"/>
        <v>H</v>
      </c>
      <c r="Y45" s="12">
        <f t="shared" si="15"/>
        <v>2</v>
      </c>
      <c r="Z45" s="12">
        <f t="shared" si="16"/>
        <v>0</v>
      </c>
      <c r="AA45" s="11">
        <f t="shared" si="17"/>
        <v>61</v>
      </c>
      <c r="AB45" s="11">
        <f t="shared" si="18"/>
        <v>26</v>
      </c>
      <c r="AC45" s="11">
        <f t="shared" si="19"/>
        <v>10</v>
      </c>
      <c r="AD45" s="11">
        <f t="shared" si="20"/>
        <v>0</v>
      </c>
      <c r="AE45" s="13" t="str">
        <f t="shared" si="21"/>
        <v>W</v>
      </c>
      <c r="AF45" s="13" t="str">
        <f t="shared" si="22"/>
        <v>L</v>
      </c>
      <c r="AG45" s="14" t="str">
        <f t="shared" si="0"/>
        <v>Y</v>
      </c>
      <c r="AH45" s="11">
        <f t="shared" si="1"/>
        <v>1</v>
      </c>
    </row>
    <row r="46" spans="1:34" x14ac:dyDescent="0.3">
      <c r="A46" s="108">
        <v>42678</v>
      </c>
      <c r="B46" s="109" t="s">
        <v>260</v>
      </c>
      <c r="C46" s="109" t="s">
        <v>348</v>
      </c>
      <c r="D46" s="10">
        <f t="shared" si="2"/>
        <v>1</v>
      </c>
      <c r="E46" s="3">
        <v>18</v>
      </c>
      <c r="F46" s="3">
        <v>3</v>
      </c>
      <c r="G46" s="11">
        <f t="shared" si="3"/>
        <v>2</v>
      </c>
      <c r="H46" s="11">
        <f t="shared" si="4"/>
        <v>0</v>
      </c>
      <c r="I46" s="13" t="str">
        <f t="shared" si="5"/>
        <v>H</v>
      </c>
      <c r="J46" s="3">
        <v>15</v>
      </c>
      <c r="K46" s="3">
        <v>2</v>
      </c>
      <c r="L46" s="11">
        <f t="shared" si="6"/>
        <v>2</v>
      </c>
      <c r="M46" s="11">
        <f t="shared" si="7"/>
        <v>0</v>
      </c>
      <c r="N46" s="13" t="str">
        <f t="shared" si="8"/>
        <v>H</v>
      </c>
      <c r="O46" s="3">
        <v>14</v>
      </c>
      <c r="P46" s="3">
        <v>5</v>
      </c>
      <c r="Q46" s="11">
        <f t="shared" si="9"/>
        <v>2</v>
      </c>
      <c r="R46" s="11">
        <f t="shared" si="10"/>
        <v>0</v>
      </c>
      <c r="S46" s="13" t="str">
        <f t="shared" si="11"/>
        <v>H</v>
      </c>
      <c r="T46" s="3">
        <v>17</v>
      </c>
      <c r="U46" s="3">
        <v>11</v>
      </c>
      <c r="V46" s="11">
        <f t="shared" si="12"/>
        <v>2</v>
      </c>
      <c r="W46" s="11">
        <f t="shared" si="13"/>
        <v>0</v>
      </c>
      <c r="X46" s="13" t="str">
        <f t="shared" si="14"/>
        <v>H</v>
      </c>
      <c r="Y46" s="12">
        <f t="shared" si="15"/>
        <v>2</v>
      </c>
      <c r="Z46" s="12">
        <f t="shared" si="16"/>
        <v>0</v>
      </c>
      <c r="AA46" s="11">
        <f t="shared" si="17"/>
        <v>64</v>
      </c>
      <c r="AB46" s="11">
        <f t="shared" si="18"/>
        <v>21</v>
      </c>
      <c r="AC46" s="11">
        <f t="shared" si="19"/>
        <v>10</v>
      </c>
      <c r="AD46" s="11">
        <f t="shared" si="20"/>
        <v>0</v>
      </c>
      <c r="AE46" s="13" t="str">
        <f t="shared" si="21"/>
        <v>W</v>
      </c>
      <c r="AF46" s="13" t="str">
        <f t="shared" si="22"/>
        <v>L</v>
      </c>
      <c r="AG46" s="14" t="str">
        <f t="shared" si="0"/>
        <v>Y</v>
      </c>
      <c r="AH46" s="11">
        <f t="shared" si="1"/>
        <v>1</v>
      </c>
    </row>
    <row r="47" spans="1:34" x14ac:dyDescent="0.3">
      <c r="A47" s="90">
        <v>42679</v>
      </c>
      <c r="B47" s="89" t="s">
        <v>262</v>
      </c>
      <c r="C47" s="89" t="s">
        <v>10</v>
      </c>
      <c r="D47" s="10">
        <f t="shared" si="2"/>
        <v>1</v>
      </c>
      <c r="E47" s="3">
        <v>13</v>
      </c>
      <c r="F47" s="3">
        <v>1</v>
      </c>
      <c r="G47" s="11">
        <f t="shared" si="3"/>
        <v>2</v>
      </c>
      <c r="H47" s="11">
        <f t="shared" si="4"/>
        <v>0</v>
      </c>
      <c r="I47" s="13" t="str">
        <f t="shared" si="5"/>
        <v>H</v>
      </c>
      <c r="J47" s="3">
        <v>14</v>
      </c>
      <c r="K47" s="3">
        <v>10</v>
      </c>
      <c r="L47" s="11">
        <f t="shared" si="6"/>
        <v>2</v>
      </c>
      <c r="M47" s="11">
        <f t="shared" si="7"/>
        <v>0</v>
      </c>
      <c r="N47" s="13" t="str">
        <f t="shared" si="8"/>
        <v>H</v>
      </c>
      <c r="O47" s="3">
        <v>13</v>
      </c>
      <c r="P47" s="3">
        <v>7</v>
      </c>
      <c r="Q47" s="11">
        <f t="shared" si="9"/>
        <v>2</v>
      </c>
      <c r="R47" s="11">
        <f t="shared" si="10"/>
        <v>0</v>
      </c>
      <c r="S47" s="13" t="str">
        <f t="shared" si="11"/>
        <v>H</v>
      </c>
      <c r="T47" s="3">
        <v>8</v>
      </c>
      <c r="U47" s="3">
        <v>10</v>
      </c>
      <c r="V47" s="11">
        <f t="shared" si="12"/>
        <v>0</v>
      </c>
      <c r="W47" s="11">
        <f t="shared" si="13"/>
        <v>2</v>
      </c>
      <c r="X47" s="13" t="str">
        <f t="shared" si="14"/>
        <v>A</v>
      </c>
      <c r="Y47" s="12">
        <f t="shared" si="15"/>
        <v>2</v>
      </c>
      <c r="Z47" s="12">
        <f t="shared" si="16"/>
        <v>0</v>
      </c>
      <c r="AA47" s="11">
        <f t="shared" si="17"/>
        <v>48</v>
      </c>
      <c r="AB47" s="11">
        <f t="shared" si="18"/>
        <v>28</v>
      </c>
      <c r="AC47" s="11">
        <f t="shared" si="19"/>
        <v>8</v>
      </c>
      <c r="AD47" s="11">
        <f t="shared" si="20"/>
        <v>2</v>
      </c>
      <c r="AE47" s="13" t="str">
        <f t="shared" si="21"/>
        <v>W</v>
      </c>
      <c r="AF47" s="13" t="str">
        <f t="shared" si="22"/>
        <v>L</v>
      </c>
      <c r="AG47" s="14" t="str">
        <f t="shared" si="0"/>
        <v>Y</v>
      </c>
      <c r="AH47" s="11" t="str">
        <f t="shared" si="1"/>
        <v xml:space="preserve"> </v>
      </c>
    </row>
    <row r="48" spans="1:34" x14ac:dyDescent="0.3">
      <c r="A48" s="108">
        <v>42681</v>
      </c>
      <c r="B48" s="109" t="s">
        <v>269</v>
      </c>
      <c r="C48" s="109" t="s">
        <v>275</v>
      </c>
      <c r="D48" s="10">
        <f t="shared" si="2"/>
        <v>1</v>
      </c>
      <c r="E48" s="3">
        <v>10</v>
      </c>
      <c r="F48" s="3">
        <v>8</v>
      </c>
      <c r="G48" s="11">
        <f t="shared" si="3"/>
        <v>2</v>
      </c>
      <c r="H48" s="11">
        <f t="shared" si="4"/>
        <v>0</v>
      </c>
      <c r="I48" s="13" t="str">
        <f t="shared" si="5"/>
        <v>H</v>
      </c>
      <c r="J48" s="3">
        <v>9</v>
      </c>
      <c r="K48" s="3">
        <v>6</v>
      </c>
      <c r="L48" s="11">
        <f t="shared" si="6"/>
        <v>2</v>
      </c>
      <c r="M48" s="11">
        <f t="shared" si="7"/>
        <v>0</v>
      </c>
      <c r="N48" s="13" t="str">
        <f t="shared" si="8"/>
        <v>H</v>
      </c>
      <c r="O48" s="3">
        <v>11</v>
      </c>
      <c r="P48" s="3">
        <v>3</v>
      </c>
      <c r="Q48" s="11">
        <f t="shared" si="9"/>
        <v>2</v>
      </c>
      <c r="R48" s="11">
        <f t="shared" si="10"/>
        <v>0</v>
      </c>
      <c r="S48" s="13" t="str">
        <f t="shared" si="11"/>
        <v>H</v>
      </c>
      <c r="T48" s="3">
        <v>8</v>
      </c>
      <c r="U48" s="3">
        <v>10</v>
      </c>
      <c r="V48" s="11">
        <f t="shared" si="12"/>
        <v>0</v>
      </c>
      <c r="W48" s="11">
        <f t="shared" si="13"/>
        <v>2</v>
      </c>
      <c r="X48" s="13" t="str">
        <f t="shared" si="14"/>
        <v>A</v>
      </c>
      <c r="Y48" s="12">
        <f t="shared" si="15"/>
        <v>2</v>
      </c>
      <c r="Z48" s="12">
        <f t="shared" si="16"/>
        <v>0</v>
      </c>
      <c r="AA48" s="11">
        <f t="shared" si="17"/>
        <v>38</v>
      </c>
      <c r="AB48" s="11">
        <f t="shared" si="18"/>
        <v>27</v>
      </c>
      <c r="AC48" s="11">
        <f t="shared" si="19"/>
        <v>8</v>
      </c>
      <c r="AD48" s="11">
        <f t="shared" si="20"/>
        <v>2</v>
      </c>
      <c r="AE48" s="13" t="str">
        <f t="shared" si="21"/>
        <v>W</v>
      </c>
      <c r="AF48" s="13" t="str">
        <f t="shared" si="22"/>
        <v>L</v>
      </c>
      <c r="AG48" s="14" t="str">
        <f t="shared" si="0"/>
        <v>Y</v>
      </c>
      <c r="AH48" s="11">
        <f t="shared" si="1"/>
        <v>1</v>
      </c>
    </row>
    <row r="49" spans="1:34" x14ac:dyDescent="0.3">
      <c r="A49" s="90">
        <v>42681</v>
      </c>
      <c r="B49" s="89" t="s">
        <v>274</v>
      </c>
      <c r="C49" s="89" t="s">
        <v>345</v>
      </c>
      <c r="D49" s="10">
        <f t="shared" si="2"/>
        <v>1</v>
      </c>
      <c r="E49" s="3">
        <v>14</v>
      </c>
      <c r="F49" s="3">
        <v>6</v>
      </c>
      <c r="G49" s="11">
        <f t="shared" si="3"/>
        <v>2</v>
      </c>
      <c r="H49" s="11">
        <f t="shared" si="4"/>
        <v>0</v>
      </c>
      <c r="I49" s="13" t="str">
        <f t="shared" si="5"/>
        <v>H</v>
      </c>
      <c r="J49" s="3">
        <v>18</v>
      </c>
      <c r="K49" s="3">
        <v>2</v>
      </c>
      <c r="L49" s="11">
        <f t="shared" si="6"/>
        <v>2</v>
      </c>
      <c r="M49" s="11">
        <f t="shared" si="7"/>
        <v>0</v>
      </c>
      <c r="N49" s="13" t="str">
        <f t="shared" si="8"/>
        <v>H</v>
      </c>
      <c r="O49" s="3">
        <v>22</v>
      </c>
      <c r="P49" s="3">
        <v>7</v>
      </c>
      <c r="Q49" s="11">
        <f t="shared" si="9"/>
        <v>2</v>
      </c>
      <c r="R49" s="11">
        <f t="shared" si="10"/>
        <v>0</v>
      </c>
      <c r="S49" s="13" t="str">
        <f t="shared" si="11"/>
        <v>H</v>
      </c>
      <c r="T49" s="3">
        <v>14</v>
      </c>
      <c r="U49" s="3">
        <v>2</v>
      </c>
      <c r="V49" s="11">
        <f t="shared" si="12"/>
        <v>2</v>
      </c>
      <c r="W49" s="11">
        <f t="shared" si="13"/>
        <v>0</v>
      </c>
      <c r="X49" s="13" t="str">
        <f t="shared" si="14"/>
        <v>H</v>
      </c>
      <c r="Y49" s="12">
        <f t="shared" si="15"/>
        <v>2</v>
      </c>
      <c r="Z49" s="12">
        <f t="shared" si="16"/>
        <v>0</v>
      </c>
      <c r="AA49" s="11">
        <f t="shared" si="17"/>
        <v>68</v>
      </c>
      <c r="AB49" s="11">
        <f t="shared" si="18"/>
        <v>17</v>
      </c>
      <c r="AC49" s="11">
        <f t="shared" si="19"/>
        <v>10</v>
      </c>
      <c r="AD49" s="11">
        <f t="shared" si="20"/>
        <v>0</v>
      </c>
      <c r="AE49" s="13" t="str">
        <f t="shared" si="21"/>
        <v>W</v>
      </c>
      <c r="AF49" s="13" t="str">
        <f t="shared" si="22"/>
        <v>L</v>
      </c>
      <c r="AG49" s="14" t="str">
        <f t="shared" si="0"/>
        <v>Y</v>
      </c>
      <c r="AH49" s="11">
        <f t="shared" si="1"/>
        <v>1</v>
      </c>
    </row>
    <row r="50" spans="1:34" x14ac:dyDescent="0.3">
      <c r="A50" s="90">
        <v>42682</v>
      </c>
      <c r="B50" s="89" t="s">
        <v>272</v>
      </c>
      <c r="C50" s="89" t="s">
        <v>389</v>
      </c>
      <c r="D50" s="10">
        <f t="shared" si="2"/>
        <v>1</v>
      </c>
      <c r="E50" s="3">
        <v>16</v>
      </c>
      <c r="F50" s="3">
        <v>3</v>
      </c>
      <c r="G50" s="11">
        <f t="shared" si="3"/>
        <v>2</v>
      </c>
      <c r="H50" s="11">
        <f t="shared" si="4"/>
        <v>0</v>
      </c>
      <c r="I50" s="13" t="str">
        <f t="shared" si="5"/>
        <v>H</v>
      </c>
      <c r="J50" s="3">
        <v>12</v>
      </c>
      <c r="K50" s="3">
        <v>5</v>
      </c>
      <c r="L50" s="11">
        <f t="shared" si="6"/>
        <v>2</v>
      </c>
      <c r="M50" s="11">
        <f t="shared" si="7"/>
        <v>0</v>
      </c>
      <c r="N50" s="13" t="str">
        <f t="shared" si="8"/>
        <v>H</v>
      </c>
      <c r="O50" s="3">
        <v>11</v>
      </c>
      <c r="P50" s="3">
        <v>8</v>
      </c>
      <c r="Q50" s="11">
        <f t="shared" si="9"/>
        <v>2</v>
      </c>
      <c r="R50" s="11">
        <f t="shared" si="10"/>
        <v>0</v>
      </c>
      <c r="S50" s="13" t="str">
        <f t="shared" si="11"/>
        <v>H</v>
      </c>
      <c r="T50" s="3">
        <v>9</v>
      </c>
      <c r="U50" s="3">
        <v>5</v>
      </c>
      <c r="V50" s="11">
        <f t="shared" si="12"/>
        <v>2</v>
      </c>
      <c r="W50" s="11">
        <f t="shared" si="13"/>
        <v>0</v>
      </c>
      <c r="X50" s="13" t="str">
        <f t="shared" si="14"/>
        <v>H</v>
      </c>
      <c r="Y50" s="12">
        <f t="shared" si="15"/>
        <v>2</v>
      </c>
      <c r="Z50" s="12">
        <f t="shared" si="16"/>
        <v>0</v>
      </c>
      <c r="AA50" s="11">
        <f t="shared" si="17"/>
        <v>48</v>
      </c>
      <c r="AB50" s="11">
        <f t="shared" si="18"/>
        <v>21</v>
      </c>
      <c r="AC50" s="11">
        <f t="shared" si="19"/>
        <v>10</v>
      </c>
      <c r="AD50" s="11">
        <f t="shared" si="20"/>
        <v>0</v>
      </c>
      <c r="AE50" s="13" t="str">
        <f t="shared" si="21"/>
        <v>W</v>
      </c>
      <c r="AF50" s="13" t="str">
        <f t="shared" si="22"/>
        <v>L</v>
      </c>
      <c r="AG50" s="14" t="str">
        <f t="shared" si="0"/>
        <v>Y</v>
      </c>
      <c r="AH50" s="11">
        <f t="shared" si="1"/>
        <v>1</v>
      </c>
    </row>
    <row r="51" spans="1:34" x14ac:dyDescent="0.3">
      <c r="A51" s="90">
        <v>42683</v>
      </c>
      <c r="B51" s="89" t="s">
        <v>10</v>
      </c>
      <c r="C51" s="89" t="s">
        <v>350</v>
      </c>
      <c r="D51" s="10">
        <f t="shared" si="2"/>
        <v>1</v>
      </c>
      <c r="E51" s="3">
        <v>14</v>
      </c>
      <c r="F51" s="3">
        <v>6</v>
      </c>
      <c r="G51" s="11">
        <f t="shared" si="3"/>
        <v>2</v>
      </c>
      <c r="H51" s="11">
        <f t="shared" si="4"/>
        <v>0</v>
      </c>
      <c r="I51" s="13" t="str">
        <f t="shared" si="5"/>
        <v>H</v>
      </c>
      <c r="J51" s="3">
        <v>2</v>
      </c>
      <c r="K51" s="3">
        <v>11</v>
      </c>
      <c r="L51" s="11">
        <f t="shared" si="6"/>
        <v>0</v>
      </c>
      <c r="M51" s="11">
        <f t="shared" si="7"/>
        <v>2</v>
      </c>
      <c r="N51" s="13" t="str">
        <f t="shared" si="8"/>
        <v>A</v>
      </c>
      <c r="O51" s="3">
        <v>10</v>
      </c>
      <c r="P51" s="3">
        <v>5</v>
      </c>
      <c r="Q51" s="11">
        <f t="shared" si="9"/>
        <v>2</v>
      </c>
      <c r="R51" s="11">
        <f t="shared" si="10"/>
        <v>0</v>
      </c>
      <c r="S51" s="13" t="str">
        <f t="shared" si="11"/>
        <v>H</v>
      </c>
      <c r="T51" s="3">
        <v>9</v>
      </c>
      <c r="U51" s="3">
        <v>8</v>
      </c>
      <c r="V51" s="11">
        <f t="shared" si="12"/>
        <v>2</v>
      </c>
      <c r="W51" s="11">
        <f t="shared" si="13"/>
        <v>0</v>
      </c>
      <c r="X51" s="13" t="str">
        <f t="shared" si="14"/>
        <v>H</v>
      </c>
      <c r="Y51" s="12">
        <f t="shared" si="15"/>
        <v>2</v>
      </c>
      <c r="Z51" s="12">
        <f t="shared" si="16"/>
        <v>0</v>
      </c>
      <c r="AA51" s="11">
        <f t="shared" si="17"/>
        <v>35</v>
      </c>
      <c r="AB51" s="11">
        <f t="shared" si="18"/>
        <v>30</v>
      </c>
      <c r="AC51" s="11">
        <f t="shared" si="19"/>
        <v>8</v>
      </c>
      <c r="AD51" s="11">
        <f t="shared" si="20"/>
        <v>2</v>
      </c>
      <c r="AE51" s="13" t="str">
        <f t="shared" si="21"/>
        <v>W</v>
      </c>
      <c r="AF51" s="13" t="str">
        <f t="shared" si="22"/>
        <v>L</v>
      </c>
      <c r="AG51" s="14" t="str">
        <f t="shared" si="0"/>
        <v>Y</v>
      </c>
      <c r="AH51" s="11" t="str">
        <f t="shared" si="1"/>
        <v xml:space="preserve"> </v>
      </c>
    </row>
    <row r="52" spans="1:34" x14ac:dyDescent="0.3">
      <c r="A52" s="90">
        <v>42683</v>
      </c>
      <c r="B52" s="89" t="s">
        <v>348</v>
      </c>
      <c r="C52" s="89" t="s">
        <v>273</v>
      </c>
      <c r="D52" s="10">
        <f t="shared" si="2"/>
        <v>1</v>
      </c>
      <c r="E52" s="3">
        <v>13</v>
      </c>
      <c r="F52" s="3">
        <v>6</v>
      </c>
      <c r="G52" s="11">
        <f t="shared" si="3"/>
        <v>2</v>
      </c>
      <c r="H52" s="11">
        <f t="shared" si="4"/>
        <v>0</v>
      </c>
      <c r="I52" s="13" t="str">
        <f t="shared" si="5"/>
        <v>H</v>
      </c>
      <c r="J52" s="3">
        <v>9</v>
      </c>
      <c r="K52" s="3">
        <v>13</v>
      </c>
      <c r="L52" s="11">
        <f t="shared" si="6"/>
        <v>0</v>
      </c>
      <c r="M52" s="11">
        <f t="shared" si="7"/>
        <v>2</v>
      </c>
      <c r="N52" s="13" t="str">
        <f t="shared" si="8"/>
        <v>A</v>
      </c>
      <c r="O52" s="3">
        <v>5</v>
      </c>
      <c r="P52" s="3">
        <v>9</v>
      </c>
      <c r="Q52" s="11">
        <f t="shared" si="9"/>
        <v>0</v>
      </c>
      <c r="R52" s="11">
        <f t="shared" si="10"/>
        <v>2</v>
      </c>
      <c r="S52" s="13" t="str">
        <f t="shared" si="11"/>
        <v>A</v>
      </c>
      <c r="T52" s="3">
        <v>5</v>
      </c>
      <c r="U52" s="3">
        <v>13</v>
      </c>
      <c r="V52" s="11">
        <f t="shared" si="12"/>
        <v>0</v>
      </c>
      <c r="W52" s="11">
        <f t="shared" si="13"/>
        <v>2</v>
      </c>
      <c r="X52" s="13" t="str">
        <f t="shared" si="14"/>
        <v>A</v>
      </c>
      <c r="Y52" s="12">
        <f t="shared" si="15"/>
        <v>0</v>
      </c>
      <c r="Z52" s="12">
        <f t="shared" si="16"/>
        <v>2</v>
      </c>
      <c r="AA52" s="11">
        <f t="shared" si="17"/>
        <v>32</v>
      </c>
      <c r="AB52" s="11">
        <f t="shared" si="18"/>
        <v>41</v>
      </c>
      <c r="AC52" s="11">
        <f t="shared" si="19"/>
        <v>2</v>
      </c>
      <c r="AD52" s="11">
        <f t="shared" si="20"/>
        <v>8</v>
      </c>
      <c r="AE52" s="13" t="str">
        <f t="shared" si="21"/>
        <v>L</v>
      </c>
      <c r="AF52" s="13" t="str">
        <f t="shared" si="22"/>
        <v>W</v>
      </c>
      <c r="AG52" s="14" t="str">
        <f t="shared" si="0"/>
        <v>Y</v>
      </c>
      <c r="AH52" s="11" t="str">
        <f t="shared" si="1"/>
        <v xml:space="preserve"> </v>
      </c>
    </row>
    <row r="53" spans="1:34" x14ac:dyDescent="0.3">
      <c r="A53" s="90">
        <v>42683</v>
      </c>
      <c r="B53" s="89" t="s">
        <v>327</v>
      </c>
      <c r="C53" s="89" t="s">
        <v>11</v>
      </c>
      <c r="D53" s="10">
        <f t="shared" si="2"/>
        <v>1</v>
      </c>
      <c r="E53" s="3">
        <v>9</v>
      </c>
      <c r="F53" s="3">
        <v>9</v>
      </c>
      <c r="G53" s="11">
        <f t="shared" si="3"/>
        <v>1</v>
      </c>
      <c r="H53" s="11">
        <f t="shared" si="4"/>
        <v>1</v>
      </c>
      <c r="I53" s="13" t="str">
        <f t="shared" si="5"/>
        <v>D</v>
      </c>
      <c r="J53" s="3">
        <v>13</v>
      </c>
      <c r="K53" s="3">
        <v>5</v>
      </c>
      <c r="L53" s="11">
        <f t="shared" si="6"/>
        <v>2</v>
      </c>
      <c r="M53" s="11">
        <f t="shared" si="7"/>
        <v>0</v>
      </c>
      <c r="N53" s="13" t="str">
        <f t="shared" si="8"/>
        <v>H</v>
      </c>
      <c r="O53" s="3">
        <v>12</v>
      </c>
      <c r="P53" s="3">
        <v>4</v>
      </c>
      <c r="Q53" s="11">
        <f t="shared" si="9"/>
        <v>2</v>
      </c>
      <c r="R53" s="11">
        <f t="shared" si="10"/>
        <v>0</v>
      </c>
      <c r="S53" s="13" t="str">
        <f t="shared" si="11"/>
        <v>H</v>
      </c>
      <c r="T53" s="3">
        <v>12</v>
      </c>
      <c r="U53" s="3">
        <v>6</v>
      </c>
      <c r="V53" s="11">
        <f t="shared" si="12"/>
        <v>2</v>
      </c>
      <c r="W53" s="11">
        <f t="shared" si="13"/>
        <v>0</v>
      </c>
      <c r="X53" s="13" t="str">
        <f t="shared" si="14"/>
        <v>H</v>
      </c>
      <c r="Y53" s="12">
        <f t="shared" si="15"/>
        <v>2</v>
      </c>
      <c r="Z53" s="12">
        <f t="shared" si="16"/>
        <v>0</v>
      </c>
      <c r="AA53" s="11">
        <f t="shared" si="17"/>
        <v>46</v>
      </c>
      <c r="AB53" s="11">
        <f t="shared" si="18"/>
        <v>24</v>
      </c>
      <c r="AC53" s="11">
        <f t="shared" si="19"/>
        <v>9</v>
      </c>
      <c r="AD53" s="11">
        <f t="shared" si="20"/>
        <v>1</v>
      </c>
      <c r="AE53" s="13" t="str">
        <f t="shared" si="21"/>
        <v>W</v>
      </c>
      <c r="AF53" s="13" t="str">
        <f t="shared" si="22"/>
        <v>L</v>
      </c>
      <c r="AG53" s="14" t="str">
        <f t="shared" si="0"/>
        <v>Y</v>
      </c>
      <c r="AH53" s="11">
        <f t="shared" si="1"/>
        <v>1</v>
      </c>
    </row>
    <row r="54" spans="1:34" x14ac:dyDescent="0.3">
      <c r="A54" s="90">
        <v>42684</v>
      </c>
      <c r="B54" s="89" t="s">
        <v>390</v>
      </c>
      <c r="C54" s="89" t="s">
        <v>346</v>
      </c>
      <c r="D54" s="10">
        <f t="shared" si="2"/>
        <v>1</v>
      </c>
      <c r="E54" s="3">
        <v>7</v>
      </c>
      <c r="F54" s="3">
        <v>12</v>
      </c>
      <c r="G54" s="11">
        <f t="shared" si="3"/>
        <v>0</v>
      </c>
      <c r="H54" s="11">
        <f t="shared" si="4"/>
        <v>2</v>
      </c>
      <c r="I54" s="13" t="str">
        <f t="shared" si="5"/>
        <v>A</v>
      </c>
      <c r="J54" s="3">
        <v>8</v>
      </c>
      <c r="K54" s="3">
        <v>9</v>
      </c>
      <c r="L54" s="11">
        <f t="shared" si="6"/>
        <v>0</v>
      </c>
      <c r="M54" s="11">
        <f t="shared" si="7"/>
        <v>2</v>
      </c>
      <c r="N54" s="13" t="str">
        <f t="shared" si="8"/>
        <v>A</v>
      </c>
      <c r="O54" s="3">
        <v>8</v>
      </c>
      <c r="P54" s="3">
        <v>10</v>
      </c>
      <c r="Q54" s="11">
        <f t="shared" si="9"/>
        <v>0</v>
      </c>
      <c r="R54" s="11">
        <f t="shared" si="10"/>
        <v>2</v>
      </c>
      <c r="S54" s="13" t="str">
        <f t="shared" si="11"/>
        <v>A</v>
      </c>
      <c r="T54" s="3">
        <v>5</v>
      </c>
      <c r="U54" s="3">
        <v>15</v>
      </c>
      <c r="V54" s="11">
        <f t="shared" si="12"/>
        <v>0</v>
      </c>
      <c r="W54" s="11">
        <f t="shared" si="13"/>
        <v>2</v>
      </c>
      <c r="X54" s="13" t="str">
        <f t="shared" si="14"/>
        <v>A</v>
      </c>
      <c r="Y54" s="12">
        <f t="shared" si="15"/>
        <v>0</v>
      </c>
      <c r="Z54" s="12">
        <f t="shared" si="16"/>
        <v>2</v>
      </c>
      <c r="AA54" s="11">
        <f t="shared" si="17"/>
        <v>28</v>
      </c>
      <c r="AB54" s="11">
        <f t="shared" si="18"/>
        <v>46</v>
      </c>
      <c r="AC54" s="11">
        <f t="shared" si="19"/>
        <v>0</v>
      </c>
      <c r="AD54" s="11">
        <f t="shared" si="20"/>
        <v>10</v>
      </c>
      <c r="AE54" s="13" t="str">
        <f t="shared" si="21"/>
        <v>L</v>
      </c>
      <c r="AF54" s="13" t="str">
        <f t="shared" si="22"/>
        <v>W</v>
      </c>
      <c r="AG54" s="14" t="str">
        <f t="shared" si="0"/>
        <v>Y</v>
      </c>
      <c r="AH54" s="11" t="str">
        <f t="shared" si="1"/>
        <v xml:space="preserve"> </v>
      </c>
    </row>
    <row r="55" spans="1:34" x14ac:dyDescent="0.3">
      <c r="A55" s="108">
        <v>42684</v>
      </c>
      <c r="B55" s="109" t="s">
        <v>275</v>
      </c>
      <c r="C55" s="109" t="s">
        <v>261</v>
      </c>
      <c r="D55" s="10">
        <f t="shared" si="2"/>
        <v>1</v>
      </c>
      <c r="E55" s="3">
        <v>5</v>
      </c>
      <c r="F55" s="3">
        <v>13</v>
      </c>
      <c r="G55" s="11">
        <f t="shared" si="3"/>
        <v>0</v>
      </c>
      <c r="H55" s="11">
        <f t="shared" si="4"/>
        <v>2</v>
      </c>
      <c r="I55" s="13" t="str">
        <f t="shared" si="5"/>
        <v>A</v>
      </c>
      <c r="J55" s="3">
        <v>3</v>
      </c>
      <c r="K55" s="3">
        <v>11</v>
      </c>
      <c r="L55" s="11">
        <f t="shared" si="6"/>
        <v>0</v>
      </c>
      <c r="M55" s="11">
        <f t="shared" si="7"/>
        <v>2</v>
      </c>
      <c r="N55" s="13" t="str">
        <f t="shared" si="8"/>
        <v>A</v>
      </c>
      <c r="O55" s="3">
        <v>13</v>
      </c>
      <c r="P55" s="3">
        <v>6</v>
      </c>
      <c r="Q55" s="11">
        <f t="shared" si="9"/>
        <v>2</v>
      </c>
      <c r="R55" s="11">
        <f t="shared" si="10"/>
        <v>0</v>
      </c>
      <c r="S55" s="13" t="str">
        <f t="shared" si="11"/>
        <v>H</v>
      </c>
      <c r="T55" s="3">
        <v>7</v>
      </c>
      <c r="U55" s="3">
        <v>9</v>
      </c>
      <c r="V55" s="11">
        <f t="shared" si="12"/>
        <v>0</v>
      </c>
      <c r="W55" s="11">
        <f t="shared" si="13"/>
        <v>2</v>
      </c>
      <c r="X55" s="13" t="str">
        <f t="shared" si="14"/>
        <v>A</v>
      </c>
      <c r="Y55" s="12">
        <f t="shared" si="15"/>
        <v>0</v>
      </c>
      <c r="Z55" s="12">
        <f t="shared" si="16"/>
        <v>2</v>
      </c>
      <c r="AA55" s="11">
        <f t="shared" si="17"/>
        <v>28</v>
      </c>
      <c r="AB55" s="11">
        <f t="shared" si="18"/>
        <v>39</v>
      </c>
      <c r="AC55" s="11">
        <f t="shared" si="19"/>
        <v>2</v>
      </c>
      <c r="AD55" s="11">
        <f t="shared" si="20"/>
        <v>8</v>
      </c>
      <c r="AE55" s="13" t="str">
        <f t="shared" si="21"/>
        <v>L</v>
      </c>
      <c r="AF55" s="13" t="str">
        <f t="shared" si="22"/>
        <v>W</v>
      </c>
      <c r="AG55" s="14" t="str">
        <f t="shared" si="0"/>
        <v>Y</v>
      </c>
      <c r="AH55" s="11">
        <f t="shared" si="1"/>
        <v>1</v>
      </c>
    </row>
    <row r="56" spans="1:34" x14ac:dyDescent="0.3">
      <c r="A56" s="90">
        <v>42685</v>
      </c>
      <c r="B56" s="89" t="s">
        <v>347</v>
      </c>
      <c r="C56" s="89" t="s">
        <v>274</v>
      </c>
      <c r="D56" s="10">
        <f>IF(SUM(E56:F56)&gt;0,1," ")</f>
        <v>1</v>
      </c>
      <c r="E56" s="3">
        <v>3</v>
      </c>
      <c r="F56" s="3">
        <v>14</v>
      </c>
      <c r="G56" s="11">
        <f>IF(ISNUMBER($D56),IF(E56&gt;F56,2,IF(E56=F56,1,IF(E56&lt;F56,0," "))))</f>
        <v>0</v>
      </c>
      <c r="H56" s="11">
        <f>IF(ISNUMBER($D56),IF(F56&gt;E56,2,IF(F56=E56,1,IF(F56&lt;E56,0," "))))</f>
        <v>2</v>
      </c>
      <c r="I56" s="13" t="str">
        <f>IF(ISNUMBER($D56),IF(G56=2,"H",IF(G56=1,"D",IF(G56=0,"A"," "))))</f>
        <v>A</v>
      </c>
      <c r="J56" s="3">
        <v>8</v>
      </c>
      <c r="K56" s="3">
        <v>9</v>
      </c>
      <c r="L56" s="11">
        <f>IF(ISNUMBER($D56),IF(J56&gt;K56,2,IF(J56=K56,1,IF(J56&lt;K56,0," "))))</f>
        <v>0</v>
      </c>
      <c r="M56" s="11">
        <f>IF(ISNUMBER($D56),IF(K56&gt;J56,2,IF(K56=J56,1,IF(K56&lt;J56,0," "))))</f>
        <v>2</v>
      </c>
      <c r="N56" s="13" t="str">
        <f>IF(ISNUMBER($D56),IF(L56=2,"H",IF(L56=1,"D",IF(L56=0,"A"," "))))</f>
        <v>A</v>
      </c>
      <c r="O56" s="3">
        <v>6</v>
      </c>
      <c r="P56" s="3">
        <v>10</v>
      </c>
      <c r="Q56" s="11">
        <f>IF(ISNUMBER($D56),IF(O56&gt;P56,2,IF(O56=P56,1,IF(O56&lt;P56,0," "))))</f>
        <v>0</v>
      </c>
      <c r="R56" s="11">
        <f>IF(ISNUMBER($D56),IF(P56&gt;O56,2,IF(P56=O56,1,IF(P56&lt;O56,0," "))))</f>
        <v>2</v>
      </c>
      <c r="S56" s="13" t="str">
        <f>IF(ISNUMBER($D56),IF(Q56=2,"H",IF(Q56=1,"D",IF(Q56=0,"A"," "))))</f>
        <v>A</v>
      </c>
      <c r="T56" s="3">
        <v>12</v>
      </c>
      <c r="U56" s="3">
        <v>7</v>
      </c>
      <c r="V56" s="11">
        <f>IF(ISNUMBER($D56),IF(T56&gt;U56,2,IF(T56=U56,1,IF(T56&lt;U56,0," "))))</f>
        <v>2</v>
      </c>
      <c r="W56" s="11">
        <f>IF(ISNUMBER($D56),IF(U56&gt;T56,2,IF(U56=T56,1,IF(U56&lt;T56,0," "))))</f>
        <v>0</v>
      </c>
      <c r="X56" s="13" t="str">
        <f>IF(ISNUMBER($D56),IF(V56=2,"H",IF(V56=1,"D",IF(V56=0,"A"," "))))</f>
        <v>H</v>
      </c>
      <c r="Y56" s="12">
        <f>IF(ISNUMBER($D56),IF(SUM(T56,O56,J56,E56)&gt;SUM(U56,P56,K56,F56),2,IF(SUM(T56,O56,J56,E56)=SUM(U56,P56,K56,F56),1,0)))</f>
        <v>0</v>
      </c>
      <c r="Z56" s="12">
        <f>IF(ISNUMBER($D56),IF(Y56=2,0,IF(Y56=1,1,2)))</f>
        <v>2</v>
      </c>
      <c r="AA56" s="11">
        <f>+T56+O56+J56+E56</f>
        <v>29</v>
      </c>
      <c r="AB56" s="11">
        <f>+U56+P56+K56+F56</f>
        <v>40</v>
      </c>
      <c r="AC56" s="11">
        <f>+Y56+V56+Q56+L56+G56</f>
        <v>2</v>
      </c>
      <c r="AD56" s="11">
        <f>+Z56+W56+R56+M56+H56</f>
        <v>8</v>
      </c>
      <c r="AE56" s="13" t="str">
        <f>IF(ISNUMBER($D56),IF(AC56&gt;AD56,"W",IF(AC56=AD56,"D","L")))</f>
        <v>L</v>
      </c>
      <c r="AF56" s="13" t="str">
        <f>IF(ISNUMBER($D56),IF(AE56="W","L",IF(AE56="D","D","W")))</f>
        <v>W</v>
      </c>
      <c r="AG56" s="14" t="str">
        <f t="shared" si="0"/>
        <v>Y</v>
      </c>
      <c r="AH56" s="11" t="str">
        <f t="shared" si="1"/>
        <v xml:space="preserve"> </v>
      </c>
    </row>
    <row r="57" spans="1:34" x14ac:dyDescent="0.3">
      <c r="A57" s="90">
        <v>42685</v>
      </c>
      <c r="B57" s="89" t="s">
        <v>348</v>
      </c>
      <c r="C57" s="89" t="s">
        <v>270</v>
      </c>
      <c r="D57" s="10">
        <f t="shared" si="2"/>
        <v>1</v>
      </c>
      <c r="E57" s="3">
        <v>18</v>
      </c>
      <c r="F57" s="3">
        <v>10</v>
      </c>
      <c r="G57" s="11">
        <f t="shared" si="3"/>
        <v>2</v>
      </c>
      <c r="H57" s="11">
        <f t="shared" si="4"/>
        <v>0</v>
      </c>
      <c r="I57" s="13" t="str">
        <f t="shared" si="5"/>
        <v>H</v>
      </c>
      <c r="J57" s="3">
        <v>15</v>
      </c>
      <c r="K57" s="3">
        <v>6</v>
      </c>
      <c r="L57" s="11">
        <f t="shared" si="6"/>
        <v>2</v>
      </c>
      <c r="M57" s="11">
        <f t="shared" si="7"/>
        <v>0</v>
      </c>
      <c r="N57" s="13" t="str">
        <f t="shared" si="8"/>
        <v>H</v>
      </c>
      <c r="O57" s="3">
        <v>9</v>
      </c>
      <c r="P57" s="3">
        <v>11</v>
      </c>
      <c r="Q57" s="11">
        <f t="shared" si="9"/>
        <v>0</v>
      </c>
      <c r="R57" s="11">
        <f t="shared" si="10"/>
        <v>2</v>
      </c>
      <c r="S57" s="13" t="str">
        <f t="shared" si="11"/>
        <v>A</v>
      </c>
      <c r="T57" s="3">
        <v>15</v>
      </c>
      <c r="U57" s="3">
        <v>8</v>
      </c>
      <c r="V57" s="11">
        <f t="shared" si="12"/>
        <v>2</v>
      </c>
      <c r="W57" s="11">
        <f t="shared" si="13"/>
        <v>0</v>
      </c>
      <c r="X57" s="13" t="str">
        <f t="shared" si="14"/>
        <v>H</v>
      </c>
      <c r="Y57" s="12">
        <f t="shared" si="15"/>
        <v>2</v>
      </c>
      <c r="Z57" s="12">
        <f t="shared" si="16"/>
        <v>0</v>
      </c>
      <c r="AA57" s="11">
        <f t="shared" si="17"/>
        <v>57</v>
      </c>
      <c r="AB57" s="11">
        <f t="shared" si="18"/>
        <v>35</v>
      </c>
      <c r="AC57" s="11">
        <f t="shared" si="19"/>
        <v>8</v>
      </c>
      <c r="AD57" s="11">
        <f t="shared" si="20"/>
        <v>2</v>
      </c>
      <c r="AE57" s="13" t="str">
        <f t="shared" si="21"/>
        <v>W</v>
      </c>
      <c r="AF57" s="13" t="str">
        <f t="shared" si="22"/>
        <v>L</v>
      </c>
      <c r="AG57" s="14" t="str">
        <f t="shared" si="0"/>
        <v>Y</v>
      </c>
      <c r="AH57" s="11">
        <f t="shared" si="1"/>
        <v>1</v>
      </c>
    </row>
    <row r="58" spans="1:34" x14ac:dyDescent="0.3">
      <c r="A58" s="90">
        <v>42688</v>
      </c>
      <c r="B58" s="89" t="s">
        <v>12</v>
      </c>
      <c r="C58" s="89" t="s">
        <v>271</v>
      </c>
      <c r="D58" s="10">
        <f t="shared" si="2"/>
        <v>1</v>
      </c>
      <c r="E58" s="3">
        <v>8</v>
      </c>
      <c r="F58" s="3">
        <v>17</v>
      </c>
      <c r="G58" s="11">
        <f t="shared" si="3"/>
        <v>0</v>
      </c>
      <c r="H58" s="11">
        <f t="shared" si="4"/>
        <v>2</v>
      </c>
      <c r="I58" s="13" t="str">
        <f t="shared" si="5"/>
        <v>A</v>
      </c>
      <c r="J58" s="3">
        <v>3</v>
      </c>
      <c r="K58" s="3">
        <v>17</v>
      </c>
      <c r="L58" s="11">
        <f t="shared" si="6"/>
        <v>0</v>
      </c>
      <c r="M58" s="11">
        <f t="shared" si="7"/>
        <v>2</v>
      </c>
      <c r="N58" s="13" t="str">
        <f t="shared" si="8"/>
        <v>A</v>
      </c>
      <c r="O58" s="3">
        <v>2</v>
      </c>
      <c r="P58" s="3">
        <v>20</v>
      </c>
      <c r="Q58" s="11">
        <f t="shared" si="9"/>
        <v>0</v>
      </c>
      <c r="R58" s="11">
        <f t="shared" si="10"/>
        <v>2</v>
      </c>
      <c r="S58" s="13" t="str">
        <f t="shared" si="11"/>
        <v>A</v>
      </c>
      <c r="T58" s="3">
        <v>4</v>
      </c>
      <c r="U58" s="3">
        <v>24</v>
      </c>
      <c r="V58" s="11">
        <f t="shared" si="12"/>
        <v>0</v>
      </c>
      <c r="W58" s="11">
        <f t="shared" si="13"/>
        <v>2</v>
      </c>
      <c r="X58" s="13" t="str">
        <f t="shared" si="14"/>
        <v>A</v>
      </c>
      <c r="Y58" s="12">
        <f t="shared" si="15"/>
        <v>0</v>
      </c>
      <c r="Z58" s="12">
        <f t="shared" si="16"/>
        <v>2</v>
      </c>
      <c r="AA58" s="11">
        <f t="shared" si="17"/>
        <v>17</v>
      </c>
      <c r="AB58" s="11">
        <f t="shared" si="18"/>
        <v>78</v>
      </c>
      <c r="AC58" s="11">
        <f t="shared" si="19"/>
        <v>0</v>
      </c>
      <c r="AD58" s="11">
        <f t="shared" si="20"/>
        <v>10</v>
      </c>
      <c r="AE58" s="13" t="str">
        <f t="shared" si="21"/>
        <v>L</v>
      </c>
      <c r="AF58" s="13" t="str">
        <f t="shared" si="22"/>
        <v>W</v>
      </c>
      <c r="AG58" s="14" t="str">
        <f t="shared" si="0"/>
        <v>Y</v>
      </c>
      <c r="AH58" s="11" t="str">
        <f t="shared" si="1"/>
        <v xml:space="preserve"> </v>
      </c>
    </row>
    <row r="59" spans="1:34" x14ac:dyDescent="0.3">
      <c r="A59" s="90">
        <v>42688</v>
      </c>
      <c r="B59" s="89" t="s">
        <v>345</v>
      </c>
      <c r="C59" s="89" t="s">
        <v>347</v>
      </c>
      <c r="D59" s="10">
        <f t="shared" si="2"/>
        <v>1</v>
      </c>
      <c r="E59" s="3">
        <v>10</v>
      </c>
      <c r="F59" s="3">
        <v>8</v>
      </c>
      <c r="G59" s="11">
        <f t="shared" si="3"/>
        <v>2</v>
      </c>
      <c r="H59" s="11">
        <f t="shared" si="4"/>
        <v>0</v>
      </c>
      <c r="I59" s="13" t="str">
        <f t="shared" si="5"/>
        <v>H</v>
      </c>
      <c r="J59" s="3">
        <v>10</v>
      </c>
      <c r="K59" s="3">
        <v>11</v>
      </c>
      <c r="L59" s="11">
        <f t="shared" si="6"/>
        <v>0</v>
      </c>
      <c r="M59" s="11">
        <f t="shared" si="7"/>
        <v>2</v>
      </c>
      <c r="N59" s="13" t="str">
        <f t="shared" si="8"/>
        <v>A</v>
      </c>
      <c r="O59" s="3">
        <v>5</v>
      </c>
      <c r="P59" s="3">
        <v>9</v>
      </c>
      <c r="Q59" s="11">
        <f t="shared" si="9"/>
        <v>0</v>
      </c>
      <c r="R59" s="11">
        <f t="shared" si="10"/>
        <v>2</v>
      </c>
      <c r="S59" s="13" t="str">
        <f t="shared" si="11"/>
        <v>A</v>
      </c>
      <c r="T59" s="3">
        <v>3</v>
      </c>
      <c r="U59" s="3">
        <v>15</v>
      </c>
      <c r="V59" s="11">
        <f t="shared" si="12"/>
        <v>0</v>
      </c>
      <c r="W59" s="11">
        <f t="shared" si="13"/>
        <v>2</v>
      </c>
      <c r="X59" s="13" t="str">
        <f t="shared" si="14"/>
        <v>A</v>
      </c>
      <c r="Y59" s="12">
        <f t="shared" si="15"/>
        <v>0</v>
      </c>
      <c r="Z59" s="12">
        <f t="shared" si="16"/>
        <v>2</v>
      </c>
      <c r="AA59" s="11">
        <f t="shared" si="17"/>
        <v>28</v>
      </c>
      <c r="AB59" s="11">
        <f t="shared" si="18"/>
        <v>43</v>
      </c>
      <c r="AC59" s="11">
        <f t="shared" si="19"/>
        <v>2</v>
      </c>
      <c r="AD59" s="11">
        <f t="shared" si="20"/>
        <v>8</v>
      </c>
      <c r="AE59" s="13" t="str">
        <f t="shared" si="21"/>
        <v>L</v>
      </c>
      <c r="AF59" s="13" t="str">
        <f t="shared" si="22"/>
        <v>W</v>
      </c>
      <c r="AG59" s="14" t="str">
        <f t="shared" si="0"/>
        <v>Y</v>
      </c>
      <c r="AH59" s="11" t="str">
        <f t="shared" si="1"/>
        <v xml:space="preserve"> </v>
      </c>
    </row>
    <row r="60" spans="1:34" x14ac:dyDescent="0.3">
      <c r="A60" s="90">
        <v>42689</v>
      </c>
      <c r="B60" s="89" t="s">
        <v>389</v>
      </c>
      <c r="C60" s="89" t="s">
        <v>260</v>
      </c>
      <c r="D60" s="10">
        <f t="shared" si="2"/>
        <v>1</v>
      </c>
      <c r="E60" s="3">
        <v>7</v>
      </c>
      <c r="F60" s="3">
        <v>14</v>
      </c>
      <c r="G60" s="11">
        <f t="shared" si="3"/>
        <v>0</v>
      </c>
      <c r="H60" s="11">
        <f t="shared" si="4"/>
        <v>2</v>
      </c>
      <c r="I60" s="13" t="str">
        <f t="shared" si="5"/>
        <v>A</v>
      </c>
      <c r="J60" s="3">
        <v>6</v>
      </c>
      <c r="K60" s="3">
        <v>11</v>
      </c>
      <c r="L60" s="11">
        <f t="shared" si="6"/>
        <v>0</v>
      </c>
      <c r="M60" s="11">
        <f t="shared" si="7"/>
        <v>2</v>
      </c>
      <c r="N60" s="13" t="str">
        <f t="shared" si="8"/>
        <v>A</v>
      </c>
      <c r="O60" s="3">
        <v>14</v>
      </c>
      <c r="P60" s="3">
        <v>9</v>
      </c>
      <c r="Q60" s="11">
        <f t="shared" si="9"/>
        <v>2</v>
      </c>
      <c r="R60" s="11">
        <f t="shared" si="10"/>
        <v>0</v>
      </c>
      <c r="S60" s="13" t="str">
        <f t="shared" si="11"/>
        <v>H</v>
      </c>
      <c r="T60" s="3">
        <v>9</v>
      </c>
      <c r="U60" s="3">
        <v>9</v>
      </c>
      <c r="V60" s="11">
        <f t="shared" si="12"/>
        <v>1</v>
      </c>
      <c r="W60" s="11">
        <f t="shared" si="13"/>
        <v>1</v>
      </c>
      <c r="X60" s="13" t="str">
        <f t="shared" si="14"/>
        <v>D</v>
      </c>
      <c r="Y60" s="12">
        <f t="shared" si="15"/>
        <v>0</v>
      </c>
      <c r="Z60" s="12">
        <f t="shared" si="16"/>
        <v>2</v>
      </c>
      <c r="AA60" s="11">
        <f t="shared" si="17"/>
        <v>36</v>
      </c>
      <c r="AB60" s="11">
        <f t="shared" si="18"/>
        <v>43</v>
      </c>
      <c r="AC60" s="11">
        <f t="shared" si="19"/>
        <v>3</v>
      </c>
      <c r="AD60" s="11">
        <f t="shared" si="20"/>
        <v>7</v>
      </c>
      <c r="AE60" s="13" t="str">
        <f t="shared" si="21"/>
        <v>L</v>
      </c>
      <c r="AF60" s="13" t="str">
        <f t="shared" si="22"/>
        <v>W</v>
      </c>
      <c r="AG60" s="14" t="str">
        <f t="shared" si="0"/>
        <v>Y</v>
      </c>
      <c r="AH60" s="11" t="str">
        <f t="shared" si="1"/>
        <v xml:space="preserve"> </v>
      </c>
    </row>
    <row r="61" spans="1:34" x14ac:dyDescent="0.3">
      <c r="A61" s="90">
        <v>42689</v>
      </c>
      <c r="B61" s="89" t="s">
        <v>350</v>
      </c>
      <c r="C61" s="89" t="s">
        <v>390</v>
      </c>
      <c r="D61" s="10">
        <f>IF(SUM(E61:F61)&gt;0,1," ")</f>
        <v>1</v>
      </c>
      <c r="E61" s="3">
        <v>10</v>
      </c>
      <c r="F61" s="3">
        <v>5</v>
      </c>
      <c r="G61" s="11">
        <f>IF(ISNUMBER($D61),IF(E61&gt;F61,2,IF(E61=F61,1,IF(E61&lt;F61,0," "))))</f>
        <v>2</v>
      </c>
      <c r="H61" s="11">
        <f>IF(ISNUMBER($D61),IF(F61&gt;E61,2,IF(F61=E61,1,IF(F61&lt;E61,0," "))))</f>
        <v>0</v>
      </c>
      <c r="I61" s="13" t="str">
        <f>IF(ISNUMBER($D61),IF(G61=2,"H",IF(G61=1,"D",IF(G61=0,"A"," "))))</f>
        <v>H</v>
      </c>
      <c r="J61" s="3">
        <v>25</v>
      </c>
      <c r="K61" s="3">
        <v>3</v>
      </c>
      <c r="L61" s="11">
        <f>IF(ISNUMBER($D61),IF(J61&gt;K61,2,IF(J61=K61,1,IF(J61&lt;K61,0," "))))</f>
        <v>2</v>
      </c>
      <c r="M61" s="11">
        <f>IF(ISNUMBER($D61),IF(K61&gt;J61,2,IF(K61=J61,1,IF(K61&lt;J61,0," "))))</f>
        <v>0</v>
      </c>
      <c r="N61" s="13" t="str">
        <f>IF(ISNUMBER($D61),IF(L61=2,"H",IF(L61=1,"D",IF(L61=0,"A"," "))))</f>
        <v>H</v>
      </c>
      <c r="O61" s="3">
        <v>12</v>
      </c>
      <c r="P61" s="3">
        <v>10</v>
      </c>
      <c r="Q61" s="11">
        <f>IF(ISNUMBER($D61),IF(O61&gt;P61,2,IF(O61=P61,1,IF(O61&lt;P61,0," "))))</f>
        <v>2</v>
      </c>
      <c r="R61" s="11">
        <f>IF(ISNUMBER($D61),IF(P61&gt;O61,2,IF(P61=O61,1,IF(P61&lt;O61,0," "))))</f>
        <v>0</v>
      </c>
      <c r="S61" s="13" t="str">
        <f>IF(ISNUMBER($D61),IF(Q61=2,"H",IF(Q61=1,"D",IF(Q61=0,"A"," "))))</f>
        <v>H</v>
      </c>
      <c r="T61" s="3">
        <v>16</v>
      </c>
      <c r="U61" s="3">
        <v>6</v>
      </c>
      <c r="V61" s="11">
        <f>IF(ISNUMBER($D61),IF(T61&gt;U61,2,IF(T61=U61,1,IF(T61&lt;U61,0," "))))</f>
        <v>2</v>
      </c>
      <c r="W61" s="11">
        <f>IF(ISNUMBER($D61),IF(U61&gt;T61,2,IF(U61=T61,1,IF(U61&lt;T61,0," "))))</f>
        <v>0</v>
      </c>
      <c r="X61" s="13" t="str">
        <f>IF(ISNUMBER($D61),IF(V61=2,"H",IF(V61=1,"D",IF(V61=0,"A"," "))))</f>
        <v>H</v>
      </c>
      <c r="Y61" s="12">
        <f>IF(ISNUMBER($D61),IF(SUM(T61,O61,J61,E61)&gt;SUM(U61,P61,K61,F61),2,IF(SUM(T61,O61,J61,E61)=SUM(U61,P61,K61,F61),1,0)))</f>
        <v>2</v>
      </c>
      <c r="Z61" s="12">
        <f>IF(ISNUMBER($D61),IF(Y61=2,0,IF(Y61=1,1,2)))</f>
        <v>0</v>
      </c>
      <c r="AA61" s="11">
        <f>+T61+O61+J61+E61</f>
        <v>63</v>
      </c>
      <c r="AB61" s="11">
        <f>+U61+P61+K61+F61</f>
        <v>24</v>
      </c>
      <c r="AC61" s="11">
        <f>+Y61+V61+Q61+L61+G61</f>
        <v>10</v>
      </c>
      <c r="AD61" s="11">
        <f>+Z61+W61+R61+M61+H61</f>
        <v>0</v>
      </c>
      <c r="AE61" s="13" t="str">
        <f>IF(ISNUMBER($D61),IF(AC61&gt;AD61,"W",IF(AC61=AD61,"D","L")))</f>
        <v>W</v>
      </c>
      <c r="AF61" s="13" t="str">
        <f>IF(ISNUMBER($D61),IF(AE61="W","L",IF(AE61="D","D","W")))</f>
        <v>L</v>
      </c>
      <c r="AG61" s="14" t="str">
        <f t="shared" si="0"/>
        <v>Y</v>
      </c>
      <c r="AH61" s="11">
        <f t="shared" si="1"/>
        <v>1</v>
      </c>
    </row>
    <row r="62" spans="1:34" x14ac:dyDescent="0.3">
      <c r="A62" s="108">
        <v>42690</v>
      </c>
      <c r="B62" s="109" t="s">
        <v>327</v>
      </c>
      <c r="C62" s="109" t="s">
        <v>269</v>
      </c>
      <c r="D62" s="10">
        <f t="shared" si="2"/>
        <v>1</v>
      </c>
      <c r="E62" s="3">
        <v>17</v>
      </c>
      <c r="F62" s="3">
        <v>1</v>
      </c>
      <c r="G62" s="11">
        <f t="shared" si="3"/>
        <v>2</v>
      </c>
      <c r="H62" s="11">
        <f t="shared" si="4"/>
        <v>0</v>
      </c>
      <c r="I62" s="13" t="str">
        <f t="shared" si="5"/>
        <v>H</v>
      </c>
      <c r="J62" s="3">
        <v>8</v>
      </c>
      <c r="K62" s="3">
        <v>6</v>
      </c>
      <c r="L62" s="11">
        <f t="shared" si="6"/>
        <v>2</v>
      </c>
      <c r="M62" s="11">
        <f t="shared" si="7"/>
        <v>0</v>
      </c>
      <c r="N62" s="13" t="str">
        <f t="shared" si="8"/>
        <v>H</v>
      </c>
      <c r="O62" s="3">
        <v>5</v>
      </c>
      <c r="P62" s="3">
        <v>16</v>
      </c>
      <c r="Q62" s="11">
        <f t="shared" si="9"/>
        <v>0</v>
      </c>
      <c r="R62" s="11">
        <f t="shared" si="10"/>
        <v>2</v>
      </c>
      <c r="S62" s="13" t="str">
        <f t="shared" si="11"/>
        <v>A</v>
      </c>
      <c r="T62" s="3">
        <v>20</v>
      </c>
      <c r="U62" s="3">
        <v>1</v>
      </c>
      <c r="V62" s="11">
        <f t="shared" si="12"/>
        <v>2</v>
      </c>
      <c r="W62" s="11">
        <f t="shared" si="13"/>
        <v>0</v>
      </c>
      <c r="X62" s="13" t="str">
        <f t="shared" si="14"/>
        <v>H</v>
      </c>
      <c r="Y62" s="12">
        <f t="shared" si="15"/>
        <v>2</v>
      </c>
      <c r="Z62" s="12">
        <f t="shared" si="16"/>
        <v>0</v>
      </c>
      <c r="AA62" s="11">
        <f t="shared" si="17"/>
        <v>50</v>
      </c>
      <c r="AB62" s="11">
        <f t="shared" si="18"/>
        <v>24</v>
      </c>
      <c r="AC62" s="11">
        <f t="shared" si="19"/>
        <v>8</v>
      </c>
      <c r="AD62" s="11">
        <f t="shared" si="20"/>
        <v>2</v>
      </c>
      <c r="AE62" s="13" t="str">
        <f t="shared" si="21"/>
        <v>W</v>
      </c>
      <c r="AF62" s="13" t="str">
        <f t="shared" si="22"/>
        <v>L</v>
      </c>
      <c r="AG62" s="14" t="str">
        <f t="shared" si="0"/>
        <v>Y</v>
      </c>
      <c r="AH62" s="11">
        <f t="shared" si="1"/>
        <v>1</v>
      </c>
    </row>
    <row r="63" spans="1:34" x14ac:dyDescent="0.3">
      <c r="A63" s="90">
        <v>42691</v>
      </c>
      <c r="B63" s="89" t="s">
        <v>346</v>
      </c>
      <c r="C63" s="89" t="s">
        <v>10</v>
      </c>
      <c r="D63" s="10">
        <f t="shared" si="2"/>
        <v>1</v>
      </c>
      <c r="E63" s="3">
        <v>2</v>
      </c>
      <c r="F63" s="3">
        <v>10</v>
      </c>
      <c r="G63" s="11">
        <f t="shared" si="3"/>
        <v>0</v>
      </c>
      <c r="H63" s="11">
        <f t="shared" si="4"/>
        <v>2</v>
      </c>
      <c r="I63" s="13" t="str">
        <f t="shared" si="5"/>
        <v>A</v>
      </c>
      <c r="J63" s="3">
        <v>8</v>
      </c>
      <c r="K63" s="3">
        <v>6</v>
      </c>
      <c r="L63" s="11">
        <f t="shared" si="6"/>
        <v>2</v>
      </c>
      <c r="M63" s="11">
        <f t="shared" si="7"/>
        <v>0</v>
      </c>
      <c r="N63" s="13" t="str">
        <f t="shared" si="8"/>
        <v>H</v>
      </c>
      <c r="O63" s="3">
        <v>6</v>
      </c>
      <c r="P63" s="3">
        <v>18</v>
      </c>
      <c r="Q63" s="11">
        <f t="shared" si="9"/>
        <v>0</v>
      </c>
      <c r="R63" s="11">
        <f t="shared" si="10"/>
        <v>2</v>
      </c>
      <c r="S63" s="13" t="str">
        <f t="shared" si="11"/>
        <v>A</v>
      </c>
      <c r="T63" s="3">
        <v>12</v>
      </c>
      <c r="U63" s="3">
        <v>9</v>
      </c>
      <c r="V63" s="11">
        <f t="shared" si="12"/>
        <v>2</v>
      </c>
      <c r="W63" s="11">
        <f t="shared" si="13"/>
        <v>0</v>
      </c>
      <c r="X63" s="13" t="str">
        <f t="shared" si="14"/>
        <v>H</v>
      </c>
      <c r="Y63" s="12">
        <f t="shared" si="15"/>
        <v>0</v>
      </c>
      <c r="Z63" s="12">
        <f t="shared" si="16"/>
        <v>2</v>
      </c>
      <c r="AA63" s="11">
        <f t="shared" si="17"/>
        <v>28</v>
      </c>
      <c r="AB63" s="11">
        <f t="shared" si="18"/>
        <v>43</v>
      </c>
      <c r="AC63" s="11">
        <f t="shared" si="19"/>
        <v>4</v>
      </c>
      <c r="AD63" s="11">
        <f t="shared" si="20"/>
        <v>6</v>
      </c>
      <c r="AE63" s="13" t="str">
        <f t="shared" si="21"/>
        <v>L</v>
      </c>
      <c r="AF63" s="13" t="str">
        <f t="shared" si="22"/>
        <v>W</v>
      </c>
      <c r="AG63" s="14" t="str">
        <f t="shared" si="0"/>
        <v>Y</v>
      </c>
      <c r="AH63" s="11" t="str">
        <f t="shared" si="1"/>
        <v xml:space="preserve"> </v>
      </c>
    </row>
    <row r="64" spans="1:34" x14ac:dyDescent="0.3">
      <c r="A64" s="108">
        <v>42691</v>
      </c>
      <c r="B64" s="109" t="s">
        <v>349</v>
      </c>
      <c r="C64" s="109" t="s">
        <v>11</v>
      </c>
      <c r="D64" s="10">
        <f t="shared" si="2"/>
        <v>1</v>
      </c>
      <c r="E64" s="3">
        <v>18</v>
      </c>
      <c r="F64" s="3">
        <v>8</v>
      </c>
      <c r="G64" s="11">
        <f t="shared" si="3"/>
        <v>2</v>
      </c>
      <c r="H64" s="11">
        <f t="shared" si="4"/>
        <v>0</v>
      </c>
      <c r="I64" s="13" t="str">
        <f t="shared" si="5"/>
        <v>H</v>
      </c>
      <c r="J64" s="3">
        <v>23</v>
      </c>
      <c r="K64" s="3">
        <v>8</v>
      </c>
      <c r="L64" s="11">
        <f t="shared" si="6"/>
        <v>2</v>
      </c>
      <c r="M64" s="11">
        <f t="shared" si="7"/>
        <v>0</v>
      </c>
      <c r="N64" s="13" t="str">
        <f t="shared" si="8"/>
        <v>H</v>
      </c>
      <c r="O64" s="3">
        <v>21</v>
      </c>
      <c r="P64" s="3">
        <v>6</v>
      </c>
      <c r="Q64" s="11">
        <f t="shared" si="9"/>
        <v>2</v>
      </c>
      <c r="R64" s="11">
        <f t="shared" si="10"/>
        <v>0</v>
      </c>
      <c r="S64" s="13" t="str">
        <f t="shared" si="11"/>
        <v>H</v>
      </c>
      <c r="T64" s="3">
        <v>6</v>
      </c>
      <c r="U64" s="3">
        <v>19</v>
      </c>
      <c r="V64" s="11">
        <f t="shared" si="12"/>
        <v>0</v>
      </c>
      <c r="W64" s="11">
        <f t="shared" si="13"/>
        <v>2</v>
      </c>
      <c r="X64" s="13" t="str">
        <f t="shared" si="14"/>
        <v>A</v>
      </c>
      <c r="Y64" s="12">
        <f t="shared" si="15"/>
        <v>2</v>
      </c>
      <c r="Z64" s="12">
        <f t="shared" si="16"/>
        <v>0</v>
      </c>
      <c r="AA64" s="11">
        <f t="shared" si="17"/>
        <v>68</v>
      </c>
      <c r="AB64" s="11">
        <f t="shared" si="18"/>
        <v>41</v>
      </c>
      <c r="AC64" s="11">
        <f t="shared" si="19"/>
        <v>8</v>
      </c>
      <c r="AD64" s="11">
        <f t="shared" si="20"/>
        <v>2</v>
      </c>
      <c r="AE64" s="13" t="str">
        <f t="shared" si="21"/>
        <v>W</v>
      </c>
      <c r="AF64" s="13" t="str">
        <f t="shared" si="22"/>
        <v>L</v>
      </c>
      <c r="AG64" s="14" t="str">
        <f t="shared" si="0"/>
        <v>Y</v>
      </c>
      <c r="AH64" s="11">
        <f t="shared" si="1"/>
        <v>1</v>
      </c>
    </row>
    <row r="65" spans="1:34" x14ac:dyDescent="0.3">
      <c r="A65" s="90">
        <v>42691</v>
      </c>
      <c r="B65" s="89" t="s">
        <v>274</v>
      </c>
      <c r="C65" s="89" t="s">
        <v>327</v>
      </c>
      <c r="D65" s="10">
        <f t="shared" si="2"/>
        <v>1</v>
      </c>
      <c r="E65" s="3">
        <v>16</v>
      </c>
      <c r="F65" s="3">
        <v>2</v>
      </c>
      <c r="G65" s="11">
        <f t="shared" si="3"/>
        <v>2</v>
      </c>
      <c r="H65" s="11">
        <f t="shared" si="4"/>
        <v>0</v>
      </c>
      <c r="I65" s="13" t="str">
        <f t="shared" si="5"/>
        <v>H</v>
      </c>
      <c r="J65" s="3">
        <v>19</v>
      </c>
      <c r="K65" s="3">
        <v>3</v>
      </c>
      <c r="L65" s="11">
        <f t="shared" si="6"/>
        <v>2</v>
      </c>
      <c r="M65" s="11">
        <f t="shared" si="7"/>
        <v>0</v>
      </c>
      <c r="N65" s="13" t="str">
        <f t="shared" si="8"/>
        <v>H</v>
      </c>
      <c r="O65" s="3">
        <v>11</v>
      </c>
      <c r="P65" s="3">
        <v>5</v>
      </c>
      <c r="Q65" s="11">
        <f t="shared" si="9"/>
        <v>2</v>
      </c>
      <c r="R65" s="11">
        <f t="shared" si="10"/>
        <v>0</v>
      </c>
      <c r="S65" s="13" t="str">
        <f t="shared" si="11"/>
        <v>H</v>
      </c>
      <c r="T65" s="3">
        <v>10</v>
      </c>
      <c r="U65" s="3">
        <v>11</v>
      </c>
      <c r="V65" s="11">
        <f t="shared" si="12"/>
        <v>0</v>
      </c>
      <c r="W65" s="11">
        <f t="shared" si="13"/>
        <v>2</v>
      </c>
      <c r="X65" s="13" t="str">
        <f t="shared" si="14"/>
        <v>A</v>
      </c>
      <c r="Y65" s="12">
        <f t="shared" si="15"/>
        <v>2</v>
      </c>
      <c r="Z65" s="12">
        <f t="shared" si="16"/>
        <v>0</v>
      </c>
      <c r="AA65" s="11">
        <f t="shared" si="17"/>
        <v>56</v>
      </c>
      <c r="AB65" s="11">
        <f t="shared" si="18"/>
        <v>21</v>
      </c>
      <c r="AC65" s="11">
        <f t="shared" si="19"/>
        <v>8</v>
      </c>
      <c r="AD65" s="11">
        <f t="shared" si="20"/>
        <v>2</v>
      </c>
      <c r="AE65" s="13" t="str">
        <f t="shared" si="21"/>
        <v>W</v>
      </c>
      <c r="AF65" s="13" t="str">
        <f t="shared" si="22"/>
        <v>L</v>
      </c>
      <c r="AG65" s="14" t="str">
        <f t="shared" si="0"/>
        <v>Y</v>
      </c>
      <c r="AH65" s="11">
        <f t="shared" si="1"/>
        <v>1</v>
      </c>
    </row>
    <row r="66" spans="1:34" x14ac:dyDescent="0.3">
      <c r="A66" s="90">
        <v>42692</v>
      </c>
      <c r="B66" s="89" t="s">
        <v>270</v>
      </c>
      <c r="C66" s="89" t="s">
        <v>272</v>
      </c>
      <c r="D66" s="10">
        <f t="shared" si="2"/>
        <v>1</v>
      </c>
      <c r="E66" s="3">
        <v>5</v>
      </c>
      <c r="F66" s="3">
        <v>14</v>
      </c>
      <c r="G66" s="11">
        <f t="shared" si="3"/>
        <v>0</v>
      </c>
      <c r="H66" s="11">
        <f t="shared" si="4"/>
        <v>2</v>
      </c>
      <c r="I66" s="13" t="str">
        <f t="shared" si="5"/>
        <v>A</v>
      </c>
      <c r="J66" s="3">
        <v>7</v>
      </c>
      <c r="K66" s="3">
        <v>7</v>
      </c>
      <c r="L66" s="11">
        <f t="shared" si="6"/>
        <v>1</v>
      </c>
      <c r="M66" s="11">
        <f t="shared" si="7"/>
        <v>1</v>
      </c>
      <c r="N66" s="13" t="str">
        <f t="shared" si="8"/>
        <v>D</v>
      </c>
      <c r="O66" s="3">
        <v>6</v>
      </c>
      <c r="P66" s="3">
        <v>11</v>
      </c>
      <c r="Q66" s="11">
        <f t="shared" si="9"/>
        <v>0</v>
      </c>
      <c r="R66" s="11">
        <f t="shared" si="10"/>
        <v>2</v>
      </c>
      <c r="S66" s="13" t="str">
        <f t="shared" si="11"/>
        <v>A</v>
      </c>
      <c r="T66" s="3">
        <v>11</v>
      </c>
      <c r="U66" s="3">
        <v>7</v>
      </c>
      <c r="V66" s="11">
        <f t="shared" si="12"/>
        <v>2</v>
      </c>
      <c r="W66" s="11">
        <f t="shared" si="13"/>
        <v>0</v>
      </c>
      <c r="X66" s="13" t="str">
        <f t="shared" si="14"/>
        <v>H</v>
      </c>
      <c r="Y66" s="12">
        <f t="shared" si="15"/>
        <v>0</v>
      </c>
      <c r="Z66" s="12">
        <f t="shared" si="16"/>
        <v>2</v>
      </c>
      <c r="AA66" s="11">
        <f t="shared" si="17"/>
        <v>29</v>
      </c>
      <c r="AB66" s="11">
        <f t="shared" si="18"/>
        <v>39</v>
      </c>
      <c r="AC66" s="11">
        <f t="shared" si="19"/>
        <v>3</v>
      </c>
      <c r="AD66" s="11">
        <f t="shared" si="20"/>
        <v>7</v>
      </c>
      <c r="AE66" s="13" t="str">
        <f t="shared" si="21"/>
        <v>L</v>
      </c>
      <c r="AF66" s="13" t="str">
        <f t="shared" si="22"/>
        <v>W</v>
      </c>
      <c r="AG66" s="14" t="str">
        <f t="shared" si="0"/>
        <v>Y</v>
      </c>
      <c r="AH66" s="11" t="str">
        <f t="shared" si="1"/>
        <v xml:space="preserve"> </v>
      </c>
    </row>
    <row r="67" spans="1:34" x14ac:dyDescent="0.3">
      <c r="A67" s="90">
        <v>42692</v>
      </c>
      <c r="B67" s="89" t="s">
        <v>347</v>
      </c>
      <c r="C67" s="89" t="s">
        <v>271</v>
      </c>
      <c r="D67" s="10">
        <f t="shared" si="2"/>
        <v>1</v>
      </c>
      <c r="E67" s="3">
        <v>10</v>
      </c>
      <c r="F67" s="3">
        <v>8</v>
      </c>
      <c r="G67" s="11">
        <f t="shared" si="3"/>
        <v>2</v>
      </c>
      <c r="H67" s="11">
        <f t="shared" si="4"/>
        <v>0</v>
      </c>
      <c r="I67" s="13" t="str">
        <f t="shared" si="5"/>
        <v>H</v>
      </c>
      <c r="J67" s="3">
        <v>17</v>
      </c>
      <c r="K67" s="3">
        <v>10</v>
      </c>
      <c r="L67" s="11">
        <f t="shared" si="6"/>
        <v>2</v>
      </c>
      <c r="M67" s="11">
        <f t="shared" si="7"/>
        <v>0</v>
      </c>
      <c r="N67" s="13" t="str">
        <f t="shared" si="8"/>
        <v>H</v>
      </c>
      <c r="O67" s="3">
        <v>4</v>
      </c>
      <c r="P67" s="3">
        <v>9</v>
      </c>
      <c r="Q67" s="11">
        <f t="shared" si="9"/>
        <v>0</v>
      </c>
      <c r="R67" s="11">
        <f t="shared" si="10"/>
        <v>2</v>
      </c>
      <c r="S67" s="13" t="str">
        <f t="shared" si="11"/>
        <v>A</v>
      </c>
      <c r="T67" s="3">
        <v>12</v>
      </c>
      <c r="U67" s="3">
        <v>4</v>
      </c>
      <c r="V67" s="11">
        <f t="shared" si="12"/>
        <v>2</v>
      </c>
      <c r="W67" s="11">
        <f t="shared" si="13"/>
        <v>0</v>
      </c>
      <c r="X67" s="13" t="str">
        <f t="shared" si="14"/>
        <v>H</v>
      </c>
      <c r="Y67" s="12">
        <f t="shared" si="15"/>
        <v>2</v>
      </c>
      <c r="Z67" s="12">
        <f t="shared" si="16"/>
        <v>0</v>
      </c>
      <c r="AA67" s="11">
        <f t="shared" si="17"/>
        <v>43</v>
      </c>
      <c r="AB67" s="11">
        <f t="shared" si="18"/>
        <v>31</v>
      </c>
      <c r="AC67" s="11">
        <f t="shared" si="19"/>
        <v>8</v>
      </c>
      <c r="AD67" s="11">
        <f t="shared" si="20"/>
        <v>2</v>
      </c>
      <c r="AE67" s="13" t="str">
        <f t="shared" si="21"/>
        <v>W</v>
      </c>
      <c r="AF67" s="13" t="str">
        <f t="shared" si="22"/>
        <v>L</v>
      </c>
      <c r="AG67" s="14" t="str">
        <f t="shared" si="0"/>
        <v>Y</v>
      </c>
      <c r="AH67" s="11" t="str">
        <f t="shared" si="1"/>
        <v xml:space="preserve"> </v>
      </c>
    </row>
    <row r="68" spans="1:34" x14ac:dyDescent="0.3">
      <c r="A68" s="90">
        <v>42694</v>
      </c>
      <c r="B68" s="89" t="s">
        <v>260</v>
      </c>
      <c r="C68" s="89" t="s">
        <v>262</v>
      </c>
      <c r="D68" s="10">
        <f t="shared" si="2"/>
        <v>1</v>
      </c>
      <c r="E68" s="3">
        <v>11</v>
      </c>
      <c r="F68" s="3">
        <v>8</v>
      </c>
      <c r="G68" s="11">
        <f t="shared" si="3"/>
        <v>2</v>
      </c>
      <c r="H68" s="11">
        <f t="shared" si="4"/>
        <v>0</v>
      </c>
      <c r="I68" s="13" t="str">
        <f t="shared" si="5"/>
        <v>H</v>
      </c>
      <c r="J68" s="3">
        <v>5</v>
      </c>
      <c r="K68" s="3">
        <v>7</v>
      </c>
      <c r="L68" s="11">
        <f t="shared" si="6"/>
        <v>0</v>
      </c>
      <c r="M68" s="11">
        <f t="shared" si="7"/>
        <v>2</v>
      </c>
      <c r="N68" s="13" t="str">
        <f t="shared" si="8"/>
        <v>A</v>
      </c>
      <c r="O68" s="3">
        <v>6</v>
      </c>
      <c r="P68" s="3">
        <v>12</v>
      </c>
      <c r="Q68" s="11">
        <f t="shared" si="9"/>
        <v>0</v>
      </c>
      <c r="R68" s="11">
        <f t="shared" si="10"/>
        <v>2</v>
      </c>
      <c r="S68" s="13" t="str">
        <f t="shared" si="11"/>
        <v>A</v>
      </c>
      <c r="T68" s="3">
        <v>17</v>
      </c>
      <c r="U68" s="3">
        <v>4</v>
      </c>
      <c r="V68" s="11">
        <f t="shared" si="12"/>
        <v>2</v>
      </c>
      <c r="W68" s="11">
        <f t="shared" si="13"/>
        <v>0</v>
      </c>
      <c r="X68" s="13" t="str">
        <f t="shared" si="14"/>
        <v>H</v>
      </c>
      <c r="Y68" s="12">
        <f t="shared" si="15"/>
        <v>2</v>
      </c>
      <c r="Z68" s="12">
        <f t="shared" si="16"/>
        <v>0</v>
      </c>
      <c r="AA68" s="11">
        <f t="shared" si="17"/>
        <v>39</v>
      </c>
      <c r="AB68" s="11">
        <f t="shared" si="18"/>
        <v>31</v>
      </c>
      <c r="AC68" s="11">
        <f t="shared" si="19"/>
        <v>6</v>
      </c>
      <c r="AD68" s="11">
        <f t="shared" si="20"/>
        <v>4</v>
      </c>
      <c r="AE68" s="13" t="str">
        <f t="shared" si="21"/>
        <v>W</v>
      </c>
      <c r="AF68" s="13" t="str">
        <f t="shared" si="22"/>
        <v>L</v>
      </c>
      <c r="AG68" s="14" t="str">
        <f t="shared" si="0"/>
        <v>Y</v>
      </c>
      <c r="AH68" s="11">
        <f t="shared" si="1"/>
        <v>1</v>
      </c>
    </row>
    <row r="69" spans="1:34" x14ac:dyDescent="0.3">
      <c r="A69" s="90">
        <v>42695</v>
      </c>
      <c r="B69" s="89" t="s">
        <v>345</v>
      </c>
      <c r="C69" s="89" t="s">
        <v>261</v>
      </c>
      <c r="D69" s="10">
        <f t="shared" si="2"/>
        <v>1</v>
      </c>
      <c r="E69" s="3">
        <v>8</v>
      </c>
      <c r="F69" s="3">
        <v>7</v>
      </c>
      <c r="G69" s="11">
        <f t="shared" si="3"/>
        <v>2</v>
      </c>
      <c r="H69" s="11">
        <f t="shared" si="4"/>
        <v>0</v>
      </c>
      <c r="I69" s="13" t="str">
        <f t="shared" si="5"/>
        <v>H</v>
      </c>
      <c r="J69" s="3">
        <v>9</v>
      </c>
      <c r="K69" s="3">
        <v>12</v>
      </c>
      <c r="L69" s="11">
        <f t="shared" si="6"/>
        <v>0</v>
      </c>
      <c r="M69" s="11">
        <f t="shared" si="7"/>
        <v>2</v>
      </c>
      <c r="N69" s="13" t="str">
        <f t="shared" si="8"/>
        <v>A</v>
      </c>
      <c r="O69" s="3">
        <v>11</v>
      </c>
      <c r="P69" s="3">
        <v>9</v>
      </c>
      <c r="Q69" s="11">
        <f t="shared" si="9"/>
        <v>2</v>
      </c>
      <c r="R69" s="11">
        <f t="shared" si="10"/>
        <v>0</v>
      </c>
      <c r="S69" s="13" t="str">
        <f t="shared" si="11"/>
        <v>H</v>
      </c>
      <c r="T69" s="3">
        <v>9</v>
      </c>
      <c r="U69" s="3">
        <v>14</v>
      </c>
      <c r="V69" s="11">
        <f t="shared" si="12"/>
        <v>0</v>
      </c>
      <c r="W69" s="11">
        <f t="shared" si="13"/>
        <v>2</v>
      </c>
      <c r="X69" s="13" t="str">
        <f t="shared" si="14"/>
        <v>A</v>
      </c>
      <c r="Y69" s="12">
        <f t="shared" si="15"/>
        <v>0</v>
      </c>
      <c r="Z69" s="12">
        <f t="shared" si="16"/>
        <v>2</v>
      </c>
      <c r="AA69" s="11">
        <f t="shared" si="17"/>
        <v>37</v>
      </c>
      <c r="AB69" s="11">
        <f t="shared" si="18"/>
        <v>42</v>
      </c>
      <c r="AC69" s="11">
        <f t="shared" si="19"/>
        <v>4</v>
      </c>
      <c r="AD69" s="11">
        <f t="shared" si="20"/>
        <v>6</v>
      </c>
      <c r="AE69" s="13" t="str">
        <f t="shared" si="21"/>
        <v>L</v>
      </c>
      <c r="AF69" s="13" t="str">
        <f t="shared" si="22"/>
        <v>W</v>
      </c>
      <c r="AG69" s="14" t="str">
        <f t="shared" si="0"/>
        <v>Y</v>
      </c>
      <c r="AH69" s="11">
        <f t="shared" si="1"/>
        <v>1</v>
      </c>
    </row>
    <row r="70" spans="1:34" x14ac:dyDescent="0.3">
      <c r="A70" s="108">
        <v>42695</v>
      </c>
      <c r="B70" s="109" t="s">
        <v>11</v>
      </c>
      <c r="C70" s="109" t="s">
        <v>274</v>
      </c>
      <c r="D70" s="10">
        <f t="shared" si="2"/>
        <v>1</v>
      </c>
      <c r="E70" s="3">
        <v>4</v>
      </c>
      <c r="F70" s="3">
        <v>11</v>
      </c>
      <c r="G70" s="11">
        <f t="shared" si="3"/>
        <v>0</v>
      </c>
      <c r="H70" s="11">
        <f t="shared" si="4"/>
        <v>2</v>
      </c>
      <c r="I70" s="13" t="str">
        <f t="shared" si="5"/>
        <v>A</v>
      </c>
      <c r="J70" s="3">
        <v>6</v>
      </c>
      <c r="K70" s="3">
        <v>10</v>
      </c>
      <c r="L70" s="11">
        <f t="shared" si="6"/>
        <v>0</v>
      </c>
      <c r="M70" s="11">
        <f t="shared" si="7"/>
        <v>2</v>
      </c>
      <c r="N70" s="13" t="str">
        <f t="shared" si="8"/>
        <v>A</v>
      </c>
      <c r="O70" s="3">
        <v>7</v>
      </c>
      <c r="P70" s="3">
        <v>12</v>
      </c>
      <c r="Q70" s="11">
        <f t="shared" si="9"/>
        <v>0</v>
      </c>
      <c r="R70" s="11">
        <f t="shared" si="10"/>
        <v>2</v>
      </c>
      <c r="S70" s="13" t="str">
        <f t="shared" si="11"/>
        <v>A</v>
      </c>
      <c r="T70" s="3">
        <v>8</v>
      </c>
      <c r="U70" s="3">
        <v>12</v>
      </c>
      <c r="V70" s="11">
        <f t="shared" si="12"/>
        <v>0</v>
      </c>
      <c r="W70" s="11">
        <f t="shared" si="13"/>
        <v>2</v>
      </c>
      <c r="X70" s="13" t="str">
        <f t="shared" si="14"/>
        <v>A</v>
      </c>
      <c r="Y70" s="12">
        <f t="shared" si="15"/>
        <v>0</v>
      </c>
      <c r="Z70" s="12">
        <f t="shared" si="16"/>
        <v>2</v>
      </c>
      <c r="AA70" s="11">
        <f t="shared" si="17"/>
        <v>25</v>
      </c>
      <c r="AB70" s="11">
        <f t="shared" si="18"/>
        <v>45</v>
      </c>
      <c r="AC70" s="11">
        <f t="shared" si="19"/>
        <v>0</v>
      </c>
      <c r="AD70" s="11">
        <f t="shared" si="20"/>
        <v>10</v>
      </c>
      <c r="AE70" s="13" t="str">
        <f t="shared" si="21"/>
        <v>L</v>
      </c>
      <c r="AF70" s="13" t="str">
        <f t="shared" si="22"/>
        <v>W</v>
      </c>
      <c r="AG70" s="14" t="str">
        <f t="shared" si="0"/>
        <v>Y</v>
      </c>
      <c r="AH70" s="11" t="str">
        <f t="shared" si="1"/>
        <v xml:space="preserve"> </v>
      </c>
    </row>
    <row r="71" spans="1:34" x14ac:dyDescent="0.3">
      <c r="A71" s="90">
        <v>42695</v>
      </c>
      <c r="B71" s="89" t="s">
        <v>275</v>
      </c>
      <c r="C71" s="89" t="s">
        <v>347</v>
      </c>
      <c r="D71" s="10">
        <f t="shared" si="2"/>
        <v>1</v>
      </c>
      <c r="E71" s="3">
        <v>12</v>
      </c>
      <c r="F71" s="3">
        <v>7</v>
      </c>
      <c r="G71" s="11">
        <f t="shared" ref="G71:G133" si="23">IF(ISNUMBER($D71),IF(E71&gt;F71,2,IF(E71=F71,1,IF(E71&lt;F71,0," "))))</f>
        <v>2</v>
      </c>
      <c r="H71" s="11">
        <f t="shared" ref="H71:H133" si="24">IF(ISNUMBER($D71),IF(F71&gt;E71,2,IF(F71=E71,1,IF(F71&lt;E71,0," "))))</f>
        <v>0</v>
      </c>
      <c r="I71" s="13" t="str">
        <f t="shared" ref="I71:I133" si="25">IF(ISNUMBER($D71),IF(G71=2,"H",IF(G71=1,"D",IF(G71=0,"A"," "))))</f>
        <v>H</v>
      </c>
      <c r="J71" s="3">
        <v>5</v>
      </c>
      <c r="K71" s="3">
        <v>11</v>
      </c>
      <c r="L71" s="11">
        <f t="shared" ref="L71:L133" si="26">IF(ISNUMBER($D71),IF(J71&gt;K71,2,IF(J71=K71,1,IF(J71&lt;K71,0," "))))</f>
        <v>0</v>
      </c>
      <c r="M71" s="11">
        <f t="shared" ref="M71:M133" si="27">IF(ISNUMBER($D71),IF(K71&gt;J71,2,IF(K71=J71,1,IF(K71&lt;J71,0," "))))</f>
        <v>2</v>
      </c>
      <c r="N71" s="13" t="str">
        <f t="shared" ref="N71:N133" si="28">IF(ISNUMBER($D71),IF(L71=2,"H",IF(L71=1,"D",IF(L71=0,"A"," "))))</f>
        <v>A</v>
      </c>
      <c r="O71" s="3">
        <v>9</v>
      </c>
      <c r="P71" s="3">
        <v>8</v>
      </c>
      <c r="Q71" s="11">
        <f t="shared" ref="Q71:Q133" si="29">IF(ISNUMBER($D71),IF(O71&gt;P71,2,IF(O71=P71,1,IF(O71&lt;P71,0," "))))</f>
        <v>2</v>
      </c>
      <c r="R71" s="11">
        <f t="shared" ref="R71:R133" si="30">IF(ISNUMBER($D71),IF(P71&gt;O71,2,IF(P71=O71,1,IF(P71&lt;O71,0," "))))</f>
        <v>0</v>
      </c>
      <c r="S71" s="13" t="str">
        <f t="shared" ref="S71:S133" si="31">IF(ISNUMBER($D71),IF(Q71=2,"H",IF(Q71=1,"D",IF(Q71=0,"A"," "))))</f>
        <v>H</v>
      </c>
      <c r="T71" s="3">
        <v>9</v>
      </c>
      <c r="U71" s="3">
        <v>6</v>
      </c>
      <c r="V71" s="11">
        <f t="shared" ref="V71:V133" si="32">IF(ISNUMBER($D71),IF(T71&gt;U71,2,IF(T71=U71,1,IF(T71&lt;U71,0," "))))</f>
        <v>2</v>
      </c>
      <c r="W71" s="11">
        <f t="shared" ref="W71:W133" si="33">IF(ISNUMBER($D71),IF(U71&gt;T71,2,IF(U71=T71,1,IF(U71&lt;T71,0," "))))</f>
        <v>0</v>
      </c>
      <c r="X71" s="13" t="str">
        <f t="shared" ref="X71:X133" si="34">IF(ISNUMBER($D71),IF(V71=2,"H",IF(V71=1,"D",IF(V71=0,"A"," "))))</f>
        <v>H</v>
      </c>
      <c r="Y71" s="12">
        <f t="shared" ref="Y71:Y133" si="35">IF(ISNUMBER($D71),IF(SUM(T71,O71,J71,E71)&gt;SUM(U71,P71,K71,F71),2,IF(SUM(T71,O71,J71,E71)=SUM(U71,P71,K71,F71),1,0)))</f>
        <v>2</v>
      </c>
      <c r="Z71" s="12">
        <f t="shared" ref="Z71:Z133" si="36">IF(ISNUMBER($D71),IF(Y71=2,0,IF(Y71=1,1,2)))</f>
        <v>0</v>
      </c>
      <c r="AA71" s="11">
        <f t="shared" ref="AA71:AA133" si="37">+T71+O71+J71+E71</f>
        <v>35</v>
      </c>
      <c r="AB71" s="11">
        <f t="shared" ref="AB71:AB133" si="38">+U71+P71+K71+F71</f>
        <v>32</v>
      </c>
      <c r="AC71" s="11">
        <f t="shared" ref="AC71:AC133" si="39">+Y71+V71+Q71+L71+G71</f>
        <v>8</v>
      </c>
      <c r="AD71" s="11">
        <f t="shared" ref="AD71:AD133" si="40">+Z71+W71+R71+M71+H71</f>
        <v>2</v>
      </c>
      <c r="AE71" s="13" t="str">
        <f t="shared" ref="AE71:AE133" si="41">IF(ISNUMBER($D71),IF(AC71&gt;AD71,"W",IF(AC71=AD71,"D","L")))</f>
        <v>W</v>
      </c>
      <c r="AF71" s="13" t="str">
        <f t="shared" ref="AF71:AF133" si="42">IF(ISNUMBER($D71),IF(AE71="W","L",IF(AE71="D","D","W")))</f>
        <v>L</v>
      </c>
      <c r="AG71" s="14" t="str">
        <f t="shared" ref="AG71:AG134" si="43">IF(SUMIFS($D$7:$D$226,$B$7:$B$226,$B71,$C$7:$C$226,$C71)+SUMIFS($D$7:$D$226,$B$7:$B$226,$C71,$C$7:$C$226,$B71)=2,"Y"," ")</f>
        <v>Y</v>
      </c>
      <c r="AH71" s="11">
        <f t="shared" ref="AH71:AH134" si="44">IF(AG71="Y",IF(($AA71-$AB71)+(SUMIFS($AB$7:$AB$226,$B$7:$B$226,$C71,$C$7:$C$226,$B71)-SUMIFS($AA$7:$AA$226,$B$7:$B$226,$C71,$C$7:$C$226,$B71))&gt;0,1,IF(($AA71-$AB71)+(SUMIFS($AB$7:$AB$226,$B$7:$B$226,$C71,$C$7:$C$226,$B71)-SUMIFS($AA$7:$AA$226,$B$7:$B$226,$C71,$C$7:$C$226,$B71))=0,0.5," ")))</f>
        <v>1</v>
      </c>
    </row>
    <row r="72" spans="1:34" x14ac:dyDescent="0.3">
      <c r="A72" s="90">
        <v>42696</v>
      </c>
      <c r="B72" s="89" t="s">
        <v>272</v>
      </c>
      <c r="C72" s="89" t="s">
        <v>10</v>
      </c>
      <c r="D72" s="10">
        <f t="shared" si="2"/>
        <v>1</v>
      </c>
      <c r="E72" s="3">
        <v>17</v>
      </c>
      <c r="F72" s="3">
        <v>3</v>
      </c>
      <c r="G72" s="11">
        <f t="shared" si="23"/>
        <v>2</v>
      </c>
      <c r="H72" s="11">
        <f t="shared" si="24"/>
        <v>0</v>
      </c>
      <c r="I72" s="13" t="str">
        <f t="shared" si="25"/>
        <v>H</v>
      </c>
      <c r="J72" s="3">
        <v>6</v>
      </c>
      <c r="K72" s="3">
        <v>16</v>
      </c>
      <c r="L72" s="11">
        <f t="shared" si="26"/>
        <v>0</v>
      </c>
      <c r="M72" s="11">
        <f t="shared" si="27"/>
        <v>2</v>
      </c>
      <c r="N72" s="13" t="str">
        <f t="shared" si="28"/>
        <v>A</v>
      </c>
      <c r="O72" s="3">
        <v>6</v>
      </c>
      <c r="P72" s="3">
        <v>14</v>
      </c>
      <c r="Q72" s="11">
        <f t="shared" si="29"/>
        <v>0</v>
      </c>
      <c r="R72" s="11">
        <f t="shared" si="30"/>
        <v>2</v>
      </c>
      <c r="S72" s="13" t="str">
        <f t="shared" si="31"/>
        <v>A</v>
      </c>
      <c r="T72" s="3">
        <v>12</v>
      </c>
      <c r="U72" s="3">
        <v>7</v>
      </c>
      <c r="V72" s="11">
        <f t="shared" si="32"/>
        <v>2</v>
      </c>
      <c r="W72" s="11">
        <f t="shared" si="33"/>
        <v>0</v>
      </c>
      <c r="X72" s="13" t="str">
        <f t="shared" si="34"/>
        <v>H</v>
      </c>
      <c r="Y72" s="12">
        <f t="shared" si="35"/>
        <v>2</v>
      </c>
      <c r="Z72" s="12">
        <f t="shared" si="36"/>
        <v>0</v>
      </c>
      <c r="AA72" s="11">
        <f t="shared" si="37"/>
        <v>41</v>
      </c>
      <c r="AB72" s="11">
        <f t="shared" si="38"/>
        <v>40</v>
      </c>
      <c r="AC72" s="11">
        <f t="shared" si="39"/>
        <v>6</v>
      </c>
      <c r="AD72" s="11">
        <f t="shared" si="40"/>
        <v>4</v>
      </c>
      <c r="AE72" s="13" t="str">
        <f t="shared" si="41"/>
        <v>W</v>
      </c>
      <c r="AF72" s="13" t="str">
        <f t="shared" si="42"/>
        <v>L</v>
      </c>
      <c r="AG72" s="14" t="str">
        <f t="shared" si="43"/>
        <v>Y</v>
      </c>
      <c r="AH72" s="11" t="str">
        <f t="shared" si="44"/>
        <v xml:space="preserve"> </v>
      </c>
    </row>
    <row r="73" spans="1:34" x14ac:dyDescent="0.3">
      <c r="A73" s="90">
        <v>42696</v>
      </c>
      <c r="B73" s="89" t="s">
        <v>350</v>
      </c>
      <c r="C73" s="89" t="s">
        <v>346</v>
      </c>
      <c r="D73" s="10">
        <f t="shared" si="2"/>
        <v>1</v>
      </c>
      <c r="E73" s="3">
        <v>6</v>
      </c>
      <c r="F73" s="3">
        <v>18</v>
      </c>
      <c r="G73" s="11">
        <f t="shared" si="23"/>
        <v>0</v>
      </c>
      <c r="H73" s="11">
        <f t="shared" si="24"/>
        <v>2</v>
      </c>
      <c r="I73" s="13" t="str">
        <f t="shared" si="25"/>
        <v>A</v>
      </c>
      <c r="J73" s="3">
        <v>5</v>
      </c>
      <c r="K73" s="3">
        <v>9</v>
      </c>
      <c r="L73" s="11">
        <f t="shared" si="26"/>
        <v>0</v>
      </c>
      <c r="M73" s="11">
        <f t="shared" si="27"/>
        <v>2</v>
      </c>
      <c r="N73" s="13" t="str">
        <f t="shared" si="28"/>
        <v>A</v>
      </c>
      <c r="O73" s="3">
        <v>4</v>
      </c>
      <c r="P73" s="3">
        <v>9</v>
      </c>
      <c r="Q73" s="11">
        <f t="shared" si="29"/>
        <v>0</v>
      </c>
      <c r="R73" s="11">
        <f t="shared" si="30"/>
        <v>2</v>
      </c>
      <c r="S73" s="13" t="str">
        <f t="shared" si="31"/>
        <v>A</v>
      </c>
      <c r="T73" s="3">
        <v>10</v>
      </c>
      <c r="U73" s="3">
        <v>11</v>
      </c>
      <c r="V73" s="11">
        <f t="shared" si="32"/>
        <v>0</v>
      </c>
      <c r="W73" s="11">
        <f t="shared" si="33"/>
        <v>2</v>
      </c>
      <c r="X73" s="13" t="str">
        <f t="shared" si="34"/>
        <v>A</v>
      </c>
      <c r="Y73" s="12">
        <f t="shared" si="35"/>
        <v>0</v>
      </c>
      <c r="Z73" s="12">
        <f t="shared" si="36"/>
        <v>2</v>
      </c>
      <c r="AA73" s="11">
        <f t="shared" si="37"/>
        <v>25</v>
      </c>
      <c r="AB73" s="11">
        <f t="shared" si="38"/>
        <v>47</v>
      </c>
      <c r="AC73" s="11">
        <f t="shared" si="39"/>
        <v>0</v>
      </c>
      <c r="AD73" s="11">
        <f t="shared" si="40"/>
        <v>10</v>
      </c>
      <c r="AE73" s="13" t="str">
        <f t="shared" si="41"/>
        <v>L</v>
      </c>
      <c r="AF73" s="13" t="str">
        <f t="shared" si="42"/>
        <v>W</v>
      </c>
      <c r="AG73" s="14" t="str">
        <f t="shared" si="43"/>
        <v>Y</v>
      </c>
      <c r="AH73" s="11" t="str">
        <f t="shared" si="44"/>
        <v xml:space="preserve"> </v>
      </c>
    </row>
    <row r="74" spans="1:34" x14ac:dyDescent="0.3">
      <c r="A74" s="90">
        <v>42697</v>
      </c>
      <c r="B74" s="89" t="s">
        <v>270</v>
      </c>
      <c r="C74" s="89" t="s">
        <v>273</v>
      </c>
      <c r="D74" s="10">
        <f t="shared" ref="D74:D134" si="45">IF(SUM(E74:F74)&gt;0,1," ")</f>
        <v>1</v>
      </c>
      <c r="E74" s="3">
        <v>8</v>
      </c>
      <c r="F74" s="3">
        <v>13</v>
      </c>
      <c r="G74" s="11">
        <f t="shared" si="23"/>
        <v>0</v>
      </c>
      <c r="H74" s="11">
        <f t="shared" si="24"/>
        <v>2</v>
      </c>
      <c r="I74" s="13" t="str">
        <f t="shared" si="25"/>
        <v>A</v>
      </c>
      <c r="J74" s="3">
        <v>4</v>
      </c>
      <c r="K74" s="3">
        <v>11</v>
      </c>
      <c r="L74" s="11">
        <f t="shared" si="26"/>
        <v>0</v>
      </c>
      <c r="M74" s="11">
        <f t="shared" si="27"/>
        <v>2</v>
      </c>
      <c r="N74" s="13" t="str">
        <f t="shared" si="28"/>
        <v>A</v>
      </c>
      <c r="O74" s="3">
        <v>11</v>
      </c>
      <c r="P74" s="3">
        <v>8</v>
      </c>
      <c r="Q74" s="11">
        <f t="shared" si="29"/>
        <v>2</v>
      </c>
      <c r="R74" s="11">
        <f t="shared" si="30"/>
        <v>0</v>
      </c>
      <c r="S74" s="13" t="str">
        <f t="shared" si="31"/>
        <v>H</v>
      </c>
      <c r="T74" s="3">
        <v>9</v>
      </c>
      <c r="U74" s="3">
        <v>5</v>
      </c>
      <c r="V74" s="11">
        <f t="shared" si="32"/>
        <v>2</v>
      </c>
      <c r="W74" s="11">
        <f t="shared" si="33"/>
        <v>0</v>
      </c>
      <c r="X74" s="13" t="str">
        <f t="shared" si="34"/>
        <v>H</v>
      </c>
      <c r="Y74" s="12">
        <f t="shared" si="35"/>
        <v>0</v>
      </c>
      <c r="Z74" s="12">
        <f t="shared" si="36"/>
        <v>2</v>
      </c>
      <c r="AA74" s="11">
        <f t="shared" si="37"/>
        <v>32</v>
      </c>
      <c r="AB74" s="11">
        <f t="shared" si="38"/>
        <v>37</v>
      </c>
      <c r="AC74" s="11">
        <f t="shared" si="39"/>
        <v>4</v>
      </c>
      <c r="AD74" s="11">
        <f t="shared" si="40"/>
        <v>6</v>
      </c>
      <c r="AE74" s="13" t="str">
        <f t="shared" si="41"/>
        <v>L</v>
      </c>
      <c r="AF74" s="13" t="str">
        <f t="shared" si="42"/>
        <v>W</v>
      </c>
      <c r="AG74" s="14" t="str">
        <f t="shared" si="43"/>
        <v>Y</v>
      </c>
      <c r="AH74" s="11" t="str">
        <f t="shared" si="44"/>
        <v xml:space="preserve"> </v>
      </c>
    </row>
    <row r="75" spans="1:34" x14ac:dyDescent="0.3">
      <c r="A75" s="90">
        <v>42698</v>
      </c>
      <c r="B75" s="89" t="s">
        <v>262</v>
      </c>
      <c r="C75" s="89" t="s">
        <v>390</v>
      </c>
      <c r="D75" s="10">
        <f t="shared" si="45"/>
        <v>1</v>
      </c>
      <c r="E75" s="3">
        <v>8</v>
      </c>
      <c r="F75" s="3">
        <v>6</v>
      </c>
      <c r="G75" s="11">
        <f t="shared" si="23"/>
        <v>2</v>
      </c>
      <c r="H75" s="11">
        <f t="shared" si="24"/>
        <v>0</v>
      </c>
      <c r="I75" s="13" t="str">
        <f t="shared" si="25"/>
        <v>H</v>
      </c>
      <c r="J75" s="3">
        <v>3</v>
      </c>
      <c r="K75" s="3">
        <v>13</v>
      </c>
      <c r="L75" s="11">
        <f t="shared" si="26"/>
        <v>0</v>
      </c>
      <c r="M75" s="11">
        <f t="shared" si="27"/>
        <v>2</v>
      </c>
      <c r="N75" s="13" t="str">
        <f t="shared" si="28"/>
        <v>A</v>
      </c>
      <c r="O75" s="3">
        <v>6</v>
      </c>
      <c r="P75" s="3">
        <v>8</v>
      </c>
      <c r="Q75" s="11">
        <f t="shared" si="29"/>
        <v>0</v>
      </c>
      <c r="R75" s="11">
        <f t="shared" si="30"/>
        <v>2</v>
      </c>
      <c r="S75" s="13" t="str">
        <f t="shared" si="31"/>
        <v>A</v>
      </c>
      <c r="T75" s="3">
        <v>4</v>
      </c>
      <c r="U75" s="3">
        <v>12</v>
      </c>
      <c r="V75" s="11">
        <f t="shared" si="32"/>
        <v>0</v>
      </c>
      <c r="W75" s="11">
        <f t="shared" si="33"/>
        <v>2</v>
      </c>
      <c r="X75" s="13" t="str">
        <f t="shared" si="34"/>
        <v>A</v>
      </c>
      <c r="Y75" s="12">
        <f t="shared" si="35"/>
        <v>0</v>
      </c>
      <c r="Z75" s="12">
        <f t="shared" si="36"/>
        <v>2</v>
      </c>
      <c r="AA75" s="11">
        <f t="shared" si="37"/>
        <v>21</v>
      </c>
      <c r="AB75" s="11">
        <f t="shared" si="38"/>
        <v>39</v>
      </c>
      <c r="AC75" s="11">
        <f t="shared" si="39"/>
        <v>2</v>
      </c>
      <c r="AD75" s="11">
        <f t="shared" si="40"/>
        <v>8</v>
      </c>
      <c r="AE75" s="13" t="str">
        <f t="shared" si="41"/>
        <v>L</v>
      </c>
      <c r="AF75" s="13" t="str">
        <f t="shared" si="42"/>
        <v>W</v>
      </c>
      <c r="AG75" s="14" t="str">
        <f t="shared" si="43"/>
        <v>Y</v>
      </c>
      <c r="AH75" s="11" t="str">
        <f t="shared" si="44"/>
        <v xml:space="preserve"> </v>
      </c>
    </row>
    <row r="76" spans="1:34" x14ac:dyDescent="0.3">
      <c r="A76" s="108">
        <v>42698</v>
      </c>
      <c r="B76" s="109" t="s">
        <v>271</v>
      </c>
      <c r="C76" s="109" t="s">
        <v>269</v>
      </c>
      <c r="D76" s="10">
        <f t="shared" si="45"/>
        <v>1</v>
      </c>
      <c r="E76" s="3">
        <v>11</v>
      </c>
      <c r="F76" s="3">
        <v>5</v>
      </c>
      <c r="G76" s="11">
        <f t="shared" si="23"/>
        <v>2</v>
      </c>
      <c r="H76" s="11">
        <f t="shared" si="24"/>
        <v>0</v>
      </c>
      <c r="I76" s="13" t="str">
        <f t="shared" si="25"/>
        <v>H</v>
      </c>
      <c r="J76" s="3">
        <v>8</v>
      </c>
      <c r="K76" s="3">
        <v>7</v>
      </c>
      <c r="L76" s="11">
        <f t="shared" si="26"/>
        <v>2</v>
      </c>
      <c r="M76" s="11">
        <f t="shared" si="27"/>
        <v>0</v>
      </c>
      <c r="N76" s="13" t="str">
        <f t="shared" si="28"/>
        <v>H</v>
      </c>
      <c r="O76" s="3">
        <v>9</v>
      </c>
      <c r="P76" s="3">
        <v>4</v>
      </c>
      <c r="Q76" s="11">
        <f t="shared" si="29"/>
        <v>2</v>
      </c>
      <c r="R76" s="11">
        <f t="shared" si="30"/>
        <v>0</v>
      </c>
      <c r="S76" s="13" t="str">
        <f t="shared" si="31"/>
        <v>H</v>
      </c>
      <c r="T76" s="3">
        <v>13</v>
      </c>
      <c r="U76" s="3">
        <v>4</v>
      </c>
      <c r="V76" s="11">
        <f t="shared" si="32"/>
        <v>2</v>
      </c>
      <c r="W76" s="11">
        <f t="shared" si="33"/>
        <v>0</v>
      </c>
      <c r="X76" s="13" t="str">
        <f t="shared" si="34"/>
        <v>H</v>
      </c>
      <c r="Y76" s="12">
        <f t="shared" si="35"/>
        <v>2</v>
      </c>
      <c r="Z76" s="12">
        <f t="shared" si="36"/>
        <v>0</v>
      </c>
      <c r="AA76" s="11">
        <f t="shared" si="37"/>
        <v>41</v>
      </c>
      <c r="AB76" s="11">
        <f t="shared" si="38"/>
        <v>20</v>
      </c>
      <c r="AC76" s="11">
        <f t="shared" si="39"/>
        <v>10</v>
      </c>
      <c r="AD76" s="11">
        <f t="shared" si="40"/>
        <v>0</v>
      </c>
      <c r="AE76" s="13" t="str">
        <f t="shared" si="41"/>
        <v>W</v>
      </c>
      <c r="AF76" s="13" t="str">
        <f t="shared" si="42"/>
        <v>L</v>
      </c>
      <c r="AG76" s="14" t="str">
        <f t="shared" si="43"/>
        <v>Y</v>
      </c>
      <c r="AH76" s="11">
        <f t="shared" si="44"/>
        <v>1</v>
      </c>
    </row>
    <row r="77" spans="1:34" x14ac:dyDescent="0.3">
      <c r="A77" s="90">
        <v>42698</v>
      </c>
      <c r="B77" s="89" t="s">
        <v>275</v>
      </c>
      <c r="C77" s="89" t="s">
        <v>349</v>
      </c>
      <c r="D77" s="10">
        <f t="shared" si="45"/>
        <v>1</v>
      </c>
      <c r="E77" s="3">
        <v>6</v>
      </c>
      <c r="F77" s="3">
        <v>13</v>
      </c>
      <c r="G77" s="11">
        <f t="shared" si="23"/>
        <v>0</v>
      </c>
      <c r="H77" s="11">
        <f t="shared" si="24"/>
        <v>2</v>
      </c>
      <c r="I77" s="13" t="str">
        <f t="shared" si="25"/>
        <v>A</v>
      </c>
      <c r="J77" s="3">
        <v>12</v>
      </c>
      <c r="K77" s="3">
        <v>4</v>
      </c>
      <c r="L77" s="11">
        <f t="shared" si="26"/>
        <v>2</v>
      </c>
      <c r="M77" s="11">
        <f t="shared" si="27"/>
        <v>0</v>
      </c>
      <c r="N77" s="13" t="str">
        <f t="shared" si="28"/>
        <v>H</v>
      </c>
      <c r="O77" s="3">
        <v>6</v>
      </c>
      <c r="P77" s="3">
        <v>9</v>
      </c>
      <c r="Q77" s="11">
        <f t="shared" si="29"/>
        <v>0</v>
      </c>
      <c r="R77" s="11">
        <f t="shared" si="30"/>
        <v>2</v>
      </c>
      <c r="S77" s="13" t="str">
        <f t="shared" si="31"/>
        <v>A</v>
      </c>
      <c r="T77" s="3">
        <v>18</v>
      </c>
      <c r="U77" s="3">
        <v>2</v>
      </c>
      <c r="V77" s="11">
        <f t="shared" si="32"/>
        <v>2</v>
      </c>
      <c r="W77" s="11">
        <f t="shared" si="33"/>
        <v>0</v>
      </c>
      <c r="X77" s="13" t="str">
        <f t="shared" si="34"/>
        <v>H</v>
      </c>
      <c r="Y77" s="12">
        <f t="shared" si="35"/>
        <v>2</v>
      </c>
      <c r="Z77" s="12">
        <f t="shared" si="36"/>
        <v>0</v>
      </c>
      <c r="AA77" s="11">
        <f t="shared" si="37"/>
        <v>42</v>
      </c>
      <c r="AB77" s="11">
        <f t="shared" si="38"/>
        <v>28</v>
      </c>
      <c r="AC77" s="11">
        <f t="shared" si="39"/>
        <v>6</v>
      </c>
      <c r="AD77" s="11">
        <f t="shared" si="40"/>
        <v>4</v>
      </c>
      <c r="AE77" s="13" t="str">
        <f t="shared" si="41"/>
        <v>W</v>
      </c>
      <c r="AF77" s="13" t="str">
        <f t="shared" si="42"/>
        <v>L</v>
      </c>
      <c r="AG77" s="14" t="str">
        <f t="shared" si="43"/>
        <v>Y</v>
      </c>
      <c r="AH77" s="11" t="str">
        <f t="shared" si="44"/>
        <v xml:space="preserve"> </v>
      </c>
    </row>
    <row r="78" spans="1:34" x14ac:dyDescent="0.3">
      <c r="A78" s="90">
        <v>42699</v>
      </c>
      <c r="B78" s="89" t="s">
        <v>348</v>
      </c>
      <c r="C78" s="89" t="s">
        <v>389</v>
      </c>
      <c r="D78" s="10">
        <f t="shared" si="45"/>
        <v>1</v>
      </c>
      <c r="E78" s="3">
        <v>11</v>
      </c>
      <c r="F78" s="3">
        <v>3</v>
      </c>
      <c r="G78" s="11">
        <f>IF(ISNUMBER($D78),IF(E78&gt;F78,2,IF(E78=F78,1,IF(E78&lt;F78,0," "))))</f>
        <v>2</v>
      </c>
      <c r="H78" s="11">
        <f>IF(ISNUMBER($D78),IF(F78&gt;E78,2,IF(F78=E78,1,IF(F78&lt;E78,0," "))))</f>
        <v>0</v>
      </c>
      <c r="I78" s="13" t="str">
        <f>IF(ISNUMBER($D78),IF(G78=2,"H",IF(G78=1,"D",IF(G78=0,"A"," "))))</f>
        <v>H</v>
      </c>
      <c r="J78" s="3">
        <v>16</v>
      </c>
      <c r="K78" s="3">
        <v>7</v>
      </c>
      <c r="L78" s="11">
        <f>IF(ISNUMBER($D78),IF(J78&gt;K78,2,IF(J78=K78,1,IF(J78&lt;K78,0," "))))</f>
        <v>2</v>
      </c>
      <c r="M78" s="11">
        <f>IF(ISNUMBER($D78),IF(K78&gt;J78,2,IF(K78=J78,1,IF(K78&lt;J78,0," "))))</f>
        <v>0</v>
      </c>
      <c r="N78" s="13" t="str">
        <f>IF(ISNUMBER($D78),IF(L78=2,"H",IF(L78=1,"D",IF(L78=0,"A"," "))))</f>
        <v>H</v>
      </c>
      <c r="O78" s="3">
        <v>6</v>
      </c>
      <c r="P78" s="3">
        <v>14</v>
      </c>
      <c r="Q78" s="11">
        <f>IF(ISNUMBER($D78),IF(O78&gt;P78,2,IF(O78=P78,1,IF(O78&lt;P78,0," "))))</f>
        <v>0</v>
      </c>
      <c r="R78" s="11">
        <f>IF(ISNUMBER($D78),IF(P78&gt;O78,2,IF(P78=O78,1,IF(P78&lt;O78,0," "))))</f>
        <v>2</v>
      </c>
      <c r="S78" s="13" t="str">
        <f>IF(ISNUMBER($D78),IF(Q78=2,"H",IF(Q78=1,"D",IF(Q78=0,"A"," "))))</f>
        <v>A</v>
      </c>
      <c r="T78" s="3">
        <v>13</v>
      </c>
      <c r="U78" s="3">
        <v>6</v>
      </c>
      <c r="V78" s="11">
        <f>IF(ISNUMBER($D78),IF(T78&gt;U78,2,IF(T78=U78,1,IF(T78&lt;U78,0," "))))</f>
        <v>2</v>
      </c>
      <c r="W78" s="11">
        <f>IF(ISNUMBER($D78),IF(U78&gt;T78,2,IF(U78=T78,1,IF(U78&lt;T78,0," "))))</f>
        <v>0</v>
      </c>
      <c r="X78" s="13" t="str">
        <f>IF(ISNUMBER($D78),IF(V78=2,"H",IF(V78=1,"D",IF(V78=0,"A"," "))))</f>
        <v>H</v>
      </c>
      <c r="Y78" s="12">
        <f>IF(ISNUMBER($D78),IF(SUM(T78,O78,J78,E78)&gt;SUM(U78,P78,K78,F78),2,IF(SUM(T78,O78,J78,E78)=SUM(U78,P78,K78,F78),1,0)))</f>
        <v>2</v>
      </c>
      <c r="Z78" s="12">
        <f>IF(ISNUMBER($D78),IF(Y78=2,0,IF(Y78=1,1,2)))</f>
        <v>0</v>
      </c>
      <c r="AA78" s="11">
        <f>+T78+O78+J78+E78</f>
        <v>46</v>
      </c>
      <c r="AB78" s="11">
        <f>+U78+P78+K78+F78</f>
        <v>30</v>
      </c>
      <c r="AC78" s="11">
        <f>+Y78+V78+Q78+L78+G78</f>
        <v>8</v>
      </c>
      <c r="AD78" s="11">
        <f>+Z78+W78+R78+M78+H78</f>
        <v>2</v>
      </c>
      <c r="AE78" s="13" t="str">
        <f>IF(ISNUMBER($D78),IF(AC78&gt;AD78,"W",IF(AC78=AD78,"D","L")))</f>
        <v>W</v>
      </c>
      <c r="AF78" s="13" t="str">
        <f>IF(ISNUMBER($D78),IF(AE78="W","L",IF(AE78="D","D","W")))</f>
        <v>L</v>
      </c>
      <c r="AG78" s="14" t="str">
        <f t="shared" si="43"/>
        <v>Y</v>
      </c>
      <c r="AH78" s="11">
        <f t="shared" si="44"/>
        <v>1</v>
      </c>
    </row>
    <row r="79" spans="1:34" x14ac:dyDescent="0.3">
      <c r="A79" s="90">
        <v>42699</v>
      </c>
      <c r="B79" s="89" t="s">
        <v>262</v>
      </c>
      <c r="C79" s="89" t="s">
        <v>346</v>
      </c>
      <c r="D79" s="10">
        <f t="shared" si="45"/>
        <v>1</v>
      </c>
      <c r="E79" s="3">
        <v>10</v>
      </c>
      <c r="F79" s="3">
        <v>8</v>
      </c>
      <c r="G79" s="11">
        <f t="shared" si="23"/>
        <v>2</v>
      </c>
      <c r="H79" s="11">
        <f t="shared" si="24"/>
        <v>0</v>
      </c>
      <c r="I79" s="13" t="str">
        <f t="shared" si="25"/>
        <v>H</v>
      </c>
      <c r="J79" s="3">
        <v>8</v>
      </c>
      <c r="K79" s="3">
        <v>14</v>
      </c>
      <c r="L79" s="11">
        <f t="shared" si="26"/>
        <v>0</v>
      </c>
      <c r="M79" s="11">
        <f t="shared" si="27"/>
        <v>2</v>
      </c>
      <c r="N79" s="13" t="str">
        <f t="shared" si="28"/>
        <v>A</v>
      </c>
      <c r="O79" s="3">
        <v>17</v>
      </c>
      <c r="P79" s="3">
        <v>6</v>
      </c>
      <c r="Q79" s="11">
        <f t="shared" si="29"/>
        <v>2</v>
      </c>
      <c r="R79" s="11">
        <f t="shared" si="30"/>
        <v>0</v>
      </c>
      <c r="S79" s="13" t="str">
        <f t="shared" si="31"/>
        <v>H</v>
      </c>
      <c r="T79" s="3">
        <v>3</v>
      </c>
      <c r="U79" s="3">
        <v>11</v>
      </c>
      <c r="V79" s="11">
        <f t="shared" si="32"/>
        <v>0</v>
      </c>
      <c r="W79" s="11">
        <f t="shared" si="33"/>
        <v>2</v>
      </c>
      <c r="X79" s="13" t="str">
        <f t="shared" si="34"/>
        <v>A</v>
      </c>
      <c r="Y79" s="12">
        <f t="shared" si="35"/>
        <v>0</v>
      </c>
      <c r="Z79" s="12">
        <f t="shared" si="36"/>
        <v>2</v>
      </c>
      <c r="AA79" s="11">
        <f t="shared" si="37"/>
        <v>38</v>
      </c>
      <c r="AB79" s="11">
        <f t="shared" si="38"/>
        <v>39</v>
      </c>
      <c r="AC79" s="11">
        <f t="shared" si="39"/>
        <v>4</v>
      </c>
      <c r="AD79" s="11">
        <f t="shared" si="40"/>
        <v>6</v>
      </c>
      <c r="AE79" s="13" t="str">
        <f t="shared" si="41"/>
        <v>L</v>
      </c>
      <c r="AF79" s="13" t="str">
        <f t="shared" si="42"/>
        <v>W</v>
      </c>
      <c r="AG79" s="14" t="str">
        <f t="shared" si="43"/>
        <v>Y</v>
      </c>
      <c r="AH79" s="11">
        <f t="shared" si="44"/>
        <v>1</v>
      </c>
    </row>
    <row r="80" spans="1:34" x14ac:dyDescent="0.3">
      <c r="A80" s="108">
        <v>42702</v>
      </c>
      <c r="B80" s="109" t="s">
        <v>12</v>
      </c>
      <c r="C80" s="109" t="s">
        <v>261</v>
      </c>
      <c r="D80" s="10">
        <f t="shared" si="45"/>
        <v>1</v>
      </c>
      <c r="E80" s="3">
        <v>6</v>
      </c>
      <c r="F80" s="3">
        <v>15</v>
      </c>
      <c r="G80" s="11">
        <f t="shared" si="23"/>
        <v>0</v>
      </c>
      <c r="H80" s="11">
        <f t="shared" si="24"/>
        <v>2</v>
      </c>
      <c r="I80" s="13" t="str">
        <f t="shared" si="25"/>
        <v>A</v>
      </c>
      <c r="J80" s="3">
        <v>3</v>
      </c>
      <c r="K80" s="3">
        <v>9</v>
      </c>
      <c r="L80" s="11">
        <f t="shared" si="26"/>
        <v>0</v>
      </c>
      <c r="M80" s="11">
        <f t="shared" si="27"/>
        <v>2</v>
      </c>
      <c r="N80" s="13" t="str">
        <f t="shared" si="28"/>
        <v>A</v>
      </c>
      <c r="O80" s="3">
        <v>7</v>
      </c>
      <c r="P80" s="3">
        <v>6</v>
      </c>
      <c r="Q80" s="11">
        <f t="shared" si="29"/>
        <v>2</v>
      </c>
      <c r="R80" s="11">
        <f t="shared" si="30"/>
        <v>0</v>
      </c>
      <c r="S80" s="13" t="str">
        <f t="shared" si="31"/>
        <v>H</v>
      </c>
      <c r="T80" s="3">
        <v>9</v>
      </c>
      <c r="U80" s="3">
        <v>7</v>
      </c>
      <c r="V80" s="11">
        <f t="shared" si="32"/>
        <v>2</v>
      </c>
      <c r="W80" s="11">
        <f t="shared" si="33"/>
        <v>0</v>
      </c>
      <c r="X80" s="13" t="str">
        <f t="shared" si="34"/>
        <v>H</v>
      </c>
      <c r="Y80" s="12">
        <f t="shared" si="35"/>
        <v>0</v>
      </c>
      <c r="Z80" s="12">
        <f t="shared" si="36"/>
        <v>2</v>
      </c>
      <c r="AA80" s="11">
        <f t="shared" si="37"/>
        <v>25</v>
      </c>
      <c r="AB80" s="11">
        <f t="shared" si="38"/>
        <v>37</v>
      </c>
      <c r="AC80" s="11">
        <f t="shared" si="39"/>
        <v>4</v>
      </c>
      <c r="AD80" s="11">
        <f t="shared" si="40"/>
        <v>6</v>
      </c>
      <c r="AE80" s="13" t="str">
        <f t="shared" si="41"/>
        <v>L</v>
      </c>
      <c r="AF80" s="13" t="str">
        <f t="shared" si="42"/>
        <v>W</v>
      </c>
      <c r="AG80" s="14" t="str">
        <f t="shared" si="43"/>
        <v>Y</v>
      </c>
      <c r="AH80" s="11" t="str">
        <f t="shared" si="44"/>
        <v xml:space="preserve"> </v>
      </c>
    </row>
    <row r="81" spans="1:34" x14ac:dyDescent="0.3">
      <c r="A81" s="90">
        <v>42702</v>
      </c>
      <c r="B81" s="89" t="s">
        <v>345</v>
      </c>
      <c r="C81" s="89" t="s">
        <v>349</v>
      </c>
      <c r="D81" s="10">
        <f t="shared" si="45"/>
        <v>1</v>
      </c>
      <c r="E81" s="3">
        <v>3</v>
      </c>
      <c r="F81" s="3">
        <v>11</v>
      </c>
      <c r="G81" s="11">
        <f>IF(ISNUMBER($D81),IF(E81&gt;F81,2,IF(E81=F81,1,IF(E81&lt;F81,0," "))))</f>
        <v>0</v>
      </c>
      <c r="H81" s="11">
        <f>IF(ISNUMBER($D81),IF(F81&gt;E81,2,IF(F81=E81,1,IF(F81&lt;E81,0," "))))</f>
        <v>2</v>
      </c>
      <c r="I81" s="13" t="str">
        <f>IF(ISNUMBER($D81),IF(G81=2,"H",IF(G81=1,"D",IF(G81=0,"A"," "))))</f>
        <v>A</v>
      </c>
      <c r="J81" s="3">
        <v>13</v>
      </c>
      <c r="K81" s="3">
        <v>2</v>
      </c>
      <c r="L81" s="11">
        <f>IF(ISNUMBER($D81),IF(J81&gt;K81,2,IF(J81=K81,1,IF(J81&lt;K81,0," "))))</f>
        <v>2</v>
      </c>
      <c r="M81" s="11">
        <f>IF(ISNUMBER($D81),IF(K81&gt;J81,2,IF(K81=J81,1,IF(K81&lt;J81,0," "))))</f>
        <v>0</v>
      </c>
      <c r="N81" s="13" t="str">
        <f>IF(ISNUMBER($D81),IF(L81=2,"H",IF(L81=1,"D",IF(L81=0,"A"," "))))</f>
        <v>H</v>
      </c>
      <c r="O81" s="3">
        <v>6</v>
      </c>
      <c r="P81" s="3">
        <v>9</v>
      </c>
      <c r="Q81" s="11">
        <f>IF(ISNUMBER($D81),IF(O81&gt;P81,2,IF(O81=P81,1,IF(O81&lt;P81,0," "))))</f>
        <v>0</v>
      </c>
      <c r="R81" s="11">
        <f>IF(ISNUMBER($D81),IF(P81&gt;O81,2,IF(P81=O81,1,IF(P81&lt;O81,0," "))))</f>
        <v>2</v>
      </c>
      <c r="S81" s="13" t="str">
        <f>IF(ISNUMBER($D81),IF(Q81=2,"H",IF(Q81=1,"D",IF(Q81=0,"A"," "))))</f>
        <v>A</v>
      </c>
      <c r="T81" s="3">
        <v>10</v>
      </c>
      <c r="U81" s="3">
        <v>14</v>
      </c>
      <c r="V81" s="11">
        <f>IF(ISNUMBER($D81),IF(T81&gt;U81,2,IF(T81=U81,1,IF(T81&lt;U81,0," "))))</f>
        <v>0</v>
      </c>
      <c r="W81" s="11">
        <f>IF(ISNUMBER($D81),IF(U81&gt;T81,2,IF(U81=T81,1,IF(U81&lt;T81,0," "))))</f>
        <v>2</v>
      </c>
      <c r="X81" s="13" t="str">
        <f>IF(ISNUMBER($D81),IF(V81=2,"H",IF(V81=1,"D",IF(V81=0,"A"," "))))</f>
        <v>A</v>
      </c>
      <c r="Y81" s="12">
        <f>IF(ISNUMBER($D81),IF(SUM(T81,O81,J81,E81)&gt;SUM(U81,P81,K81,F81),2,IF(SUM(T81,O81,J81,E81)=SUM(U81,P81,K81,F81),1,0)))</f>
        <v>0</v>
      </c>
      <c r="Z81" s="12">
        <f>IF(ISNUMBER($D81),IF(Y81=2,0,IF(Y81=1,1,2)))</f>
        <v>2</v>
      </c>
      <c r="AA81" s="11">
        <f>+T81+O81+J81+E81</f>
        <v>32</v>
      </c>
      <c r="AB81" s="11">
        <f>+U81+P81+K81+F81</f>
        <v>36</v>
      </c>
      <c r="AC81" s="11">
        <f>+Y81+V81+Q81+L81+G81</f>
        <v>2</v>
      </c>
      <c r="AD81" s="11">
        <f>+Z81+W81+R81+M81+H81</f>
        <v>8</v>
      </c>
      <c r="AE81" s="13" t="str">
        <f>IF(ISNUMBER($D81),IF(AC81&gt;AD81,"W",IF(AC81=AD81,"D","L")))</f>
        <v>L</v>
      </c>
      <c r="AF81" s="13" t="str">
        <f>IF(ISNUMBER($D81),IF(AE81="W","L",IF(AE81="D","D","W")))</f>
        <v>W</v>
      </c>
      <c r="AG81" s="14" t="str">
        <f t="shared" si="43"/>
        <v>Y</v>
      </c>
      <c r="AH81" s="11">
        <f t="shared" si="44"/>
        <v>1</v>
      </c>
    </row>
    <row r="82" spans="1:34" x14ac:dyDescent="0.3">
      <c r="A82" s="90">
        <v>42703</v>
      </c>
      <c r="B82" s="89" t="s">
        <v>272</v>
      </c>
      <c r="C82" s="89" t="s">
        <v>273</v>
      </c>
      <c r="D82" s="10">
        <f t="shared" si="45"/>
        <v>1</v>
      </c>
      <c r="E82" s="3">
        <v>12</v>
      </c>
      <c r="F82" s="3">
        <v>4</v>
      </c>
      <c r="G82" s="11">
        <f t="shared" si="23"/>
        <v>2</v>
      </c>
      <c r="H82" s="11">
        <f t="shared" si="24"/>
        <v>0</v>
      </c>
      <c r="I82" s="13" t="str">
        <f t="shared" si="25"/>
        <v>H</v>
      </c>
      <c r="J82" s="3">
        <v>9</v>
      </c>
      <c r="K82" s="3">
        <v>8</v>
      </c>
      <c r="L82" s="11">
        <f t="shared" si="26"/>
        <v>2</v>
      </c>
      <c r="M82" s="11">
        <f t="shared" si="27"/>
        <v>0</v>
      </c>
      <c r="N82" s="13" t="str">
        <f t="shared" si="28"/>
        <v>H</v>
      </c>
      <c r="O82" s="3">
        <v>10</v>
      </c>
      <c r="P82" s="3">
        <v>9</v>
      </c>
      <c r="Q82" s="11">
        <f t="shared" si="29"/>
        <v>2</v>
      </c>
      <c r="R82" s="11">
        <f t="shared" si="30"/>
        <v>0</v>
      </c>
      <c r="S82" s="13" t="str">
        <f t="shared" si="31"/>
        <v>H</v>
      </c>
      <c r="T82" s="3">
        <v>9</v>
      </c>
      <c r="U82" s="3">
        <v>4</v>
      </c>
      <c r="V82" s="11">
        <f t="shared" si="32"/>
        <v>2</v>
      </c>
      <c r="W82" s="11">
        <f t="shared" si="33"/>
        <v>0</v>
      </c>
      <c r="X82" s="13" t="str">
        <f t="shared" si="34"/>
        <v>H</v>
      </c>
      <c r="Y82" s="12">
        <f t="shared" si="35"/>
        <v>2</v>
      </c>
      <c r="Z82" s="12">
        <f t="shared" si="36"/>
        <v>0</v>
      </c>
      <c r="AA82" s="11">
        <f t="shared" si="37"/>
        <v>40</v>
      </c>
      <c r="AB82" s="11">
        <f t="shared" si="38"/>
        <v>25</v>
      </c>
      <c r="AC82" s="11">
        <f t="shared" si="39"/>
        <v>10</v>
      </c>
      <c r="AD82" s="11">
        <f t="shared" si="40"/>
        <v>0</v>
      </c>
      <c r="AE82" s="13" t="str">
        <f t="shared" si="41"/>
        <v>W</v>
      </c>
      <c r="AF82" s="13" t="str">
        <f t="shared" si="42"/>
        <v>L</v>
      </c>
      <c r="AG82" s="14" t="str">
        <f t="shared" si="43"/>
        <v>Y</v>
      </c>
      <c r="AH82" s="11">
        <f t="shared" si="44"/>
        <v>1</v>
      </c>
    </row>
    <row r="83" spans="1:34" x14ac:dyDescent="0.3">
      <c r="A83" s="108">
        <v>42704</v>
      </c>
      <c r="B83" s="109" t="s">
        <v>10</v>
      </c>
      <c r="C83" s="109" t="s">
        <v>389</v>
      </c>
      <c r="D83" s="10">
        <f t="shared" si="45"/>
        <v>1</v>
      </c>
      <c r="E83" s="3">
        <v>14</v>
      </c>
      <c r="F83" s="3">
        <v>5</v>
      </c>
      <c r="G83" s="11">
        <f t="shared" si="23"/>
        <v>2</v>
      </c>
      <c r="H83" s="11">
        <f t="shared" si="24"/>
        <v>0</v>
      </c>
      <c r="I83" s="13" t="str">
        <f t="shared" si="25"/>
        <v>H</v>
      </c>
      <c r="J83" s="3">
        <v>20</v>
      </c>
      <c r="K83" s="3">
        <v>6</v>
      </c>
      <c r="L83" s="11">
        <f t="shared" si="26"/>
        <v>2</v>
      </c>
      <c r="M83" s="11">
        <f t="shared" si="27"/>
        <v>0</v>
      </c>
      <c r="N83" s="13" t="str">
        <f t="shared" si="28"/>
        <v>H</v>
      </c>
      <c r="O83" s="3">
        <v>15</v>
      </c>
      <c r="P83" s="3">
        <v>4</v>
      </c>
      <c r="Q83" s="11">
        <f t="shared" si="29"/>
        <v>2</v>
      </c>
      <c r="R83" s="11">
        <f t="shared" si="30"/>
        <v>0</v>
      </c>
      <c r="S83" s="13" t="str">
        <f t="shared" si="31"/>
        <v>H</v>
      </c>
      <c r="T83" s="3">
        <v>4</v>
      </c>
      <c r="U83" s="3">
        <v>10</v>
      </c>
      <c r="V83" s="11">
        <f t="shared" si="32"/>
        <v>0</v>
      </c>
      <c r="W83" s="11">
        <f t="shared" si="33"/>
        <v>2</v>
      </c>
      <c r="X83" s="13" t="str">
        <f t="shared" si="34"/>
        <v>A</v>
      </c>
      <c r="Y83" s="12">
        <f t="shared" si="35"/>
        <v>2</v>
      </c>
      <c r="Z83" s="12">
        <f t="shared" si="36"/>
        <v>0</v>
      </c>
      <c r="AA83" s="11">
        <f t="shared" si="37"/>
        <v>53</v>
      </c>
      <c r="AB83" s="11">
        <f t="shared" si="38"/>
        <v>25</v>
      </c>
      <c r="AC83" s="11">
        <f t="shared" si="39"/>
        <v>8</v>
      </c>
      <c r="AD83" s="11">
        <f t="shared" si="40"/>
        <v>2</v>
      </c>
      <c r="AE83" s="13" t="str">
        <f t="shared" si="41"/>
        <v>W</v>
      </c>
      <c r="AF83" s="13" t="str">
        <f t="shared" si="42"/>
        <v>L</v>
      </c>
      <c r="AG83" s="14" t="str">
        <f t="shared" si="43"/>
        <v>Y</v>
      </c>
      <c r="AH83" s="11">
        <f t="shared" si="44"/>
        <v>1</v>
      </c>
    </row>
    <row r="84" spans="1:34" x14ac:dyDescent="0.3">
      <c r="A84" s="90">
        <v>42704</v>
      </c>
      <c r="B84" s="89" t="s">
        <v>327</v>
      </c>
      <c r="C84" s="89" t="s">
        <v>271</v>
      </c>
      <c r="D84" s="10">
        <f t="shared" si="45"/>
        <v>1</v>
      </c>
      <c r="E84" s="3">
        <v>11</v>
      </c>
      <c r="F84" s="3">
        <v>9</v>
      </c>
      <c r="G84" s="11">
        <f t="shared" si="23"/>
        <v>2</v>
      </c>
      <c r="H84" s="11">
        <f t="shared" si="24"/>
        <v>0</v>
      </c>
      <c r="I84" s="13" t="str">
        <f t="shared" si="25"/>
        <v>H</v>
      </c>
      <c r="J84" s="3">
        <v>11</v>
      </c>
      <c r="K84" s="3">
        <v>10</v>
      </c>
      <c r="L84" s="11">
        <f t="shared" si="26"/>
        <v>2</v>
      </c>
      <c r="M84" s="11">
        <f t="shared" si="27"/>
        <v>0</v>
      </c>
      <c r="N84" s="13" t="str">
        <f t="shared" si="28"/>
        <v>H</v>
      </c>
      <c r="O84" s="3">
        <v>7</v>
      </c>
      <c r="P84" s="3">
        <v>8</v>
      </c>
      <c r="Q84" s="11">
        <f t="shared" si="29"/>
        <v>0</v>
      </c>
      <c r="R84" s="11">
        <f t="shared" si="30"/>
        <v>2</v>
      </c>
      <c r="S84" s="13" t="str">
        <f t="shared" si="31"/>
        <v>A</v>
      </c>
      <c r="T84" s="3">
        <v>5</v>
      </c>
      <c r="U84" s="3">
        <v>8</v>
      </c>
      <c r="V84" s="11">
        <f t="shared" si="32"/>
        <v>0</v>
      </c>
      <c r="W84" s="11">
        <f t="shared" si="33"/>
        <v>2</v>
      </c>
      <c r="X84" s="13" t="str">
        <f t="shared" si="34"/>
        <v>A</v>
      </c>
      <c r="Y84" s="12">
        <f t="shared" si="35"/>
        <v>0</v>
      </c>
      <c r="Z84" s="12">
        <f t="shared" si="36"/>
        <v>2</v>
      </c>
      <c r="AA84" s="11">
        <f t="shared" si="37"/>
        <v>34</v>
      </c>
      <c r="AB84" s="11">
        <f t="shared" si="38"/>
        <v>35</v>
      </c>
      <c r="AC84" s="11">
        <f t="shared" si="39"/>
        <v>4</v>
      </c>
      <c r="AD84" s="11">
        <f t="shared" si="40"/>
        <v>6</v>
      </c>
      <c r="AE84" s="13" t="str">
        <f t="shared" si="41"/>
        <v>L</v>
      </c>
      <c r="AF84" s="13" t="str">
        <f t="shared" si="42"/>
        <v>W</v>
      </c>
      <c r="AG84" s="14" t="str">
        <f t="shared" si="43"/>
        <v>Y</v>
      </c>
      <c r="AH84" s="11" t="str">
        <f t="shared" si="44"/>
        <v xml:space="preserve"> </v>
      </c>
    </row>
    <row r="85" spans="1:34" x14ac:dyDescent="0.3">
      <c r="A85" s="90">
        <v>42705</v>
      </c>
      <c r="B85" s="89" t="s">
        <v>346</v>
      </c>
      <c r="C85" s="89" t="s">
        <v>348</v>
      </c>
      <c r="D85" s="10">
        <f t="shared" si="45"/>
        <v>1</v>
      </c>
      <c r="E85" s="3">
        <v>13</v>
      </c>
      <c r="F85" s="3">
        <v>5</v>
      </c>
      <c r="G85" s="11">
        <f t="shared" si="23"/>
        <v>2</v>
      </c>
      <c r="H85" s="11">
        <f t="shared" si="24"/>
        <v>0</v>
      </c>
      <c r="I85" s="13" t="str">
        <f t="shared" si="25"/>
        <v>H</v>
      </c>
      <c r="J85" s="3">
        <v>11</v>
      </c>
      <c r="K85" s="3">
        <v>4</v>
      </c>
      <c r="L85" s="11">
        <f t="shared" si="26"/>
        <v>2</v>
      </c>
      <c r="M85" s="11">
        <f t="shared" si="27"/>
        <v>0</v>
      </c>
      <c r="N85" s="13" t="str">
        <f t="shared" si="28"/>
        <v>H</v>
      </c>
      <c r="O85" s="3">
        <v>11</v>
      </c>
      <c r="P85" s="3">
        <v>8</v>
      </c>
      <c r="Q85" s="11">
        <f t="shared" si="29"/>
        <v>2</v>
      </c>
      <c r="R85" s="11">
        <f t="shared" si="30"/>
        <v>0</v>
      </c>
      <c r="S85" s="13" t="str">
        <f t="shared" si="31"/>
        <v>H</v>
      </c>
      <c r="T85" s="3">
        <v>12</v>
      </c>
      <c r="U85" s="3">
        <v>4</v>
      </c>
      <c r="V85" s="11">
        <f t="shared" si="32"/>
        <v>2</v>
      </c>
      <c r="W85" s="11">
        <f t="shared" si="33"/>
        <v>0</v>
      </c>
      <c r="X85" s="13" t="str">
        <f t="shared" si="34"/>
        <v>H</v>
      </c>
      <c r="Y85" s="12">
        <f t="shared" si="35"/>
        <v>2</v>
      </c>
      <c r="Z85" s="12">
        <f t="shared" si="36"/>
        <v>0</v>
      </c>
      <c r="AA85" s="11">
        <f t="shared" si="37"/>
        <v>47</v>
      </c>
      <c r="AB85" s="11">
        <f t="shared" si="38"/>
        <v>21</v>
      </c>
      <c r="AC85" s="11">
        <f t="shared" si="39"/>
        <v>10</v>
      </c>
      <c r="AD85" s="11">
        <f t="shared" si="40"/>
        <v>0</v>
      </c>
      <c r="AE85" s="13" t="str">
        <f t="shared" si="41"/>
        <v>W</v>
      </c>
      <c r="AF85" s="13" t="str">
        <f t="shared" si="42"/>
        <v>L</v>
      </c>
      <c r="AG85" s="14" t="str">
        <f t="shared" si="43"/>
        <v>Y</v>
      </c>
      <c r="AH85" s="11">
        <f t="shared" si="44"/>
        <v>1</v>
      </c>
    </row>
    <row r="86" spans="1:34" x14ac:dyDescent="0.3">
      <c r="A86" s="90">
        <v>42705</v>
      </c>
      <c r="B86" s="89" t="s">
        <v>350</v>
      </c>
      <c r="C86" s="89" t="s">
        <v>270</v>
      </c>
      <c r="D86" s="10">
        <f t="shared" si="45"/>
        <v>1</v>
      </c>
      <c r="E86" s="3">
        <v>17</v>
      </c>
      <c r="F86" s="3">
        <v>3</v>
      </c>
      <c r="G86" s="11">
        <f t="shared" si="23"/>
        <v>2</v>
      </c>
      <c r="H86" s="11">
        <f t="shared" si="24"/>
        <v>0</v>
      </c>
      <c r="I86" s="13" t="str">
        <f t="shared" si="25"/>
        <v>H</v>
      </c>
      <c r="J86" s="3">
        <v>15</v>
      </c>
      <c r="K86" s="3">
        <v>3</v>
      </c>
      <c r="L86" s="11">
        <f t="shared" si="26"/>
        <v>2</v>
      </c>
      <c r="M86" s="11">
        <f t="shared" si="27"/>
        <v>0</v>
      </c>
      <c r="N86" s="13" t="str">
        <f t="shared" si="28"/>
        <v>H</v>
      </c>
      <c r="O86" s="3">
        <v>12</v>
      </c>
      <c r="P86" s="3">
        <v>5</v>
      </c>
      <c r="Q86" s="11">
        <f t="shared" si="29"/>
        <v>2</v>
      </c>
      <c r="R86" s="11">
        <f t="shared" si="30"/>
        <v>0</v>
      </c>
      <c r="S86" s="13" t="str">
        <f t="shared" si="31"/>
        <v>H</v>
      </c>
      <c r="T86" s="3">
        <v>19</v>
      </c>
      <c r="U86" s="3">
        <v>2</v>
      </c>
      <c r="V86" s="11">
        <f t="shared" si="32"/>
        <v>2</v>
      </c>
      <c r="W86" s="11">
        <f t="shared" si="33"/>
        <v>0</v>
      </c>
      <c r="X86" s="13" t="str">
        <f t="shared" si="34"/>
        <v>H</v>
      </c>
      <c r="Y86" s="12">
        <f t="shared" si="35"/>
        <v>2</v>
      </c>
      <c r="Z86" s="12">
        <f t="shared" si="36"/>
        <v>0</v>
      </c>
      <c r="AA86" s="11">
        <f t="shared" si="37"/>
        <v>63</v>
      </c>
      <c r="AB86" s="11">
        <f t="shared" si="38"/>
        <v>13</v>
      </c>
      <c r="AC86" s="11">
        <f t="shared" si="39"/>
        <v>10</v>
      </c>
      <c r="AD86" s="11">
        <f t="shared" si="40"/>
        <v>0</v>
      </c>
      <c r="AE86" s="13" t="str">
        <f t="shared" si="41"/>
        <v>W</v>
      </c>
      <c r="AF86" s="13" t="str">
        <f t="shared" si="42"/>
        <v>L</v>
      </c>
      <c r="AG86" s="14" t="str">
        <f t="shared" si="43"/>
        <v>Y</v>
      </c>
      <c r="AH86" s="11">
        <f t="shared" si="44"/>
        <v>1</v>
      </c>
    </row>
    <row r="87" spans="1:34" x14ac:dyDescent="0.3">
      <c r="A87" s="90">
        <v>42705</v>
      </c>
      <c r="B87" s="89" t="s">
        <v>275</v>
      </c>
      <c r="C87" s="89" t="s">
        <v>271</v>
      </c>
      <c r="D87" s="10">
        <f t="shared" si="45"/>
        <v>1</v>
      </c>
      <c r="E87" s="3">
        <v>10</v>
      </c>
      <c r="F87" s="3">
        <v>10</v>
      </c>
      <c r="G87" s="11">
        <f t="shared" si="23"/>
        <v>1</v>
      </c>
      <c r="H87" s="11">
        <f t="shared" si="24"/>
        <v>1</v>
      </c>
      <c r="I87" s="13" t="str">
        <f t="shared" si="25"/>
        <v>D</v>
      </c>
      <c r="J87" s="3">
        <v>5</v>
      </c>
      <c r="K87" s="3">
        <v>12</v>
      </c>
      <c r="L87" s="11">
        <f t="shared" si="26"/>
        <v>0</v>
      </c>
      <c r="M87" s="11">
        <f t="shared" si="27"/>
        <v>2</v>
      </c>
      <c r="N87" s="13" t="str">
        <f t="shared" si="28"/>
        <v>A</v>
      </c>
      <c r="O87" s="3">
        <v>7</v>
      </c>
      <c r="P87" s="3">
        <v>14</v>
      </c>
      <c r="Q87" s="11">
        <f t="shared" si="29"/>
        <v>0</v>
      </c>
      <c r="R87" s="11">
        <f t="shared" si="30"/>
        <v>2</v>
      </c>
      <c r="S87" s="13" t="str">
        <f t="shared" si="31"/>
        <v>A</v>
      </c>
      <c r="T87" s="3">
        <v>4</v>
      </c>
      <c r="U87" s="3">
        <v>9</v>
      </c>
      <c r="V87" s="11">
        <f t="shared" si="32"/>
        <v>0</v>
      </c>
      <c r="W87" s="11">
        <f t="shared" si="33"/>
        <v>2</v>
      </c>
      <c r="X87" s="13" t="str">
        <f t="shared" si="34"/>
        <v>A</v>
      </c>
      <c r="Y87" s="12">
        <f t="shared" si="35"/>
        <v>0</v>
      </c>
      <c r="Z87" s="12">
        <f t="shared" si="36"/>
        <v>2</v>
      </c>
      <c r="AA87" s="11">
        <f t="shared" si="37"/>
        <v>26</v>
      </c>
      <c r="AB87" s="11">
        <f t="shared" si="38"/>
        <v>45</v>
      </c>
      <c r="AC87" s="11">
        <f t="shared" si="39"/>
        <v>1</v>
      </c>
      <c r="AD87" s="11">
        <f t="shared" si="40"/>
        <v>9</v>
      </c>
      <c r="AE87" s="13" t="str">
        <f t="shared" si="41"/>
        <v>L</v>
      </c>
      <c r="AF87" s="13" t="str">
        <f t="shared" si="42"/>
        <v>W</v>
      </c>
      <c r="AG87" s="14" t="str">
        <f t="shared" si="43"/>
        <v>Y</v>
      </c>
      <c r="AH87" s="11" t="str">
        <f t="shared" si="44"/>
        <v xml:space="preserve"> </v>
      </c>
    </row>
    <row r="88" spans="1:34" x14ac:dyDescent="0.3">
      <c r="A88" s="90">
        <v>42706</v>
      </c>
      <c r="B88" s="89" t="s">
        <v>347</v>
      </c>
      <c r="C88" s="89" t="s">
        <v>327</v>
      </c>
      <c r="D88" s="10">
        <f t="shared" si="45"/>
        <v>1</v>
      </c>
      <c r="E88" s="3">
        <v>8</v>
      </c>
      <c r="F88" s="3">
        <v>6</v>
      </c>
      <c r="G88" s="11">
        <f t="shared" si="23"/>
        <v>2</v>
      </c>
      <c r="H88" s="11">
        <f t="shared" si="24"/>
        <v>0</v>
      </c>
      <c r="I88" s="13" t="str">
        <f t="shared" si="25"/>
        <v>H</v>
      </c>
      <c r="J88" s="3">
        <v>8</v>
      </c>
      <c r="K88" s="3">
        <v>12</v>
      </c>
      <c r="L88" s="11">
        <f t="shared" si="26"/>
        <v>0</v>
      </c>
      <c r="M88" s="11">
        <f t="shared" si="27"/>
        <v>2</v>
      </c>
      <c r="N88" s="13" t="str">
        <f t="shared" si="28"/>
        <v>A</v>
      </c>
      <c r="O88" s="3">
        <v>6</v>
      </c>
      <c r="P88" s="3">
        <v>10</v>
      </c>
      <c r="Q88" s="11">
        <f t="shared" si="29"/>
        <v>0</v>
      </c>
      <c r="R88" s="11">
        <f t="shared" si="30"/>
        <v>2</v>
      </c>
      <c r="S88" s="13" t="str">
        <f t="shared" si="31"/>
        <v>A</v>
      </c>
      <c r="T88" s="3">
        <v>11</v>
      </c>
      <c r="U88" s="3">
        <v>8</v>
      </c>
      <c r="V88" s="11">
        <f t="shared" si="32"/>
        <v>2</v>
      </c>
      <c r="W88" s="11">
        <f t="shared" si="33"/>
        <v>0</v>
      </c>
      <c r="X88" s="13" t="str">
        <f t="shared" si="34"/>
        <v>H</v>
      </c>
      <c r="Y88" s="12">
        <f t="shared" si="35"/>
        <v>0</v>
      </c>
      <c r="Z88" s="12">
        <f t="shared" si="36"/>
        <v>2</v>
      </c>
      <c r="AA88" s="11">
        <f t="shared" si="37"/>
        <v>33</v>
      </c>
      <c r="AB88" s="11">
        <f t="shared" si="38"/>
        <v>36</v>
      </c>
      <c r="AC88" s="11">
        <f t="shared" si="39"/>
        <v>4</v>
      </c>
      <c r="AD88" s="11">
        <f t="shared" si="40"/>
        <v>6</v>
      </c>
      <c r="AE88" s="13" t="str">
        <f t="shared" si="41"/>
        <v>L</v>
      </c>
      <c r="AF88" s="13" t="str">
        <f t="shared" si="42"/>
        <v>W</v>
      </c>
      <c r="AG88" s="14" t="str">
        <f t="shared" si="43"/>
        <v>Y</v>
      </c>
      <c r="AH88" s="11" t="str">
        <f t="shared" si="44"/>
        <v xml:space="preserve"> </v>
      </c>
    </row>
    <row r="89" spans="1:34" x14ac:dyDescent="0.3">
      <c r="A89" s="90">
        <v>42707</v>
      </c>
      <c r="B89" s="89" t="s">
        <v>262</v>
      </c>
      <c r="C89" s="89" t="s">
        <v>273</v>
      </c>
      <c r="D89" s="10">
        <f t="shared" si="45"/>
        <v>1</v>
      </c>
      <c r="E89" s="3">
        <v>13</v>
      </c>
      <c r="F89" s="3">
        <v>4</v>
      </c>
      <c r="G89" s="11">
        <f t="shared" si="23"/>
        <v>2</v>
      </c>
      <c r="H89" s="11">
        <f t="shared" si="24"/>
        <v>0</v>
      </c>
      <c r="I89" s="13" t="str">
        <f t="shared" si="25"/>
        <v>H</v>
      </c>
      <c r="J89" s="3">
        <v>9</v>
      </c>
      <c r="K89" s="3">
        <v>8</v>
      </c>
      <c r="L89" s="11">
        <f t="shared" si="26"/>
        <v>2</v>
      </c>
      <c r="M89" s="11">
        <f t="shared" si="27"/>
        <v>0</v>
      </c>
      <c r="N89" s="13" t="str">
        <f t="shared" si="28"/>
        <v>H</v>
      </c>
      <c r="O89" s="3">
        <v>5</v>
      </c>
      <c r="P89" s="3">
        <v>15</v>
      </c>
      <c r="Q89" s="11">
        <f t="shared" si="29"/>
        <v>0</v>
      </c>
      <c r="R89" s="11">
        <f t="shared" si="30"/>
        <v>2</v>
      </c>
      <c r="S89" s="13" t="str">
        <f t="shared" si="31"/>
        <v>A</v>
      </c>
      <c r="T89" s="3">
        <v>9</v>
      </c>
      <c r="U89" s="3">
        <v>11</v>
      </c>
      <c r="V89" s="11">
        <f t="shared" si="32"/>
        <v>0</v>
      </c>
      <c r="W89" s="11">
        <f t="shared" si="33"/>
        <v>2</v>
      </c>
      <c r="X89" s="13" t="str">
        <f t="shared" si="34"/>
        <v>A</v>
      </c>
      <c r="Y89" s="12">
        <f t="shared" si="35"/>
        <v>0</v>
      </c>
      <c r="Z89" s="12">
        <f t="shared" si="36"/>
        <v>2</v>
      </c>
      <c r="AA89" s="11">
        <f t="shared" si="37"/>
        <v>36</v>
      </c>
      <c r="AB89" s="11">
        <f t="shared" si="38"/>
        <v>38</v>
      </c>
      <c r="AC89" s="11">
        <f t="shared" si="39"/>
        <v>4</v>
      </c>
      <c r="AD89" s="11">
        <f t="shared" si="40"/>
        <v>6</v>
      </c>
      <c r="AE89" s="13" t="str">
        <f t="shared" si="41"/>
        <v>L</v>
      </c>
      <c r="AF89" s="13" t="str">
        <f t="shared" si="42"/>
        <v>W</v>
      </c>
      <c r="AG89" s="14" t="str">
        <f t="shared" si="43"/>
        <v>Y</v>
      </c>
      <c r="AH89" s="11">
        <f t="shared" si="44"/>
        <v>1</v>
      </c>
    </row>
    <row r="90" spans="1:34" x14ac:dyDescent="0.3">
      <c r="A90" s="90">
        <v>42709</v>
      </c>
      <c r="B90" s="89" t="s">
        <v>269</v>
      </c>
      <c r="C90" s="89" t="s">
        <v>347</v>
      </c>
      <c r="D90" s="10">
        <f t="shared" si="45"/>
        <v>1</v>
      </c>
      <c r="E90" s="3">
        <v>7</v>
      </c>
      <c r="F90" s="3">
        <v>11</v>
      </c>
      <c r="G90" s="11">
        <f t="shared" si="23"/>
        <v>0</v>
      </c>
      <c r="H90" s="11">
        <f t="shared" si="24"/>
        <v>2</v>
      </c>
      <c r="I90" s="13" t="str">
        <f t="shared" si="25"/>
        <v>A</v>
      </c>
      <c r="J90" s="3">
        <v>12</v>
      </c>
      <c r="K90" s="3">
        <v>6</v>
      </c>
      <c r="L90" s="11">
        <f t="shared" si="26"/>
        <v>2</v>
      </c>
      <c r="M90" s="11">
        <f t="shared" si="27"/>
        <v>0</v>
      </c>
      <c r="N90" s="13" t="str">
        <f t="shared" si="28"/>
        <v>H</v>
      </c>
      <c r="O90" s="3">
        <v>2</v>
      </c>
      <c r="P90" s="3">
        <v>12</v>
      </c>
      <c r="Q90" s="11">
        <f t="shared" si="29"/>
        <v>0</v>
      </c>
      <c r="R90" s="11">
        <f t="shared" si="30"/>
        <v>2</v>
      </c>
      <c r="S90" s="13" t="str">
        <f t="shared" si="31"/>
        <v>A</v>
      </c>
      <c r="T90" s="3">
        <v>8</v>
      </c>
      <c r="U90" s="3">
        <v>4</v>
      </c>
      <c r="V90" s="11">
        <f t="shared" si="32"/>
        <v>2</v>
      </c>
      <c r="W90" s="11">
        <f t="shared" si="33"/>
        <v>0</v>
      </c>
      <c r="X90" s="13" t="str">
        <f t="shared" si="34"/>
        <v>H</v>
      </c>
      <c r="Y90" s="12">
        <f t="shared" si="35"/>
        <v>0</v>
      </c>
      <c r="Z90" s="12">
        <f t="shared" si="36"/>
        <v>2</v>
      </c>
      <c r="AA90" s="11">
        <f t="shared" si="37"/>
        <v>29</v>
      </c>
      <c r="AB90" s="11">
        <f t="shared" si="38"/>
        <v>33</v>
      </c>
      <c r="AC90" s="11">
        <f t="shared" si="39"/>
        <v>4</v>
      </c>
      <c r="AD90" s="11">
        <f t="shared" si="40"/>
        <v>6</v>
      </c>
      <c r="AE90" s="13" t="str">
        <f t="shared" si="41"/>
        <v>L</v>
      </c>
      <c r="AF90" s="13" t="str">
        <f t="shared" si="42"/>
        <v>W</v>
      </c>
      <c r="AG90" s="14" t="str">
        <f t="shared" si="43"/>
        <v>Y</v>
      </c>
      <c r="AH90" s="11" t="str">
        <f t="shared" si="44"/>
        <v xml:space="preserve"> </v>
      </c>
    </row>
    <row r="91" spans="1:34" x14ac:dyDescent="0.3">
      <c r="A91" s="90">
        <v>42709</v>
      </c>
      <c r="B91" s="89" t="s">
        <v>348</v>
      </c>
      <c r="C91" s="89" t="s">
        <v>350</v>
      </c>
      <c r="D91" s="10">
        <f t="shared" si="45"/>
        <v>1</v>
      </c>
      <c r="E91" s="3">
        <v>8</v>
      </c>
      <c r="F91" s="3">
        <v>8</v>
      </c>
      <c r="G91" s="11">
        <f t="shared" si="23"/>
        <v>1</v>
      </c>
      <c r="H91" s="11">
        <f t="shared" si="24"/>
        <v>1</v>
      </c>
      <c r="I91" s="13" t="str">
        <f t="shared" si="25"/>
        <v>D</v>
      </c>
      <c r="J91" s="3">
        <v>9</v>
      </c>
      <c r="K91" s="3">
        <v>8</v>
      </c>
      <c r="L91" s="11">
        <f t="shared" si="26"/>
        <v>2</v>
      </c>
      <c r="M91" s="11">
        <f t="shared" si="27"/>
        <v>0</v>
      </c>
      <c r="N91" s="13" t="str">
        <f t="shared" si="28"/>
        <v>H</v>
      </c>
      <c r="O91" s="3">
        <v>3</v>
      </c>
      <c r="P91" s="3">
        <v>15</v>
      </c>
      <c r="Q91" s="11">
        <f t="shared" si="29"/>
        <v>0</v>
      </c>
      <c r="R91" s="11">
        <f t="shared" si="30"/>
        <v>2</v>
      </c>
      <c r="S91" s="13" t="str">
        <f t="shared" si="31"/>
        <v>A</v>
      </c>
      <c r="T91" s="3">
        <v>7</v>
      </c>
      <c r="U91" s="3">
        <v>6</v>
      </c>
      <c r="V91" s="11">
        <f t="shared" si="32"/>
        <v>2</v>
      </c>
      <c r="W91" s="11">
        <f t="shared" si="33"/>
        <v>0</v>
      </c>
      <c r="X91" s="13" t="str">
        <f t="shared" si="34"/>
        <v>H</v>
      </c>
      <c r="Y91" s="12">
        <f t="shared" si="35"/>
        <v>0</v>
      </c>
      <c r="Z91" s="12">
        <f t="shared" si="36"/>
        <v>2</v>
      </c>
      <c r="AA91" s="11">
        <f t="shared" si="37"/>
        <v>27</v>
      </c>
      <c r="AB91" s="11">
        <f t="shared" si="38"/>
        <v>37</v>
      </c>
      <c r="AC91" s="11">
        <f t="shared" si="39"/>
        <v>5</v>
      </c>
      <c r="AD91" s="11">
        <f t="shared" si="40"/>
        <v>5</v>
      </c>
      <c r="AE91" s="13" t="str">
        <f t="shared" si="41"/>
        <v>D</v>
      </c>
      <c r="AF91" s="13" t="str">
        <f t="shared" si="42"/>
        <v>D</v>
      </c>
      <c r="AG91" s="14" t="str">
        <f t="shared" si="43"/>
        <v>Y</v>
      </c>
      <c r="AH91" s="11" t="str">
        <f t="shared" si="44"/>
        <v xml:space="preserve"> </v>
      </c>
    </row>
    <row r="92" spans="1:34" x14ac:dyDescent="0.3">
      <c r="A92" s="90">
        <v>42709</v>
      </c>
      <c r="B92" s="89" t="s">
        <v>11</v>
      </c>
      <c r="C92" s="89" t="s">
        <v>261</v>
      </c>
      <c r="D92" s="10">
        <f t="shared" si="45"/>
        <v>1</v>
      </c>
      <c r="E92" s="3">
        <v>15</v>
      </c>
      <c r="F92" s="3">
        <v>5</v>
      </c>
      <c r="G92" s="11">
        <f t="shared" si="23"/>
        <v>2</v>
      </c>
      <c r="H92" s="11">
        <f t="shared" si="24"/>
        <v>0</v>
      </c>
      <c r="I92" s="13" t="str">
        <f t="shared" si="25"/>
        <v>H</v>
      </c>
      <c r="J92" s="3">
        <v>10</v>
      </c>
      <c r="K92" s="3">
        <v>5</v>
      </c>
      <c r="L92" s="11">
        <f t="shared" si="26"/>
        <v>2</v>
      </c>
      <c r="M92" s="11">
        <f t="shared" si="27"/>
        <v>0</v>
      </c>
      <c r="N92" s="13" t="str">
        <f t="shared" si="28"/>
        <v>H</v>
      </c>
      <c r="O92" s="3">
        <v>10</v>
      </c>
      <c r="P92" s="3">
        <v>12</v>
      </c>
      <c r="Q92" s="11">
        <f t="shared" si="29"/>
        <v>0</v>
      </c>
      <c r="R92" s="11">
        <f t="shared" si="30"/>
        <v>2</v>
      </c>
      <c r="S92" s="13" t="str">
        <f t="shared" si="31"/>
        <v>A</v>
      </c>
      <c r="T92" s="3">
        <v>6</v>
      </c>
      <c r="U92" s="3">
        <v>14</v>
      </c>
      <c r="V92" s="11">
        <f t="shared" si="32"/>
        <v>0</v>
      </c>
      <c r="W92" s="11">
        <f t="shared" si="33"/>
        <v>2</v>
      </c>
      <c r="X92" s="13" t="str">
        <f t="shared" si="34"/>
        <v>A</v>
      </c>
      <c r="Y92" s="12">
        <f t="shared" si="35"/>
        <v>2</v>
      </c>
      <c r="Z92" s="12">
        <f t="shared" si="36"/>
        <v>0</v>
      </c>
      <c r="AA92" s="11">
        <f t="shared" si="37"/>
        <v>41</v>
      </c>
      <c r="AB92" s="11">
        <f t="shared" si="38"/>
        <v>36</v>
      </c>
      <c r="AC92" s="11">
        <f t="shared" si="39"/>
        <v>6</v>
      </c>
      <c r="AD92" s="11">
        <f t="shared" si="40"/>
        <v>4</v>
      </c>
      <c r="AE92" s="13" t="str">
        <f t="shared" si="41"/>
        <v>W</v>
      </c>
      <c r="AF92" s="13" t="str">
        <f t="shared" si="42"/>
        <v>L</v>
      </c>
      <c r="AG92" s="14" t="str">
        <f t="shared" si="43"/>
        <v>Y</v>
      </c>
      <c r="AH92" s="11" t="str">
        <f t="shared" si="44"/>
        <v xml:space="preserve"> </v>
      </c>
    </row>
    <row r="93" spans="1:34" x14ac:dyDescent="0.3">
      <c r="A93" s="90">
        <v>42710</v>
      </c>
      <c r="B93" s="89" t="s">
        <v>389</v>
      </c>
      <c r="C93" s="89" t="s">
        <v>272</v>
      </c>
      <c r="D93" s="10">
        <f t="shared" si="45"/>
        <v>1</v>
      </c>
      <c r="E93" s="3">
        <v>3</v>
      </c>
      <c r="F93" s="3">
        <v>15</v>
      </c>
      <c r="G93" s="11">
        <f t="shared" si="23"/>
        <v>0</v>
      </c>
      <c r="H93" s="11">
        <f t="shared" si="24"/>
        <v>2</v>
      </c>
      <c r="I93" s="13" t="str">
        <f t="shared" si="25"/>
        <v>A</v>
      </c>
      <c r="J93" s="3">
        <v>2</v>
      </c>
      <c r="K93" s="3">
        <v>11</v>
      </c>
      <c r="L93" s="11">
        <f t="shared" si="26"/>
        <v>0</v>
      </c>
      <c r="M93" s="11">
        <f t="shared" si="27"/>
        <v>2</v>
      </c>
      <c r="N93" s="13" t="str">
        <f t="shared" si="28"/>
        <v>A</v>
      </c>
      <c r="O93" s="3">
        <v>12</v>
      </c>
      <c r="P93" s="3">
        <v>13</v>
      </c>
      <c r="Q93" s="11">
        <f t="shared" si="29"/>
        <v>0</v>
      </c>
      <c r="R93" s="11">
        <f t="shared" si="30"/>
        <v>2</v>
      </c>
      <c r="S93" s="13" t="str">
        <f t="shared" si="31"/>
        <v>A</v>
      </c>
      <c r="T93" s="3">
        <v>6</v>
      </c>
      <c r="U93" s="3">
        <v>13</v>
      </c>
      <c r="V93" s="11">
        <f t="shared" si="32"/>
        <v>0</v>
      </c>
      <c r="W93" s="11">
        <f t="shared" si="33"/>
        <v>2</v>
      </c>
      <c r="X93" s="13" t="str">
        <f t="shared" si="34"/>
        <v>A</v>
      </c>
      <c r="Y93" s="12">
        <f t="shared" si="35"/>
        <v>0</v>
      </c>
      <c r="Z93" s="12">
        <f t="shared" si="36"/>
        <v>2</v>
      </c>
      <c r="AA93" s="11">
        <f t="shared" si="37"/>
        <v>23</v>
      </c>
      <c r="AB93" s="11">
        <f t="shared" si="38"/>
        <v>52</v>
      </c>
      <c r="AC93" s="11">
        <f t="shared" si="39"/>
        <v>0</v>
      </c>
      <c r="AD93" s="11">
        <f t="shared" si="40"/>
        <v>10</v>
      </c>
      <c r="AE93" s="13" t="str">
        <f t="shared" si="41"/>
        <v>L</v>
      </c>
      <c r="AF93" s="13" t="str">
        <f t="shared" si="42"/>
        <v>W</v>
      </c>
      <c r="AG93" s="14" t="str">
        <f t="shared" si="43"/>
        <v>Y</v>
      </c>
      <c r="AH93" s="11" t="str">
        <f t="shared" si="44"/>
        <v xml:space="preserve"> </v>
      </c>
    </row>
    <row r="94" spans="1:34" x14ac:dyDescent="0.3">
      <c r="A94" s="108">
        <v>42711</v>
      </c>
      <c r="B94" s="109" t="s">
        <v>270</v>
      </c>
      <c r="C94" s="109" t="s">
        <v>10</v>
      </c>
      <c r="D94" s="10">
        <f t="shared" si="45"/>
        <v>1</v>
      </c>
      <c r="E94" s="3">
        <v>9</v>
      </c>
      <c r="F94" s="3">
        <v>5</v>
      </c>
      <c r="G94" s="11">
        <f t="shared" si="23"/>
        <v>2</v>
      </c>
      <c r="H94" s="11">
        <f t="shared" si="24"/>
        <v>0</v>
      </c>
      <c r="I94" s="13" t="str">
        <f t="shared" si="25"/>
        <v>H</v>
      </c>
      <c r="J94" s="3">
        <v>5</v>
      </c>
      <c r="K94" s="3">
        <v>11</v>
      </c>
      <c r="L94" s="11">
        <f t="shared" si="26"/>
        <v>0</v>
      </c>
      <c r="M94" s="11">
        <f t="shared" si="27"/>
        <v>2</v>
      </c>
      <c r="N94" s="13" t="str">
        <f t="shared" si="28"/>
        <v>A</v>
      </c>
      <c r="O94" s="3">
        <v>10</v>
      </c>
      <c r="P94" s="3">
        <v>9</v>
      </c>
      <c r="Q94" s="11">
        <f t="shared" si="29"/>
        <v>2</v>
      </c>
      <c r="R94" s="11">
        <f t="shared" si="30"/>
        <v>0</v>
      </c>
      <c r="S94" s="13" t="str">
        <f t="shared" si="31"/>
        <v>H</v>
      </c>
      <c r="T94" s="3">
        <v>4</v>
      </c>
      <c r="U94" s="3">
        <v>12</v>
      </c>
      <c r="V94" s="11">
        <f t="shared" si="32"/>
        <v>0</v>
      </c>
      <c r="W94" s="11">
        <f t="shared" si="33"/>
        <v>2</v>
      </c>
      <c r="X94" s="13" t="str">
        <f t="shared" si="34"/>
        <v>A</v>
      </c>
      <c r="Y94" s="12">
        <f t="shared" si="35"/>
        <v>0</v>
      </c>
      <c r="Z94" s="12">
        <f t="shared" si="36"/>
        <v>2</v>
      </c>
      <c r="AA94" s="11">
        <f t="shared" si="37"/>
        <v>28</v>
      </c>
      <c r="AB94" s="11">
        <f t="shared" si="38"/>
        <v>37</v>
      </c>
      <c r="AC94" s="11">
        <f t="shared" si="39"/>
        <v>4</v>
      </c>
      <c r="AD94" s="11">
        <f t="shared" si="40"/>
        <v>6</v>
      </c>
      <c r="AE94" s="13" t="str">
        <f t="shared" si="41"/>
        <v>L</v>
      </c>
      <c r="AF94" s="13" t="str">
        <f t="shared" si="42"/>
        <v>W</v>
      </c>
      <c r="AG94" s="14" t="str">
        <f t="shared" si="43"/>
        <v>Y</v>
      </c>
      <c r="AH94" s="11" t="str">
        <f t="shared" si="44"/>
        <v xml:space="preserve"> </v>
      </c>
    </row>
    <row r="95" spans="1:34" x14ac:dyDescent="0.3">
      <c r="A95" s="108">
        <v>42711</v>
      </c>
      <c r="B95" s="109" t="s">
        <v>327</v>
      </c>
      <c r="C95" s="109" t="s">
        <v>345</v>
      </c>
      <c r="D95" s="10">
        <f t="shared" si="45"/>
        <v>1</v>
      </c>
      <c r="E95" s="3">
        <v>7</v>
      </c>
      <c r="F95" s="3">
        <v>9</v>
      </c>
      <c r="G95" s="11">
        <f t="shared" si="23"/>
        <v>0</v>
      </c>
      <c r="H95" s="11">
        <f t="shared" si="24"/>
        <v>2</v>
      </c>
      <c r="I95" s="13" t="str">
        <f t="shared" si="25"/>
        <v>A</v>
      </c>
      <c r="J95" s="3">
        <v>11</v>
      </c>
      <c r="K95" s="3">
        <v>6</v>
      </c>
      <c r="L95" s="11">
        <f t="shared" si="26"/>
        <v>2</v>
      </c>
      <c r="M95" s="11">
        <f t="shared" si="27"/>
        <v>0</v>
      </c>
      <c r="N95" s="13" t="str">
        <f t="shared" si="28"/>
        <v>H</v>
      </c>
      <c r="O95" s="3">
        <v>8</v>
      </c>
      <c r="P95" s="3">
        <v>5</v>
      </c>
      <c r="Q95" s="11">
        <f t="shared" si="29"/>
        <v>2</v>
      </c>
      <c r="R95" s="11">
        <f t="shared" si="30"/>
        <v>0</v>
      </c>
      <c r="S95" s="13" t="str">
        <f t="shared" si="31"/>
        <v>H</v>
      </c>
      <c r="T95" s="3">
        <v>8</v>
      </c>
      <c r="U95" s="3">
        <v>11</v>
      </c>
      <c r="V95" s="11">
        <f t="shared" si="32"/>
        <v>0</v>
      </c>
      <c r="W95" s="11">
        <f t="shared" si="33"/>
        <v>2</v>
      </c>
      <c r="X95" s="13" t="str">
        <f t="shared" si="34"/>
        <v>A</v>
      </c>
      <c r="Y95" s="12">
        <f t="shared" si="35"/>
        <v>2</v>
      </c>
      <c r="Z95" s="12">
        <f t="shared" si="36"/>
        <v>0</v>
      </c>
      <c r="AA95" s="11">
        <f t="shared" si="37"/>
        <v>34</v>
      </c>
      <c r="AB95" s="11">
        <f t="shared" si="38"/>
        <v>31</v>
      </c>
      <c r="AC95" s="11">
        <f t="shared" si="39"/>
        <v>6</v>
      </c>
      <c r="AD95" s="11">
        <f t="shared" si="40"/>
        <v>4</v>
      </c>
      <c r="AE95" s="13" t="str">
        <f t="shared" si="41"/>
        <v>W</v>
      </c>
      <c r="AF95" s="13" t="str">
        <f t="shared" si="42"/>
        <v>L</v>
      </c>
      <c r="AG95" s="14" t="str">
        <f t="shared" si="43"/>
        <v>Y</v>
      </c>
      <c r="AH95" s="11">
        <f t="shared" si="44"/>
        <v>1</v>
      </c>
    </row>
    <row r="96" spans="1:34" x14ac:dyDescent="0.3">
      <c r="A96" s="108">
        <v>42712</v>
      </c>
      <c r="B96" s="109" t="s">
        <v>349</v>
      </c>
      <c r="C96" s="109" t="s">
        <v>347</v>
      </c>
      <c r="D96" s="10">
        <f t="shared" si="45"/>
        <v>1</v>
      </c>
      <c r="E96" s="3">
        <v>13</v>
      </c>
      <c r="F96" s="3">
        <v>11</v>
      </c>
      <c r="G96" s="11">
        <f t="shared" si="23"/>
        <v>2</v>
      </c>
      <c r="H96" s="11">
        <f t="shared" si="24"/>
        <v>0</v>
      </c>
      <c r="I96" s="13" t="str">
        <f t="shared" si="25"/>
        <v>H</v>
      </c>
      <c r="J96" s="3">
        <v>10</v>
      </c>
      <c r="K96" s="3">
        <v>13</v>
      </c>
      <c r="L96" s="11">
        <f t="shared" si="26"/>
        <v>0</v>
      </c>
      <c r="M96" s="11">
        <f t="shared" si="27"/>
        <v>2</v>
      </c>
      <c r="N96" s="13" t="str">
        <f t="shared" si="28"/>
        <v>A</v>
      </c>
      <c r="O96" s="3">
        <v>13</v>
      </c>
      <c r="P96" s="3">
        <v>10</v>
      </c>
      <c r="Q96" s="11">
        <f t="shared" si="29"/>
        <v>2</v>
      </c>
      <c r="R96" s="11">
        <f t="shared" si="30"/>
        <v>0</v>
      </c>
      <c r="S96" s="13" t="str">
        <f t="shared" si="31"/>
        <v>H</v>
      </c>
      <c r="T96" s="3">
        <v>11</v>
      </c>
      <c r="U96" s="3">
        <v>7</v>
      </c>
      <c r="V96" s="11">
        <f t="shared" si="32"/>
        <v>2</v>
      </c>
      <c r="W96" s="11">
        <f t="shared" si="33"/>
        <v>0</v>
      </c>
      <c r="X96" s="13" t="str">
        <f t="shared" si="34"/>
        <v>H</v>
      </c>
      <c r="Y96" s="12">
        <f t="shared" si="35"/>
        <v>2</v>
      </c>
      <c r="Z96" s="12">
        <f t="shared" si="36"/>
        <v>0</v>
      </c>
      <c r="AA96" s="11">
        <f t="shared" si="37"/>
        <v>47</v>
      </c>
      <c r="AB96" s="11">
        <f t="shared" si="38"/>
        <v>41</v>
      </c>
      <c r="AC96" s="11">
        <f t="shared" si="39"/>
        <v>8</v>
      </c>
      <c r="AD96" s="11">
        <f t="shared" si="40"/>
        <v>2</v>
      </c>
      <c r="AE96" s="13" t="str">
        <f t="shared" si="41"/>
        <v>W</v>
      </c>
      <c r="AF96" s="13" t="str">
        <f t="shared" si="42"/>
        <v>L</v>
      </c>
      <c r="AG96" s="14" t="str">
        <f t="shared" si="43"/>
        <v>Y</v>
      </c>
      <c r="AH96" s="11">
        <f t="shared" si="44"/>
        <v>1</v>
      </c>
    </row>
    <row r="97" spans="1:34" x14ac:dyDescent="0.3">
      <c r="A97" s="90">
        <v>42712</v>
      </c>
      <c r="B97" s="89" t="s">
        <v>275</v>
      </c>
      <c r="C97" s="89" t="s">
        <v>274</v>
      </c>
      <c r="D97" s="10">
        <f t="shared" si="45"/>
        <v>1</v>
      </c>
      <c r="E97" s="3">
        <v>11</v>
      </c>
      <c r="F97" s="3">
        <v>5</v>
      </c>
      <c r="G97" s="11">
        <f t="shared" si="23"/>
        <v>2</v>
      </c>
      <c r="H97" s="11">
        <f t="shared" si="24"/>
        <v>0</v>
      </c>
      <c r="I97" s="13" t="str">
        <f t="shared" si="25"/>
        <v>H</v>
      </c>
      <c r="J97" s="3">
        <v>6</v>
      </c>
      <c r="K97" s="3">
        <v>17</v>
      </c>
      <c r="L97" s="11">
        <f t="shared" si="26"/>
        <v>0</v>
      </c>
      <c r="M97" s="11">
        <f t="shared" si="27"/>
        <v>2</v>
      </c>
      <c r="N97" s="13" t="str">
        <f t="shared" si="28"/>
        <v>A</v>
      </c>
      <c r="O97" s="3">
        <v>5</v>
      </c>
      <c r="P97" s="3">
        <v>17</v>
      </c>
      <c r="Q97" s="11">
        <f t="shared" si="29"/>
        <v>0</v>
      </c>
      <c r="R97" s="11">
        <f t="shared" si="30"/>
        <v>2</v>
      </c>
      <c r="S97" s="13" t="str">
        <f t="shared" si="31"/>
        <v>A</v>
      </c>
      <c r="T97" s="3">
        <v>13</v>
      </c>
      <c r="U97" s="3">
        <v>10</v>
      </c>
      <c r="V97" s="11">
        <f t="shared" si="32"/>
        <v>2</v>
      </c>
      <c r="W97" s="11">
        <f t="shared" si="33"/>
        <v>0</v>
      </c>
      <c r="X97" s="13" t="str">
        <f t="shared" si="34"/>
        <v>H</v>
      </c>
      <c r="Y97" s="12">
        <f t="shared" si="35"/>
        <v>0</v>
      </c>
      <c r="Z97" s="12">
        <f t="shared" si="36"/>
        <v>2</v>
      </c>
      <c r="AA97" s="11">
        <f t="shared" si="37"/>
        <v>35</v>
      </c>
      <c r="AB97" s="11">
        <f t="shared" si="38"/>
        <v>49</v>
      </c>
      <c r="AC97" s="11">
        <f t="shared" si="39"/>
        <v>4</v>
      </c>
      <c r="AD97" s="11">
        <f t="shared" si="40"/>
        <v>6</v>
      </c>
      <c r="AE97" s="13" t="str">
        <f t="shared" si="41"/>
        <v>L</v>
      </c>
      <c r="AF97" s="13" t="str">
        <f t="shared" si="42"/>
        <v>W</v>
      </c>
      <c r="AG97" s="14" t="str">
        <f t="shared" si="43"/>
        <v>Y</v>
      </c>
      <c r="AH97" s="11" t="str">
        <f t="shared" si="44"/>
        <v xml:space="preserve"> </v>
      </c>
    </row>
    <row r="98" spans="1:34" x14ac:dyDescent="0.3">
      <c r="A98" s="90">
        <v>42713</v>
      </c>
      <c r="B98" s="89" t="s">
        <v>260</v>
      </c>
      <c r="C98" s="89" t="s">
        <v>390</v>
      </c>
      <c r="D98" s="10">
        <f t="shared" si="45"/>
        <v>1</v>
      </c>
      <c r="E98" s="3">
        <v>16</v>
      </c>
      <c r="F98" s="3">
        <v>9</v>
      </c>
      <c r="G98" s="11">
        <f t="shared" si="23"/>
        <v>2</v>
      </c>
      <c r="H98" s="11">
        <f t="shared" si="24"/>
        <v>0</v>
      </c>
      <c r="I98" s="13" t="str">
        <f t="shared" si="25"/>
        <v>H</v>
      </c>
      <c r="J98" s="3">
        <v>3</v>
      </c>
      <c r="K98" s="3">
        <v>15</v>
      </c>
      <c r="L98" s="11">
        <f t="shared" si="26"/>
        <v>0</v>
      </c>
      <c r="M98" s="11">
        <f t="shared" si="27"/>
        <v>2</v>
      </c>
      <c r="N98" s="13" t="str">
        <f t="shared" si="28"/>
        <v>A</v>
      </c>
      <c r="O98" s="3">
        <v>10</v>
      </c>
      <c r="P98" s="3">
        <v>8</v>
      </c>
      <c r="Q98" s="11">
        <f t="shared" si="29"/>
        <v>2</v>
      </c>
      <c r="R98" s="11">
        <f t="shared" si="30"/>
        <v>0</v>
      </c>
      <c r="S98" s="13" t="str">
        <f t="shared" si="31"/>
        <v>H</v>
      </c>
      <c r="T98" s="3">
        <v>12</v>
      </c>
      <c r="U98" s="3">
        <v>10</v>
      </c>
      <c r="V98" s="11">
        <f t="shared" si="32"/>
        <v>2</v>
      </c>
      <c r="W98" s="11">
        <f t="shared" si="33"/>
        <v>0</v>
      </c>
      <c r="X98" s="13" t="str">
        <f t="shared" si="34"/>
        <v>H</v>
      </c>
      <c r="Y98" s="12">
        <f t="shared" si="35"/>
        <v>0</v>
      </c>
      <c r="Z98" s="12">
        <f t="shared" si="36"/>
        <v>2</v>
      </c>
      <c r="AA98" s="11">
        <f t="shared" si="37"/>
        <v>41</v>
      </c>
      <c r="AB98" s="11">
        <f t="shared" si="38"/>
        <v>42</v>
      </c>
      <c r="AC98" s="11">
        <f t="shared" si="39"/>
        <v>6</v>
      </c>
      <c r="AD98" s="11">
        <f t="shared" si="40"/>
        <v>4</v>
      </c>
      <c r="AE98" s="13" t="str">
        <f t="shared" si="41"/>
        <v>W</v>
      </c>
      <c r="AF98" s="13" t="str">
        <f t="shared" si="42"/>
        <v>L</v>
      </c>
      <c r="AG98" s="14" t="str">
        <f t="shared" si="43"/>
        <v>Y</v>
      </c>
      <c r="AH98" s="11">
        <f t="shared" si="44"/>
        <v>1</v>
      </c>
    </row>
    <row r="99" spans="1:34" x14ac:dyDescent="0.3">
      <c r="A99" s="90">
        <v>42713</v>
      </c>
      <c r="B99" s="89" t="s">
        <v>262</v>
      </c>
      <c r="C99" s="89" t="s">
        <v>348</v>
      </c>
      <c r="D99" s="10">
        <f t="shared" si="45"/>
        <v>1</v>
      </c>
      <c r="E99" s="3">
        <v>15</v>
      </c>
      <c r="F99" s="3">
        <v>6</v>
      </c>
      <c r="G99" s="11">
        <f t="shared" si="23"/>
        <v>2</v>
      </c>
      <c r="H99" s="11">
        <f t="shared" si="24"/>
        <v>0</v>
      </c>
      <c r="I99" s="13" t="str">
        <f t="shared" si="25"/>
        <v>H</v>
      </c>
      <c r="J99" s="3">
        <v>8</v>
      </c>
      <c r="K99" s="3">
        <v>11</v>
      </c>
      <c r="L99" s="11">
        <f t="shared" si="26"/>
        <v>0</v>
      </c>
      <c r="M99" s="11">
        <f t="shared" si="27"/>
        <v>2</v>
      </c>
      <c r="N99" s="13" t="str">
        <f t="shared" si="28"/>
        <v>A</v>
      </c>
      <c r="O99" s="3">
        <v>3</v>
      </c>
      <c r="P99" s="3">
        <v>8</v>
      </c>
      <c r="Q99" s="11">
        <f t="shared" si="29"/>
        <v>0</v>
      </c>
      <c r="R99" s="11">
        <f t="shared" si="30"/>
        <v>2</v>
      </c>
      <c r="S99" s="13" t="str">
        <f t="shared" si="31"/>
        <v>A</v>
      </c>
      <c r="T99" s="3">
        <v>4</v>
      </c>
      <c r="U99" s="3">
        <v>16</v>
      </c>
      <c r="V99" s="11">
        <f t="shared" si="32"/>
        <v>0</v>
      </c>
      <c r="W99" s="11">
        <f t="shared" si="33"/>
        <v>2</v>
      </c>
      <c r="X99" s="13" t="str">
        <f t="shared" si="34"/>
        <v>A</v>
      </c>
      <c r="Y99" s="12">
        <f t="shared" si="35"/>
        <v>0</v>
      </c>
      <c r="Z99" s="12">
        <f t="shared" si="36"/>
        <v>2</v>
      </c>
      <c r="AA99" s="11">
        <f t="shared" si="37"/>
        <v>30</v>
      </c>
      <c r="AB99" s="11">
        <f t="shared" si="38"/>
        <v>41</v>
      </c>
      <c r="AC99" s="11">
        <f t="shared" si="39"/>
        <v>2</v>
      </c>
      <c r="AD99" s="11">
        <f t="shared" si="40"/>
        <v>8</v>
      </c>
      <c r="AE99" s="13" t="str">
        <f t="shared" si="41"/>
        <v>L</v>
      </c>
      <c r="AF99" s="13" t="str">
        <f t="shared" si="42"/>
        <v>W</v>
      </c>
      <c r="AG99" s="14" t="str">
        <f t="shared" si="43"/>
        <v>Y</v>
      </c>
      <c r="AH99" s="11" t="str">
        <f t="shared" si="44"/>
        <v xml:space="preserve"> </v>
      </c>
    </row>
    <row r="100" spans="1:34" x14ac:dyDescent="0.3">
      <c r="A100" s="108">
        <v>42716</v>
      </c>
      <c r="B100" s="109" t="s">
        <v>12</v>
      </c>
      <c r="C100" s="109" t="s">
        <v>347</v>
      </c>
      <c r="D100" s="10">
        <f t="shared" si="45"/>
        <v>1</v>
      </c>
      <c r="E100" s="3">
        <v>5</v>
      </c>
      <c r="F100" s="3">
        <v>12</v>
      </c>
      <c r="G100" s="11">
        <f t="shared" si="23"/>
        <v>0</v>
      </c>
      <c r="H100" s="11">
        <f t="shared" si="24"/>
        <v>2</v>
      </c>
      <c r="I100" s="13" t="str">
        <f t="shared" si="25"/>
        <v>A</v>
      </c>
      <c r="J100" s="3">
        <v>5</v>
      </c>
      <c r="K100" s="3">
        <v>15</v>
      </c>
      <c r="L100" s="11">
        <f t="shared" si="26"/>
        <v>0</v>
      </c>
      <c r="M100" s="11">
        <f t="shared" si="27"/>
        <v>2</v>
      </c>
      <c r="N100" s="13" t="str">
        <f t="shared" si="28"/>
        <v>A</v>
      </c>
      <c r="O100" s="3">
        <v>1</v>
      </c>
      <c r="P100" s="3">
        <v>16</v>
      </c>
      <c r="Q100" s="11">
        <f t="shared" si="29"/>
        <v>0</v>
      </c>
      <c r="R100" s="11">
        <f t="shared" si="30"/>
        <v>2</v>
      </c>
      <c r="S100" s="13" t="str">
        <f t="shared" si="31"/>
        <v>A</v>
      </c>
      <c r="T100" s="3">
        <v>9</v>
      </c>
      <c r="U100" s="3">
        <v>12</v>
      </c>
      <c r="V100" s="11">
        <f t="shared" si="32"/>
        <v>0</v>
      </c>
      <c r="W100" s="11">
        <f t="shared" si="33"/>
        <v>2</v>
      </c>
      <c r="X100" s="13" t="str">
        <f t="shared" si="34"/>
        <v>A</v>
      </c>
      <c r="Y100" s="12">
        <f t="shared" si="35"/>
        <v>0</v>
      </c>
      <c r="Z100" s="12">
        <f t="shared" si="36"/>
        <v>2</v>
      </c>
      <c r="AA100" s="11">
        <f t="shared" si="37"/>
        <v>20</v>
      </c>
      <c r="AB100" s="11">
        <f t="shared" si="38"/>
        <v>55</v>
      </c>
      <c r="AC100" s="11">
        <f t="shared" si="39"/>
        <v>0</v>
      </c>
      <c r="AD100" s="11">
        <f t="shared" si="40"/>
        <v>10</v>
      </c>
      <c r="AE100" s="13" t="str">
        <f t="shared" si="41"/>
        <v>L</v>
      </c>
      <c r="AF100" s="13" t="str">
        <f t="shared" si="42"/>
        <v>W</v>
      </c>
      <c r="AG100" s="14" t="str">
        <f t="shared" si="43"/>
        <v>Y</v>
      </c>
      <c r="AH100" s="11" t="str">
        <f t="shared" si="44"/>
        <v xml:space="preserve"> </v>
      </c>
    </row>
    <row r="101" spans="1:34" x14ac:dyDescent="0.3">
      <c r="A101" s="108">
        <v>42716</v>
      </c>
      <c r="B101" s="109" t="s">
        <v>10</v>
      </c>
      <c r="C101" s="109" t="s">
        <v>273</v>
      </c>
      <c r="D101" s="10">
        <f t="shared" si="45"/>
        <v>1</v>
      </c>
      <c r="E101" s="3">
        <v>25</v>
      </c>
      <c r="F101" s="3">
        <v>4</v>
      </c>
      <c r="G101" s="11">
        <f t="shared" si="23"/>
        <v>2</v>
      </c>
      <c r="H101" s="11">
        <f t="shared" si="24"/>
        <v>0</v>
      </c>
      <c r="I101" s="13" t="str">
        <f t="shared" si="25"/>
        <v>H</v>
      </c>
      <c r="J101" s="3">
        <v>7</v>
      </c>
      <c r="K101" s="3">
        <v>6</v>
      </c>
      <c r="L101" s="11">
        <f t="shared" si="26"/>
        <v>2</v>
      </c>
      <c r="M101" s="11">
        <f t="shared" si="27"/>
        <v>0</v>
      </c>
      <c r="N101" s="13" t="str">
        <f t="shared" si="28"/>
        <v>H</v>
      </c>
      <c r="O101" s="3">
        <v>8</v>
      </c>
      <c r="P101" s="3">
        <v>7</v>
      </c>
      <c r="Q101" s="11">
        <f t="shared" si="29"/>
        <v>2</v>
      </c>
      <c r="R101" s="11">
        <f t="shared" si="30"/>
        <v>0</v>
      </c>
      <c r="S101" s="13" t="str">
        <f t="shared" si="31"/>
        <v>H</v>
      </c>
      <c r="T101" s="3">
        <v>7</v>
      </c>
      <c r="U101" s="3">
        <v>8</v>
      </c>
      <c r="V101" s="11">
        <f t="shared" si="32"/>
        <v>0</v>
      </c>
      <c r="W101" s="11">
        <f t="shared" si="33"/>
        <v>2</v>
      </c>
      <c r="X101" s="13" t="str">
        <f t="shared" si="34"/>
        <v>A</v>
      </c>
      <c r="Y101" s="12">
        <f t="shared" si="35"/>
        <v>2</v>
      </c>
      <c r="Z101" s="12">
        <f t="shared" si="36"/>
        <v>0</v>
      </c>
      <c r="AA101" s="11">
        <f t="shared" si="37"/>
        <v>47</v>
      </c>
      <c r="AB101" s="11">
        <f t="shared" si="38"/>
        <v>25</v>
      </c>
      <c r="AC101" s="11">
        <f t="shared" si="39"/>
        <v>8</v>
      </c>
      <c r="AD101" s="11">
        <f t="shared" si="40"/>
        <v>2</v>
      </c>
      <c r="AE101" s="13" t="str">
        <f t="shared" si="41"/>
        <v>W</v>
      </c>
      <c r="AF101" s="13" t="str">
        <f t="shared" si="42"/>
        <v>L</v>
      </c>
      <c r="AG101" s="14" t="str">
        <f t="shared" si="43"/>
        <v>Y</v>
      </c>
      <c r="AH101" s="11">
        <f t="shared" si="44"/>
        <v>1</v>
      </c>
    </row>
    <row r="102" spans="1:34" x14ac:dyDescent="0.3">
      <c r="A102" s="90">
        <v>42716</v>
      </c>
      <c r="B102" s="89" t="s">
        <v>345</v>
      </c>
      <c r="C102" s="89" t="s">
        <v>275</v>
      </c>
      <c r="D102" s="10">
        <f t="shared" si="45"/>
        <v>1</v>
      </c>
      <c r="E102" s="3">
        <v>10</v>
      </c>
      <c r="F102" s="3">
        <v>10</v>
      </c>
      <c r="G102" s="11">
        <f t="shared" si="23"/>
        <v>1</v>
      </c>
      <c r="H102" s="11">
        <f t="shared" si="24"/>
        <v>1</v>
      </c>
      <c r="I102" s="13" t="str">
        <f t="shared" si="25"/>
        <v>D</v>
      </c>
      <c r="J102" s="3">
        <v>9</v>
      </c>
      <c r="K102" s="3">
        <v>6</v>
      </c>
      <c r="L102" s="11">
        <f t="shared" si="26"/>
        <v>2</v>
      </c>
      <c r="M102" s="11">
        <f t="shared" si="27"/>
        <v>0</v>
      </c>
      <c r="N102" s="13" t="str">
        <f t="shared" si="28"/>
        <v>H</v>
      </c>
      <c r="O102" s="3">
        <v>7</v>
      </c>
      <c r="P102" s="3">
        <v>16</v>
      </c>
      <c r="Q102" s="11">
        <f t="shared" si="29"/>
        <v>0</v>
      </c>
      <c r="R102" s="11">
        <f t="shared" si="30"/>
        <v>2</v>
      </c>
      <c r="S102" s="13" t="str">
        <f t="shared" si="31"/>
        <v>A</v>
      </c>
      <c r="T102" s="3">
        <v>7</v>
      </c>
      <c r="U102" s="3">
        <v>12</v>
      </c>
      <c r="V102" s="11">
        <f t="shared" si="32"/>
        <v>0</v>
      </c>
      <c r="W102" s="11">
        <f t="shared" si="33"/>
        <v>2</v>
      </c>
      <c r="X102" s="13" t="str">
        <f t="shared" si="34"/>
        <v>A</v>
      </c>
      <c r="Y102" s="12">
        <f t="shared" si="35"/>
        <v>0</v>
      </c>
      <c r="Z102" s="12">
        <f t="shared" si="36"/>
        <v>2</v>
      </c>
      <c r="AA102" s="11">
        <f t="shared" si="37"/>
        <v>33</v>
      </c>
      <c r="AB102" s="11">
        <f t="shared" si="38"/>
        <v>44</v>
      </c>
      <c r="AC102" s="11">
        <f t="shared" si="39"/>
        <v>3</v>
      </c>
      <c r="AD102" s="11">
        <f t="shared" si="40"/>
        <v>7</v>
      </c>
      <c r="AE102" s="13" t="str">
        <f t="shared" si="41"/>
        <v>L</v>
      </c>
      <c r="AF102" s="13" t="str">
        <f t="shared" si="42"/>
        <v>W</v>
      </c>
      <c r="AG102" s="14" t="str">
        <f t="shared" si="43"/>
        <v>Y</v>
      </c>
      <c r="AH102" s="11" t="str">
        <f t="shared" si="44"/>
        <v xml:space="preserve"> </v>
      </c>
    </row>
    <row r="103" spans="1:34" x14ac:dyDescent="0.3">
      <c r="A103" s="90">
        <v>42716</v>
      </c>
      <c r="B103" s="89" t="s">
        <v>261</v>
      </c>
      <c r="C103" s="89" t="s">
        <v>274</v>
      </c>
      <c r="D103" s="10">
        <f t="shared" si="45"/>
        <v>1</v>
      </c>
      <c r="E103" s="3">
        <v>7</v>
      </c>
      <c r="F103" s="3">
        <v>16</v>
      </c>
      <c r="G103" s="11">
        <f t="shared" si="23"/>
        <v>0</v>
      </c>
      <c r="H103" s="11">
        <f t="shared" si="24"/>
        <v>2</v>
      </c>
      <c r="I103" s="13" t="str">
        <f t="shared" si="25"/>
        <v>A</v>
      </c>
      <c r="J103" s="3">
        <v>4</v>
      </c>
      <c r="K103" s="3">
        <v>11</v>
      </c>
      <c r="L103" s="11">
        <f t="shared" si="26"/>
        <v>0</v>
      </c>
      <c r="M103" s="11">
        <f t="shared" si="27"/>
        <v>2</v>
      </c>
      <c r="N103" s="13" t="str">
        <f t="shared" si="28"/>
        <v>A</v>
      </c>
      <c r="O103" s="3">
        <v>9</v>
      </c>
      <c r="P103" s="3">
        <v>8</v>
      </c>
      <c r="Q103" s="11">
        <f t="shared" si="29"/>
        <v>2</v>
      </c>
      <c r="R103" s="11">
        <f t="shared" si="30"/>
        <v>0</v>
      </c>
      <c r="S103" s="13" t="str">
        <f t="shared" si="31"/>
        <v>H</v>
      </c>
      <c r="T103" s="3">
        <v>3</v>
      </c>
      <c r="U103" s="3">
        <v>15</v>
      </c>
      <c r="V103" s="11">
        <f t="shared" si="32"/>
        <v>0</v>
      </c>
      <c r="W103" s="11">
        <f t="shared" si="33"/>
        <v>2</v>
      </c>
      <c r="X103" s="13" t="str">
        <f t="shared" si="34"/>
        <v>A</v>
      </c>
      <c r="Y103" s="12">
        <f t="shared" si="35"/>
        <v>0</v>
      </c>
      <c r="Z103" s="12">
        <f t="shared" si="36"/>
        <v>2</v>
      </c>
      <c r="AA103" s="11">
        <f t="shared" si="37"/>
        <v>23</v>
      </c>
      <c r="AB103" s="11">
        <f t="shared" si="38"/>
        <v>50</v>
      </c>
      <c r="AC103" s="11">
        <f t="shared" si="39"/>
        <v>2</v>
      </c>
      <c r="AD103" s="11">
        <f t="shared" si="40"/>
        <v>8</v>
      </c>
      <c r="AE103" s="13" t="str">
        <f t="shared" si="41"/>
        <v>L</v>
      </c>
      <c r="AF103" s="13" t="str">
        <f t="shared" si="42"/>
        <v>W</v>
      </c>
      <c r="AG103" s="14" t="str">
        <f t="shared" si="43"/>
        <v>Y</v>
      </c>
      <c r="AH103" s="11" t="str">
        <f t="shared" si="44"/>
        <v xml:space="preserve"> </v>
      </c>
    </row>
    <row r="104" spans="1:34" x14ac:dyDescent="0.3">
      <c r="A104" s="90">
        <v>42717</v>
      </c>
      <c r="B104" s="89" t="s">
        <v>272</v>
      </c>
      <c r="C104" s="89" t="s">
        <v>260</v>
      </c>
      <c r="D104" s="10">
        <f t="shared" si="45"/>
        <v>1</v>
      </c>
      <c r="E104" s="3">
        <v>12</v>
      </c>
      <c r="F104" s="3">
        <v>4</v>
      </c>
      <c r="G104" s="11">
        <f t="shared" si="23"/>
        <v>2</v>
      </c>
      <c r="H104" s="11">
        <f t="shared" si="24"/>
        <v>0</v>
      </c>
      <c r="I104" s="13" t="str">
        <f t="shared" si="25"/>
        <v>H</v>
      </c>
      <c r="J104" s="3">
        <v>17</v>
      </c>
      <c r="K104" s="3">
        <v>5</v>
      </c>
      <c r="L104" s="11">
        <f t="shared" si="26"/>
        <v>2</v>
      </c>
      <c r="M104" s="11">
        <f t="shared" si="27"/>
        <v>0</v>
      </c>
      <c r="N104" s="13" t="str">
        <f t="shared" si="28"/>
        <v>H</v>
      </c>
      <c r="O104" s="3">
        <v>10</v>
      </c>
      <c r="P104" s="3">
        <v>11</v>
      </c>
      <c r="Q104" s="11">
        <f t="shared" si="29"/>
        <v>0</v>
      </c>
      <c r="R104" s="11">
        <f t="shared" si="30"/>
        <v>2</v>
      </c>
      <c r="S104" s="13" t="str">
        <f t="shared" si="31"/>
        <v>A</v>
      </c>
      <c r="T104" s="3">
        <v>10</v>
      </c>
      <c r="U104" s="3">
        <v>6</v>
      </c>
      <c r="V104" s="11">
        <f t="shared" si="32"/>
        <v>2</v>
      </c>
      <c r="W104" s="11">
        <f t="shared" si="33"/>
        <v>0</v>
      </c>
      <c r="X104" s="13" t="str">
        <f t="shared" si="34"/>
        <v>H</v>
      </c>
      <c r="Y104" s="12">
        <f t="shared" si="35"/>
        <v>2</v>
      </c>
      <c r="Z104" s="12">
        <f t="shared" si="36"/>
        <v>0</v>
      </c>
      <c r="AA104" s="11">
        <f t="shared" si="37"/>
        <v>49</v>
      </c>
      <c r="AB104" s="11">
        <f t="shared" si="38"/>
        <v>26</v>
      </c>
      <c r="AC104" s="11">
        <f t="shared" si="39"/>
        <v>8</v>
      </c>
      <c r="AD104" s="11">
        <f t="shared" si="40"/>
        <v>2</v>
      </c>
      <c r="AE104" s="13" t="str">
        <f t="shared" si="41"/>
        <v>W</v>
      </c>
      <c r="AF104" s="13" t="str">
        <f t="shared" si="42"/>
        <v>L</v>
      </c>
      <c r="AG104" s="14" t="str">
        <f t="shared" si="43"/>
        <v>Y</v>
      </c>
      <c r="AH104" s="11">
        <f t="shared" si="44"/>
        <v>1</v>
      </c>
    </row>
    <row r="105" spans="1:34" x14ac:dyDescent="0.3">
      <c r="A105" s="90">
        <v>42717</v>
      </c>
      <c r="B105" s="89" t="s">
        <v>349</v>
      </c>
      <c r="C105" s="89" t="s">
        <v>271</v>
      </c>
      <c r="D105" s="10">
        <f t="shared" si="45"/>
        <v>1</v>
      </c>
      <c r="E105" s="3">
        <v>7</v>
      </c>
      <c r="F105" s="3">
        <v>9</v>
      </c>
      <c r="G105" s="11">
        <f t="shared" si="23"/>
        <v>0</v>
      </c>
      <c r="H105" s="11">
        <f t="shared" si="24"/>
        <v>2</v>
      </c>
      <c r="I105" s="13" t="str">
        <f t="shared" si="25"/>
        <v>A</v>
      </c>
      <c r="J105" s="3">
        <v>3</v>
      </c>
      <c r="K105" s="3">
        <v>16</v>
      </c>
      <c r="L105" s="11">
        <f t="shared" si="26"/>
        <v>0</v>
      </c>
      <c r="M105" s="11">
        <f t="shared" si="27"/>
        <v>2</v>
      </c>
      <c r="N105" s="13" t="str">
        <f t="shared" si="28"/>
        <v>A</v>
      </c>
      <c r="O105" s="3">
        <v>14</v>
      </c>
      <c r="P105" s="3">
        <v>12</v>
      </c>
      <c r="Q105" s="11">
        <f t="shared" si="29"/>
        <v>2</v>
      </c>
      <c r="R105" s="11">
        <f t="shared" si="30"/>
        <v>0</v>
      </c>
      <c r="S105" s="13" t="str">
        <f t="shared" si="31"/>
        <v>H</v>
      </c>
      <c r="T105" s="3">
        <v>8</v>
      </c>
      <c r="U105" s="3">
        <v>9</v>
      </c>
      <c r="V105" s="11">
        <f t="shared" si="32"/>
        <v>0</v>
      </c>
      <c r="W105" s="11">
        <f t="shared" si="33"/>
        <v>2</v>
      </c>
      <c r="X105" s="13" t="str">
        <f t="shared" si="34"/>
        <v>A</v>
      </c>
      <c r="Y105" s="12">
        <f t="shared" si="35"/>
        <v>0</v>
      </c>
      <c r="Z105" s="12">
        <f t="shared" si="36"/>
        <v>2</v>
      </c>
      <c r="AA105" s="11">
        <f t="shared" si="37"/>
        <v>32</v>
      </c>
      <c r="AB105" s="11">
        <f t="shared" si="38"/>
        <v>46</v>
      </c>
      <c r="AC105" s="11">
        <f t="shared" si="39"/>
        <v>2</v>
      </c>
      <c r="AD105" s="11">
        <f t="shared" si="40"/>
        <v>8</v>
      </c>
      <c r="AE105" s="13" t="str">
        <f t="shared" si="41"/>
        <v>L</v>
      </c>
      <c r="AF105" s="13" t="str">
        <f t="shared" si="42"/>
        <v>W</v>
      </c>
      <c r="AG105" s="14" t="str">
        <f t="shared" si="43"/>
        <v>Y</v>
      </c>
      <c r="AH105" s="11" t="str">
        <f t="shared" si="44"/>
        <v xml:space="preserve"> </v>
      </c>
    </row>
    <row r="106" spans="1:34" x14ac:dyDescent="0.3">
      <c r="A106" s="108">
        <v>42718</v>
      </c>
      <c r="B106" s="109" t="s">
        <v>390</v>
      </c>
      <c r="C106" s="109" t="s">
        <v>389</v>
      </c>
      <c r="D106" s="10">
        <f t="shared" si="45"/>
        <v>1</v>
      </c>
      <c r="E106" s="3">
        <v>2</v>
      </c>
      <c r="F106" s="3">
        <v>13</v>
      </c>
      <c r="G106" s="11">
        <f t="shared" si="23"/>
        <v>0</v>
      </c>
      <c r="H106" s="11">
        <f t="shared" si="24"/>
        <v>2</v>
      </c>
      <c r="I106" s="13" t="str">
        <f t="shared" si="25"/>
        <v>A</v>
      </c>
      <c r="J106" s="3">
        <v>17</v>
      </c>
      <c r="K106" s="3">
        <v>3</v>
      </c>
      <c r="L106" s="11">
        <f t="shared" si="26"/>
        <v>2</v>
      </c>
      <c r="M106" s="11">
        <f t="shared" si="27"/>
        <v>0</v>
      </c>
      <c r="N106" s="13" t="str">
        <f t="shared" si="28"/>
        <v>H</v>
      </c>
      <c r="O106" s="3">
        <v>16</v>
      </c>
      <c r="P106" s="3">
        <v>10</v>
      </c>
      <c r="Q106" s="11">
        <f t="shared" si="29"/>
        <v>2</v>
      </c>
      <c r="R106" s="11">
        <f t="shared" si="30"/>
        <v>0</v>
      </c>
      <c r="S106" s="13" t="str">
        <f t="shared" si="31"/>
        <v>H</v>
      </c>
      <c r="T106" s="3">
        <v>9</v>
      </c>
      <c r="U106" s="3">
        <v>11</v>
      </c>
      <c r="V106" s="11">
        <f t="shared" si="32"/>
        <v>0</v>
      </c>
      <c r="W106" s="11">
        <f t="shared" si="33"/>
        <v>2</v>
      </c>
      <c r="X106" s="13" t="str">
        <f t="shared" si="34"/>
        <v>A</v>
      </c>
      <c r="Y106" s="12">
        <f t="shared" si="35"/>
        <v>2</v>
      </c>
      <c r="Z106" s="12">
        <f t="shared" si="36"/>
        <v>0</v>
      </c>
      <c r="AA106" s="11">
        <f t="shared" si="37"/>
        <v>44</v>
      </c>
      <c r="AB106" s="11">
        <f t="shared" si="38"/>
        <v>37</v>
      </c>
      <c r="AC106" s="11">
        <f t="shared" si="39"/>
        <v>6</v>
      </c>
      <c r="AD106" s="11">
        <f t="shared" si="40"/>
        <v>4</v>
      </c>
      <c r="AE106" s="13" t="str">
        <f t="shared" si="41"/>
        <v>W</v>
      </c>
      <c r="AF106" s="13" t="str">
        <f t="shared" si="42"/>
        <v>L</v>
      </c>
      <c r="AG106" s="14" t="str">
        <f t="shared" si="43"/>
        <v>Y</v>
      </c>
      <c r="AH106" s="11" t="str">
        <f t="shared" si="44"/>
        <v xml:space="preserve"> </v>
      </c>
    </row>
    <row r="107" spans="1:34" x14ac:dyDescent="0.3">
      <c r="A107" s="108">
        <v>42719</v>
      </c>
      <c r="B107" s="109" t="s">
        <v>262</v>
      </c>
      <c r="C107" s="109" t="s">
        <v>270</v>
      </c>
      <c r="D107" s="10">
        <f t="shared" si="45"/>
        <v>1</v>
      </c>
      <c r="E107" s="3">
        <v>17</v>
      </c>
      <c r="F107" s="3">
        <v>8</v>
      </c>
      <c r="G107" s="11">
        <f t="shared" si="23"/>
        <v>2</v>
      </c>
      <c r="H107" s="11">
        <f t="shared" si="24"/>
        <v>0</v>
      </c>
      <c r="I107" s="13" t="str">
        <f t="shared" si="25"/>
        <v>H</v>
      </c>
      <c r="J107" s="3">
        <v>15</v>
      </c>
      <c r="K107" s="3">
        <v>7</v>
      </c>
      <c r="L107" s="11">
        <f t="shared" si="26"/>
        <v>2</v>
      </c>
      <c r="M107" s="11">
        <f t="shared" si="27"/>
        <v>0</v>
      </c>
      <c r="N107" s="13" t="str">
        <f t="shared" si="28"/>
        <v>H</v>
      </c>
      <c r="O107" s="3">
        <v>11</v>
      </c>
      <c r="P107" s="3">
        <v>7</v>
      </c>
      <c r="Q107" s="11">
        <f t="shared" si="29"/>
        <v>2</v>
      </c>
      <c r="R107" s="11">
        <f t="shared" si="30"/>
        <v>0</v>
      </c>
      <c r="S107" s="13" t="str">
        <f t="shared" si="31"/>
        <v>H</v>
      </c>
      <c r="T107" s="3">
        <v>14</v>
      </c>
      <c r="U107" s="3">
        <v>9</v>
      </c>
      <c r="V107" s="11">
        <f t="shared" si="32"/>
        <v>2</v>
      </c>
      <c r="W107" s="11">
        <f t="shared" si="33"/>
        <v>0</v>
      </c>
      <c r="X107" s="13" t="str">
        <f t="shared" si="34"/>
        <v>H</v>
      </c>
      <c r="Y107" s="12">
        <f t="shared" si="35"/>
        <v>2</v>
      </c>
      <c r="Z107" s="12">
        <f t="shared" si="36"/>
        <v>0</v>
      </c>
      <c r="AA107" s="11">
        <f t="shared" si="37"/>
        <v>57</v>
      </c>
      <c r="AB107" s="11">
        <f t="shared" si="38"/>
        <v>31</v>
      </c>
      <c r="AC107" s="11">
        <f t="shared" si="39"/>
        <v>10</v>
      </c>
      <c r="AD107" s="11">
        <f t="shared" si="40"/>
        <v>0</v>
      </c>
      <c r="AE107" s="13" t="str">
        <f t="shared" si="41"/>
        <v>W</v>
      </c>
      <c r="AF107" s="13" t="str">
        <f t="shared" si="42"/>
        <v>L</v>
      </c>
      <c r="AG107" s="14" t="str">
        <f t="shared" si="43"/>
        <v>Y</v>
      </c>
      <c r="AH107" s="11">
        <f t="shared" si="44"/>
        <v>1</v>
      </c>
    </row>
    <row r="108" spans="1:34" x14ac:dyDescent="0.3">
      <c r="A108" s="90">
        <v>42719</v>
      </c>
      <c r="B108" s="89" t="s">
        <v>271</v>
      </c>
      <c r="C108" s="89" t="s">
        <v>11</v>
      </c>
      <c r="D108" s="10">
        <f t="shared" si="45"/>
        <v>1</v>
      </c>
      <c r="E108" s="3">
        <v>19</v>
      </c>
      <c r="F108" s="3">
        <v>3</v>
      </c>
      <c r="G108" s="11">
        <f t="shared" si="23"/>
        <v>2</v>
      </c>
      <c r="H108" s="11">
        <f t="shared" si="24"/>
        <v>0</v>
      </c>
      <c r="I108" s="13" t="str">
        <f t="shared" si="25"/>
        <v>H</v>
      </c>
      <c r="J108" s="3">
        <v>21</v>
      </c>
      <c r="K108" s="3">
        <v>4</v>
      </c>
      <c r="L108" s="11">
        <f t="shared" si="26"/>
        <v>2</v>
      </c>
      <c r="M108" s="11">
        <f t="shared" si="27"/>
        <v>0</v>
      </c>
      <c r="N108" s="13" t="str">
        <f t="shared" si="28"/>
        <v>H</v>
      </c>
      <c r="O108" s="3">
        <v>8</v>
      </c>
      <c r="P108" s="3">
        <v>7</v>
      </c>
      <c r="Q108" s="11">
        <f t="shared" si="29"/>
        <v>2</v>
      </c>
      <c r="R108" s="11">
        <f t="shared" si="30"/>
        <v>0</v>
      </c>
      <c r="S108" s="13" t="str">
        <f t="shared" si="31"/>
        <v>H</v>
      </c>
      <c r="T108" s="3">
        <v>13</v>
      </c>
      <c r="U108" s="3">
        <v>5</v>
      </c>
      <c r="V108" s="11">
        <f t="shared" si="32"/>
        <v>2</v>
      </c>
      <c r="W108" s="11">
        <f t="shared" si="33"/>
        <v>0</v>
      </c>
      <c r="X108" s="13" t="str">
        <f t="shared" si="34"/>
        <v>H</v>
      </c>
      <c r="Y108" s="12">
        <f t="shared" si="35"/>
        <v>2</v>
      </c>
      <c r="Z108" s="12">
        <f t="shared" si="36"/>
        <v>0</v>
      </c>
      <c r="AA108" s="11">
        <f t="shared" si="37"/>
        <v>61</v>
      </c>
      <c r="AB108" s="11">
        <f t="shared" si="38"/>
        <v>19</v>
      </c>
      <c r="AC108" s="11">
        <f t="shared" si="39"/>
        <v>10</v>
      </c>
      <c r="AD108" s="11">
        <f t="shared" si="40"/>
        <v>0</v>
      </c>
      <c r="AE108" s="13" t="str">
        <f t="shared" si="41"/>
        <v>W</v>
      </c>
      <c r="AF108" s="13" t="str">
        <f t="shared" si="42"/>
        <v>L</v>
      </c>
      <c r="AG108" s="14" t="str">
        <f t="shared" si="43"/>
        <v>Y</v>
      </c>
      <c r="AH108" s="11">
        <f t="shared" si="44"/>
        <v>1</v>
      </c>
    </row>
    <row r="109" spans="1:34" x14ac:dyDescent="0.3">
      <c r="A109" s="108">
        <v>42719</v>
      </c>
      <c r="B109" s="109" t="s">
        <v>274</v>
      </c>
      <c r="C109" s="109" t="s">
        <v>12</v>
      </c>
      <c r="D109" s="10">
        <f t="shared" si="45"/>
        <v>1</v>
      </c>
      <c r="E109" s="3">
        <v>18</v>
      </c>
      <c r="F109" s="3">
        <v>6</v>
      </c>
      <c r="G109" s="11">
        <f t="shared" si="23"/>
        <v>2</v>
      </c>
      <c r="H109" s="11">
        <f t="shared" si="24"/>
        <v>0</v>
      </c>
      <c r="I109" s="13" t="str">
        <f t="shared" si="25"/>
        <v>H</v>
      </c>
      <c r="J109" s="3">
        <v>19</v>
      </c>
      <c r="K109" s="3">
        <v>4</v>
      </c>
      <c r="L109" s="11">
        <f t="shared" si="26"/>
        <v>2</v>
      </c>
      <c r="M109" s="11">
        <f t="shared" si="27"/>
        <v>0</v>
      </c>
      <c r="N109" s="13" t="str">
        <f t="shared" si="28"/>
        <v>H</v>
      </c>
      <c r="O109" s="3">
        <v>11</v>
      </c>
      <c r="P109" s="3">
        <v>3</v>
      </c>
      <c r="Q109" s="11">
        <f t="shared" si="29"/>
        <v>2</v>
      </c>
      <c r="R109" s="11">
        <f t="shared" si="30"/>
        <v>0</v>
      </c>
      <c r="S109" s="13" t="str">
        <f t="shared" si="31"/>
        <v>H</v>
      </c>
      <c r="T109" s="3">
        <v>12</v>
      </c>
      <c r="U109" s="3">
        <v>7</v>
      </c>
      <c r="V109" s="11">
        <f t="shared" si="32"/>
        <v>2</v>
      </c>
      <c r="W109" s="11">
        <f t="shared" si="33"/>
        <v>0</v>
      </c>
      <c r="X109" s="13" t="str">
        <f t="shared" si="34"/>
        <v>H</v>
      </c>
      <c r="Y109" s="12">
        <f t="shared" si="35"/>
        <v>2</v>
      </c>
      <c r="Z109" s="12">
        <f t="shared" si="36"/>
        <v>0</v>
      </c>
      <c r="AA109" s="11">
        <f t="shared" si="37"/>
        <v>60</v>
      </c>
      <c r="AB109" s="11">
        <f t="shared" si="38"/>
        <v>20</v>
      </c>
      <c r="AC109" s="11">
        <f t="shared" si="39"/>
        <v>10</v>
      </c>
      <c r="AD109" s="11">
        <f t="shared" si="40"/>
        <v>0</v>
      </c>
      <c r="AE109" s="13" t="str">
        <f t="shared" si="41"/>
        <v>W</v>
      </c>
      <c r="AF109" s="13" t="str">
        <f t="shared" si="42"/>
        <v>L</v>
      </c>
      <c r="AG109" s="14" t="str">
        <f t="shared" si="43"/>
        <v>Y</v>
      </c>
      <c r="AH109" s="11">
        <f t="shared" si="44"/>
        <v>1</v>
      </c>
    </row>
    <row r="110" spans="1:34" x14ac:dyDescent="0.3">
      <c r="A110" s="90">
        <v>42720</v>
      </c>
      <c r="B110" s="89" t="s">
        <v>350</v>
      </c>
      <c r="C110" s="89" t="s">
        <v>260</v>
      </c>
      <c r="D110" s="10">
        <f t="shared" si="45"/>
        <v>1</v>
      </c>
      <c r="E110" s="3">
        <v>11</v>
      </c>
      <c r="F110" s="3">
        <v>5</v>
      </c>
      <c r="G110" s="11">
        <f t="shared" si="23"/>
        <v>2</v>
      </c>
      <c r="H110" s="11">
        <f t="shared" si="24"/>
        <v>0</v>
      </c>
      <c r="I110" s="13" t="str">
        <f t="shared" si="25"/>
        <v>H</v>
      </c>
      <c r="J110" s="3">
        <v>9</v>
      </c>
      <c r="K110" s="3">
        <v>7</v>
      </c>
      <c r="L110" s="11">
        <f t="shared" si="26"/>
        <v>2</v>
      </c>
      <c r="M110" s="11">
        <f t="shared" si="27"/>
        <v>0</v>
      </c>
      <c r="N110" s="13" t="str">
        <f t="shared" si="28"/>
        <v>H</v>
      </c>
      <c r="O110" s="3">
        <v>19</v>
      </c>
      <c r="P110" s="3">
        <v>7</v>
      </c>
      <c r="Q110" s="11">
        <f t="shared" si="29"/>
        <v>2</v>
      </c>
      <c r="R110" s="11">
        <f t="shared" si="30"/>
        <v>0</v>
      </c>
      <c r="S110" s="13" t="str">
        <f t="shared" si="31"/>
        <v>H</v>
      </c>
      <c r="T110" s="3">
        <v>17</v>
      </c>
      <c r="U110" s="3">
        <v>4</v>
      </c>
      <c r="V110" s="11">
        <f t="shared" si="32"/>
        <v>2</v>
      </c>
      <c r="W110" s="11">
        <f t="shared" si="33"/>
        <v>0</v>
      </c>
      <c r="X110" s="13" t="str">
        <f t="shared" si="34"/>
        <v>H</v>
      </c>
      <c r="Y110" s="12">
        <f t="shared" si="35"/>
        <v>2</v>
      </c>
      <c r="Z110" s="12">
        <f t="shared" si="36"/>
        <v>0</v>
      </c>
      <c r="AA110" s="11">
        <f t="shared" si="37"/>
        <v>56</v>
      </c>
      <c r="AB110" s="11">
        <f t="shared" si="38"/>
        <v>23</v>
      </c>
      <c r="AC110" s="11">
        <f t="shared" si="39"/>
        <v>10</v>
      </c>
      <c r="AD110" s="11">
        <f t="shared" si="40"/>
        <v>0</v>
      </c>
      <c r="AE110" s="13" t="str">
        <f t="shared" si="41"/>
        <v>W</v>
      </c>
      <c r="AF110" s="13" t="str">
        <f t="shared" si="42"/>
        <v>L</v>
      </c>
      <c r="AG110" s="14" t="str">
        <f t="shared" si="43"/>
        <v>Y</v>
      </c>
      <c r="AH110" s="11">
        <f t="shared" si="44"/>
        <v>1</v>
      </c>
    </row>
    <row r="111" spans="1:34" x14ac:dyDescent="0.3">
      <c r="A111" s="90">
        <v>42723</v>
      </c>
      <c r="B111" s="89" t="s">
        <v>261</v>
      </c>
      <c r="C111" s="89" t="s">
        <v>327</v>
      </c>
      <c r="D111" s="10">
        <f t="shared" si="45"/>
        <v>1</v>
      </c>
      <c r="E111" s="3">
        <v>12</v>
      </c>
      <c r="F111" s="3">
        <v>9</v>
      </c>
      <c r="G111" s="11">
        <f t="shared" si="23"/>
        <v>2</v>
      </c>
      <c r="H111" s="11">
        <f t="shared" si="24"/>
        <v>0</v>
      </c>
      <c r="I111" s="13" t="str">
        <f t="shared" si="25"/>
        <v>H</v>
      </c>
      <c r="J111" s="3">
        <v>10</v>
      </c>
      <c r="K111" s="3">
        <v>5</v>
      </c>
      <c r="L111" s="11">
        <f t="shared" si="26"/>
        <v>2</v>
      </c>
      <c r="M111" s="11">
        <f t="shared" si="27"/>
        <v>0</v>
      </c>
      <c r="N111" s="13" t="str">
        <f t="shared" si="28"/>
        <v>H</v>
      </c>
      <c r="O111" s="3">
        <v>11</v>
      </c>
      <c r="P111" s="3">
        <v>5</v>
      </c>
      <c r="Q111" s="11">
        <f t="shared" si="29"/>
        <v>2</v>
      </c>
      <c r="R111" s="11">
        <f t="shared" si="30"/>
        <v>0</v>
      </c>
      <c r="S111" s="13" t="str">
        <f t="shared" si="31"/>
        <v>H</v>
      </c>
      <c r="T111" s="3">
        <v>9</v>
      </c>
      <c r="U111" s="3">
        <v>10</v>
      </c>
      <c r="V111" s="11">
        <f t="shared" si="32"/>
        <v>0</v>
      </c>
      <c r="W111" s="11">
        <f t="shared" si="33"/>
        <v>2</v>
      </c>
      <c r="X111" s="13" t="str">
        <f t="shared" si="34"/>
        <v>A</v>
      </c>
      <c r="Y111" s="12">
        <f t="shared" si="35"/>
        <v>2</v>
      </c>
      <c r="Z111" s="12">
        <f t="shared" si="36"/>
        <v>0</v>
      </c>
      <c r="AA111" s="11">
        <f t="shared" si="37"/>
        <v>42</v>
      </c>
      <c r="AB111" s="11">
        <f t="shared" si="38"/>
        <v>29</v>
      </c>
      <c r="AC111" s="11">
        <f t="shared" si="39"/>
        <v>8</v>
      </c>
      <c r="AD111" s="11">
        <f t="shared" si="40"/>
        <v>2</v>
      </c>
      <c r="AE111" s="13" t="str">
        <f t="shared" si="41"/>
        <v>W</v>
      </c>
      <c r="AF111" s="13" t="str">
        <f t="shared" si="42"/>
        <v>L</v>
      </c>
      <c r="AG111" s="14" t="str">
        <f t="shared" si="43"/>
        <v>Y</v>
      </c>
      <c r="AH111" s="11" t="str">
        <f t="shared" si="44"/>
        <v xml:space="preserve"> </v>
      </c>
    </row>
    <row r="112" spans="1:34" x14ac:dyDescent="0.3">
      <c r="A112" s="90">
        <v>42724</v>
      </c>
      <c r="B112" s="89" t="s">
        <v>273</v>
      </c>
      <c r="C112" s="89" t="s">
        <v>260</v>
      </c>
      <c r="D112" s="10">
        <f t="shared" si="45"/>
        <v>1</v>
      </c>
      <c r="E112" s="3">
        <v>10</v>
      </c>
      <c r="F112" s="3">
        <v>12</v>
      </c>
      <c r="G112" s="11">
        <f t="shared" si="23"/>
        <v>0</v>
      </c>
      <c r="H112" s="11">
        <f t="shared" si="24"/>
        <v>2</v>
      </c>
      <c r="I112" s="13" t="str">
        <f t="shared" si="25"/>
        <v>A</v>
      </c>
      <c r="J112" s="3">
        <v>9</v>
      </c>
      <c r="K112" s="3">
        <v>6</v>
      </c>
      <c r="L112" s="11">
        <f t="shared" si="26"/>
        <v>2</v>
      </c>
      <c r="M112" s="11">
        <f t="shared" si="27"/>
        <v>0</v>
      </c>
      <c r="N112" s="13" t="str">
        <f t="shared" si="28"/>
        <v>H</v>
      </c>
      <c r="O112" s="3">
        <v>1</v>
      </c>
      <c r="P112" s="3">
        <v>21</v>
      </c>
      <c r="Q112" s="11">
        <f t="shared" si="29"/>
        <v>0</v>
      </c>
      <c r="R112" s="11">
        <f t="shared" si="30"/>
        <v>2</v>
      </c>
      <c r="S112" s="13" t="str">
        <f t="shared" si="31"/>
        <v>A</v>
      </c>
      <c r="T112" s="3">
        <v>9</v>
      </c>
      <c r="U112" s="3">
        <v>7</v>
      </c>
      <c r="V112" s="11">
        <f t="shared" si="32"/>
        <v>2</v>
      </c>
      <c r="W112" s="11">
        <f t="shared" si="33"/>
        <v>0</v>
      </c>
      <c r="X112" s="13" t="str">
        <f t="shared" si="34"/>
        <v>H</v>
      </c>
      <c r="Y112" s="12">
        <f t="shared" si="35"/>
        <v>0</v>
      </c>
      <c r="Z112" s="12">
        <f t="shared" si="36"/>
        <v>2</v>
      </c>
      <c r="AA112" s="11">
        <f t="shared" si="37"/>
        <v>29</v>
      </c>
      <c r="AB112" s="11">
        <f t="shared" si="38"/>
        <v>46</v>
      </c>
      <c r="AC112" s="11">
        <f t="shared" si="39"/>
        <v>4</v>
      </c>
      <c r="AD112" s="11">
        <f t="shared" si="40"/>
        <v>6</v>
      </c>
      <c r="AE112" s="13" t="str">
        <f t="shared" si="41"/>
        <v>L</v>
      </c>
      <c r="AF112" s="13" t="str">
        <f t="shared" si="42"/>
        <v>W</v>
      </c>
      <c r="AG112" s="14" t="str">
        <f t="shared" si="43"/>
        <v>Y</v>
      </c>
      <c r="AH112" s="11" t="str">
        <f t="shared" si="44"/>
        <v xml:space="preserve"> </v>
      </c>
    </row>
    <row r="113" spans="1:34" x14ac:dyDescent="0.3">
      <c r="A113" s="90">
        <v>42724</v>
      </c>
      <c r="B113" s="89" t="s">
        <v>349</v>
      </c>
      <c r="C113" s="89" t="s">
        <v>12</v>
      </c>
      <c r="D113" s="10">
        <f t="shared" si="45"/>
        <v>1</v>
      </c>
      <c r="E113" s="3">
        <v>19</v>
      </c>
      <c r="F113" s="3">
        <v>4</v>
      </c>
      <c r="G113" s="11">
        <f t="shared" si="23"/>
        <v>2</v>
      </c>
      <c r="H113" s="11">
        <f t="shared" si="24"/>
        <v>0</v>
      </c>
      <c r="I113" s="13" t="str">
        <f t="shared" si="25"/>
        <v>H</v>
      </c>
      <c r="J113" s="3">
        <v>11</v>
      </c>
      <c r="K113" s="3">
        <v>6</v>
      </c>
      <c r="L113" s="11">
        <f t="shared" si="26"/>
        <v>2</v>
      </c>
      <c r="M113" s="11">
        <f t="shared" si="27"/>
        <v>0</v>
      </c>
      <c r="N113" s="13" t="str">
        <f t="shared" si="28"/>
        <v>H</v>
      </c>
      <c r="O113" s="3">
        <v>15</v>
      </c>
      <c r="P113" s="3">
        <v>5</v>
      </c>
      <c r="Q113" s="11">
        <f t="shared" si="29"/>
        <v>2</v>
      </c>
      <c r="R113" s="11">
        <f t="shared" si="30"/>
        <v>0</v>
      </c>
      <c r="S113" s="13" t="str">
        <f t="shared" si="31"/>
        <v>H</v>
      </c>
      <c r="T113" s="3">
        <v>16</v>
      </c>
      <c r="U113" s="3">
        <v>11</v>
      </c>
      <c r="V113" s="11">
        <f t="shared" si="32"/>
        <v>2</v>
      </c>
      <c r="W113" s="11">
        <f t="shared" si="33"/>
        <v>0</v>
      </c>
      <c r="X113" s="13" t="str">
        <f t="shared" si="34"/>
        <v>H</v>
      </c>
      <c r="Y113" s="12">
        <f t="shared" si="35"/>
        <v>2</v>
      </c>
      <c r="Z113" s="12">
        <f t="shared" si="36"/>
        <v>0</v>
      </c>
      <c r="AA113" s="11">
        <f t="shared" si="37"/>
        <v>61</v>
      </c>
      <c r="AB113" s="11">
        <f t="shared" si="38"/>
        <v>26</v>
      </c>
      <c r="AC113" s="11">
        <f t="shared" si="39"/>
        <v>10</v>
      </c>
      <c r="AD113" s="11">
        <f t="shared" si="40"/>
        <v>0</v>
      </c>
      <c r="AE113" s="13" t="str">
        <f t="shared" si="41"/>
        <v>W</v>
      </c>
      <c r="AF113" s="13" t="str">
        <f t="shared" si="42"/>
        <v>L</v>
      </c>
      <c r="AG113" s="14" t="str">
        <f t="shared" si="43"/>
        <v>Y</v>
      </c>
      <c r="AH113" s="11">
        <f t="shared" si="44"/>
        <v>1</v>
      </c>
    </row>
    <row r="114" spans="1:34" x14ac:dyDescent="0.3">
      <c r="A114" s="90">
        <v>42738</v>
      </c>
      <c r="B114" s="89" t="s">
        <v>273</v>
      </c>
      <c r="C114" s="89" t="s">
        <v>390</v>
      </c>
      <c r="D114" s="10">
        <f t="shared" si="45"/>
        <v>1</v>
      </c>
      <c r="E114" s="3">
        <v>11</v>
      </c>
      <c r="F114" s="3">
        <v>6</v>
      </c>
      <c r="G114" s="11">
        <f t="shared" si="23"/>
        <v>2</v>
      </c>
      <c r="H114" s="11">
        <f t="shared" si="24"/>
        <v>0</v>
      </c>
      <c r="I114" s="13" t="str">
        <f t="shared" si="25"/>
        <v>H</v>
      </c>
      <c r="J114" s="3">
        <v>7</v>
      </c>
      <c r="K114" s="3">
        <v>7</v>
      </c>
      <c r="L114" s="11">
        <f t="shared" si="26"/>
        <v>1</v>
      </c>
      <c r="M114" s="11">
        <f t="shared" si="27"/>
        <v>1</v>
      </c>
      <c r="N114" s="13" t="str">
        <f t="shared" si="28"/>
        <v>D</v>
      </c>
      <c r="O114" s="3">
        <v>13</v>
      </c>
      <c r="P114" s="3">
        <v>8</v>
      </c>
      <c r="Q114" s="11">
        <f t="shared" si="29"/>
        <v>2</v>
      </c>
      <c r="R114" s="11">
        <f t="shared" si="30"/>
        <v>0</v>
      </c>
      <c r="S114" s="13" t="str">
        <f t="shared" si="31"/>
        <v>H</v>
      </c>
      <c r="T114" s="3">
        <v>11</v>
      </c>
      <c r="U114" s="3">
        <v>4</v>
      </c>
      <c r="V114" s="11">
        <f t="shared" si="32"/>
        <v>2</v>
      </c>
      <c r="W114" s="11">
        <f t="shared" si="33"/>
        <v>0</v>
      </c>
      <c r="X114" s="13" t="str">
        <f t="shared" si="34"/>
        <v>H</v>
      </c>
      <c r="Y114" s="12">
        <f t="shared" si="35"/>
        <v>2</v>
      </c>
      <c r="Z114" s="12">
        <f t="shared" si="36"/>
        <v>0</v>
      </c>
      <c r="AA114" s="11">
        <f t="shared" si="37"/>
        <v>42</v>
      </c>
      <c r="AB114" s="11">
        <f t="shared" si="38"/>
        <v>25</v>
      </c>
      <c r="AC114" s="11">
        <f t="shared" si="39"/>
        <v>9</v>
      </c>
      <c r="AD114" s="11">
        <f t="shared" si="40"/>
        <v>1</v>
      </c>
      <c r="AE114" s="13" t="str">
        <f t="shared" si="41"/>
        <v>W</v>
      </c>
      <c r="AF114" s="13" t="str">
        <f t="shared" si="42"/>
        <v>L</v>
      </c>
      <c r="AG114" s="14" t="str">
        <f t="shared" si="43"/>
        <v>Y</v>
      </c>
      <c r="AH114" s="11">
        <f t="shared" si="44"/>
        <v>1</v>
      </c>
    </row>
    <row r="115" spans="1:34" x14ac:dyDescent="0.3">
      <c r="A115" s="108">
        <v>42740</v>
      </c>
      <c r="B115" s="109" t="s">
        <v>262</v>
      </c>
      <c r="C115" s="109" t="s">
        <v>350</v>
      </c>
      <c r="D115" s="10">
        <f t="shared" si="45"/>
        <v>1</v>
      </c>
      <c r="E115" s="3">
        <v>12</v>
      </c>
      <c r="F115" s="3">
        <v>5</v>
      </c>
      <c r="G115" s="11">
        <f t="shared" si="23"/>
        <v>2</v>
      </c>
      <c r="H115" s="11">
        <f t="shared" si="24"/>
        <v>0</v>
      </c>
      <c r="I115" s="13" t="str">
        <f t="shared" si="25"/>
        <v>H</v>
      </c>
      <c r="J115" s="3">
        <v>10</v>
      </c>
      <c r="K115" s="3">
        <v>10</v>
      </c>
      <c r="L115" s="11">
        <f t="shared" si="26"/>
        <v>1</v>
      </c>
      <c r="M115" s="11">
        <f t="shared" si="27"/>
        <v>1</v>
      </c>
      <c r="N115" s="13" t="str">
        <f t="shared" si="28"/>
        <v>D</v>
      </c>
      <c r="O115" s="3">
        <v>13</v>
      </c>
      <c r="P115" s="3">
        <v>6</v>
      </c>
      <c r="Q115" s="11">
        <f t="shared" si="29"/>
        <v>2</v>
      </c>
      <c r="R115" s="11">
        <f t="shared" si="30"/>
        <v>0</v>
      </c>
      <c r="S115" s="13" t="str">
        <f t="shared" si="31"/>
        <v>H</v>
      </c>
      <c r="T115" s="3">
        <v>15</v>
      </c>
      <c r="U115" s="3">
        <v>6</v>
      </c>
      <c r="V115" s="11">
        <f t="shared" si="32"/>
        <v>2</v>
      </c>
      <c r="W115" s="11">
        <f t="shared" si="33"/>
        <v>0</v>
      </c>
      <c r="X115" s="13" t="str">
        <f t="shared" si="34"/>
        <v>H</v>
      </c>
      <c r="Y115" s="12">
        <f t="shared" si="35"/>
        <v>2</v>
      </c>
      <c r="Z115" s="12">
        <f t="shared" si="36"/>
        <v>0</v>
      </c>
      <c r="AA115" s="11">
        <f t="shared" si="37"/>
        <v>50</v>
      </c>
      <c r="AB115" s="11">
        <f t="shared" si="38"/>
        <v>27</v>
      </c>
      <c r="AC115" s="11">
        <f t="shared" si="39"/>
        <v>9</v>
      </c>
      <c r="AD115" s="11">
        <f t="shared" si="40"/>
        <v>1</v>
      </c>
      <c r="AE115" s="13" t="str">
        <f t="shared" si="41"/>
        <v>W</v>
      </c>
      <c r="AF115" s="13" t="str">
        <f t="shared" si="42"/>
        <v>L</v>
      </c>
      <c r="AG115" s="14" t="str">
        <f t="shared" si="43"/>
        <v>Y</v>
      </c>
      <c r="AH115" s="11">
        <f t="shared" si="44"/>
        <v>1</v>
      </c>
    </row>
    <row r="116" spans="1:34" x14ac:dyDescent="0.3">
      <c r="A116" s="90">
        <v>42740</v>
      </c>
      <c r="B116" s="89" t="s">
        <v>11</v>
      </c>
      <c r="C116" s="89" t="s">
        <v>12</v>
      </c>
      <c r="D116" s="10">
        <f t="shared" si="45"/>
        <v>1</v>
      </c>
      <c r="E116" s="3">
        <v>20</v>
      </c>
      <c r="F116" s="3">
        <v>5</v>
      </c>
      <c r="G116" s="11">
        <f t="shared" si="23"/>
        <v>2</v>
      </c>
      <c r="H116" s="11">
        <f t="shared" si="24"/>
        <v>0</v>
      </c>
      <c r="I116" s="13" t="str">
        <f t="shared" si="25"/>
        <v>H</v>
      </c>
      <c r="J116" s="3">
        <v>8</v>
      </c>
      <c r="K116" s="3">
        <v>8</v>
      </c>
      <c r="L116" s="11">
        <f t="shared" si="26"/>
        <v>1</v>
      </c>
      <c r="M116" s="11">
        <f t="shared" si="27"/>
        <v>1</v>
      </c>
      <c r="N116" s="13" t="str">
        <f t="shared" si="28"/>
        <v>D</v>
      </c>
      <c r="O116" s="3">
        <v>9</v>
      </c>
      <c r="P116" s="3">
        <v>11</v>
      </c>
      <c r="Q116" s="11">
        <f t="shared" si="29"/>
        <v>0</v>
      </c>
      <c r="R116" s="11">
        <f t="shared" si="30"/>
        <v>2</v>
      </c>
      <c r="S116" s="13" t="str">
        <f t="shared" si="31"/>
        <v>A</v>
      </c>
      <c r="T116" s="3">
        <v>14</v>
      </c>
      <c r="U116" s="3">
        <v>7</v>
      </c>
      <c r="V116" s="11">
        <f t="shared" si="32"/>
        <v>2</v>
      </c>
      <c r="W116" s="11">
        <f t="shared" si="33"/>
        <v>0</v>
      </c>
      <c r="X116" s="13" t="str">
        <f t="shared" si="34"/>
        <v>H</v>
      </c>
      <c r="Y116" s="12">
        <f t="shared" si="35"/>
        <v>2</v>
      </c>
      <c r="Z116" s="12">
        <f t="shared" si="36"/>
        <v>0</v>
      </c>
      <c r="AA116" s="11">
        <f t="shared" si="37"/>
        <v>51</v>
      </c>
      <c r="AB116" s="11">
        <f t="shared" si="38"/>
        <v>31</v>
      </c>
      <c r="AC116" s="11">
        <f t="shared" si="39"/>
        <v>7</v>
      </c>
      <c r="AD116" s="11">
        <f t="shared" si="40"/>
        <v>3</v>
      </c>
      <c r="AE116" s="13" t="str">
        <f t="shared" si="41"/>
        <v>W</v>
      </c>
      <c r="AF116" s="13" t="str">
        <f t="shared" si="42"/>
        <v>L</v>
      </c>
      <c r="AG116" s="14" t="str">
        <f t="shared" si="43"/>
        <v>Y</v>
      </c>
      <c r="AH116" s="11">
        <f t="shared" si="44"/>
        <v>1</v>
      </c>
    </row>
    <row r="117" spans="1:34" x14ac:dyDescent="0.3">
      <c r="A117" s="108">
        <v>42740</v>
      </c>
      <c r="B117" s="109" t="s">
        <v>271</v>
      </c>
      <c r="C117" s="109" t="s">
        <v>327</v>
      </c>
      <c r="D117" s="10">
        <f>IF(SUM(E117:F117)&gt;0,1," ")</f>
        <v>1</v>
      </c>
      <c r="E117" s="3">
        <v>13</v>
      </c>
      <c r="F117" s="3">
        <v>8</v>
      </c>
      <c r="G117" s="11">
        <f>IF(ISNUMBER($D117),IF(E117&gt;F117,2,IF(E117=F117,1,IF(E117&lt;F117,0," "))))</f>
        <v>2</v>
      </c>
      <c r="H117" s="11">
        <f>IF(ISNUMBER($D117),IF(F117&gt;E117,2,IF(F117=E117,1,IF(F117&lt;E117,0," "))))</f>
        <v>0</v>
      </c>
      <c r="I117" s="13" t="str">
        <f>IF(ISNUMBER($D117),IF(G117=2,"H",IF(G117=1,"D",IF(G117=0,"A"," "))))</f>
        <v>H</v>
      </c>
      <c r="J117" s="3">
        <v>12</v>
      </c>
      <c r="K117" s="3">
        <v>6</v>
      </c>
      <c r="L117" s="11">
        <f>IF(ISNUMBER($D117),IF(J117&gt;K117,2,IF(J117=K117,1,IF(J117&lt;K117,0," "))))</f>
        <v>2</v>
      </c>
      <c r="M117" s="11">
        <f>IF(ISNUMBER($D117),IF(K117&gt;J117,2,IF(K117=J117,1,IF(K117&lt;J117,0," "))))</f>
        <v>0</v>
      </c>
      <c r="N117" s="13" t="str">
        <f>IF(ISNUMBER($D117),IF(L117=2,"H",IF(L117=1,"D",IF(L117=0,"A"," "))))</f>
        <v>H</v>
      </c>
      <c r="O117" s="3">
        <v>9</v>
      </c>
      <c r="P117" s="3">
        <v>9</v>
      </c>
      <c r="Q117" s="11">
        <f>IF(ISNUMBER($D117),IF(O117&gt;P117,2,IF(O117=P117,1,IF(O117&lt;P117,0," "))))</f>
        <v>1</v>
      </c>
      <c r="R117" s="11">
        <f>IF(ISNUMBER($D117),IF(P117&gt;O117,2,IF(P117=O117,1,IF(P117&lt;O117,0," "))))</f>
        <v>1</v>
      </c>
      <c r="S117" s="13" t="str">
        <f>IF(ISNUMBER($D117),IF(Q117=2,"H",IF(Q117=1,"D",IF(Q117=0,"A"," "))))</f>
        <v>D</v>
      </c>
      <c r="T117" s="3">
        <v>12</v>
      </c>
      <c r="U117" s="3">
        <v>11</v>
      </c>
      <c r="V117" s="11">
        <f>IF(ISNUMBER($D117),IF(T117&gt;U117,2,IF(T117=U117,1,IF(T117&lt;U117,0," "))))</f>
        <v>2</v>
      </c>
      <c r="W117" s="11">
        <f>IF(ISNUMBER($D117),IF(U117&gt;T117,2,IF(U117=T117,1,IF(U117&lt;T117,0," "))))</f>
        <v>0</v>
      </c>
      <c r="X117" s="13" t="str">
        <f>IF(ISNUMBER($D117),IF(V117=2,"H",IF(V117=1,"D",IF(V117=0,"A"," "))))</f>
        <v>H</v>
      </c>
      <c r="Y117" s="12">
        <f>IF(ISNUMBER($D117),IF(SUM(T117,O117,J117,E117)&gt;SUM(U117,P117,K117,F117),2,IF(SUM(T117,O117,J117,E117)=SUM(U117,P117,K117,F117),1,0)))</f>
        <v>2</v>
      </c>
      <c r="Z117" s="12">
        <f>IF(ISNUMBER($D117),IF(Y117=2,0,IF(Y117=1,1,2)))</f>
        <v>0</v>
      </c>
      <c r="AA117" s="11">
        <f>+T117+O117+J117+E117</f>
        <v>46</v>
      </c>
      <c r="AB117" s="11">
        <f>+U117+P117+K117+F117</f>
        <v>34</v>
      </c>
      <c r="AC117" s="11">
        <f>+Y117+V117+Q117+L117+G117</f>
        <v>9</v>
      </c>
      <c r="AD117" s="11">
        <f>+Z117+W117+R117+M117+H117</f>
        <v>1</v>
      </c>
      <c r="AE117" s="13" t="str">
        <f>IF(ISNUMBER($D117),IF(AC117&gt;AD117,"W",IF(AC117=AD117,"D","L")))</f>
        <v>W</v>
      </c>
      <c r="AF117" s="13" t="str">
        <f>IF(ISNUMBER($D117),IF(AE117="W","L",IF(AE117="D","D","W")))</f>
        <v>L</v>
      </c>
      <c r="AG117" s="14" t="str">
        <f t="shared" si="43"/>
        <v>Y</v>
      </c>
      <c r="AH117" s="11">
        <f t="shared" si="44"/>
        <v>1</v>
      </c>
    </row>
    <row r="118" spans="1:34" x14ac:dyDescent="0.3">
      <c r="A118" s="90">
        <v>42740</v>
      </c>
      <c r="B118" s="89" t="s">
        <v>389</v>
      </c>
      <c r="C118" s="89" t="s">
        <v>348</v>
      </c>
      <c r="D118" s="10">
        <f t="shared" si="45"/>
        <v>1</v>
      </c>
      <c r="E118" s="3">
        <v>8</v>
      </c>
      <c r="F118" s="3">
        <v>6</v>
      </c>
      <c r="G118" s="11">
        <f t="shared" si="23"/>
        <v>2</v>
      </c>
      <c r="H118" s="11">
        <f t="shared" si="24"/>
        <v>0</v>
      </c>
      <c r="I118" s="13" t="str">
        <f t="shared" si="25"/>
        <v>H</v>
      </c>
      <c r="J118" s="3">
        <v>5</v>
      </c>
      <c r="K118" s="3">
        <v>9</v>
      </c>
      <c r="L118" s="11">
        <f t="shared" si="26"/>
        <v>0</v>
      </c>
      <c r="M118" s="11">
        <f t="shared" si="27"/>
        <v>2</v>
      </c>
      <c r="N118" s="13" t="str">
        <f t="shared" si="28"/>
        <v>A</v>
      </c>
      <c r="O118" s="3">
        <v>7</v>
      </c>
      <c r="P118" s="3">
        <v>13</v>
      </c>
      <c r="Q118" s="11">
        <f t="shared" si="29"/>
        <v>0</v>
      </c>
      <c r="R118" s="11">
        <f t="shared" si="30"/>
        <v>2</v>
      </c>
      <c r="S118" s="13" t="str">
        <f t="shared" si="31"/>
        <v>A</v>
      </c>
      <c r="T118" s="3">
        <v>4</v>
      </c>
      <c r="U118" s="3">
        <v>7</v>
      </c>
      <c r="V118" s="11">
        <f t="shared" si="32"/>
        <v>0</v>
      </c>
      <c r="W118" s="11">
        <f t="shared" si="33"/>
        <v>2</v>
      </c>
      <c r="X118" s="13" t="str">
        <f t="shared" si="34"/>
        <v>A</v>
      </c>
      <c r="Y118" s="12">
        <f t="shared" si="35"/>
        <v>0</v>
      </c>
      <c r="Z118" s="12">
        <f t="shared" si="36"/>
        <v>2</v>
      </c>
      <c r="AA118" s="11">
        <f t="shared" si="37"/>
        <v>24</v>
      </c>
      <c r="AB118" s="11">
        <f t="shared" si="38"/>
        <v>35</v>
      </c>
      <c r="AC118" s="11">
        <f t="shared" si="39"/>
        <v>2</v>
      </c>
      <c r="AD118" s="11">
        <f t="shared" si="40"/>
        <v>8</v>
      </c>
      <c r="AE118" s="13" t="str">
        <f t="shared" si="41"/>
        <v>L</v>
      </c>
      <c r="AF118" s="13" t="str">
        <f t="shared" si="42"/>
        <v>W</v>
      </c>
      <c r="AG118" s="14" t="str">
        <f t="shared" si="43"/>
        <v>Y</v>
      </c>
      <c r="AH118" s="11" t="str">
        <f t="shared" si="44"/>
        <v xml:space="preserve"> </v>
      </c>
    </row>
    <row r="119" spans="1:34" x14ac:dyDescent="0.3">
      <c r="A119" s="108">
        <v>42741</v>
      </c>
      <c r="B119" s="109" t="s">
        <v>260</v>
      </c>
      <c r="C119" s="109" t="s">
        <v>270</v>
      </c>
      <c r="D119" s="10">
        <f t="shared" si="45"/>
        <v>1</v>
      </c>
      <c r="E119" s="3">
        <v>17</v>
      </c>
      <c r="F119" s="3">
        <v>4</v>
      </c>
      <c r="G119" s="11">
        <f t="shared" si="23"/>
        <v>2</v>
      </c>
      <c r="H119" s="11">
        <f t="shared" si="24"/>
        <v>0</v>
      </c>
      <c r="I119" s="13" t="str">
        <f t="shared" si="25"/>
        <v>H</v>
      </c>
      <c r="J119" s="3">
        <v>19</v>
      </c>
      <c r="K119" s="3">
        <v>3</v>
      </c>
      <c r="L119" s="11">
        <f t="shared" si="26"/>
        <v>2</v>
      </c>
      <c r="M119" s="11">
        <f t="shared" si="27"/>
        <v>0</v>
      </c>
      <c r="N119" s="13" t="str">
        <f t="shared" si="28"/>
        <v>H</v>
      </c>
      <c r="O119" s="3">
        <v>16</v>
      </c>
      <c r="P119" s="3">
        <v>5</v>
      </c>
      <c r="Q119" s="11">
        <f t="shared" si="29"/>
        <v>2</v>
      </c>
      <c r="R119" s="11">
        <f t="shared" si="30"/>
        <v>0</v>
      </c>
      <c r="S119" s="13" t="str">
        <f t="shared" si="31"/>
        <v>H</v>
      </c>
      <c r="T119" s="3">
        <v>10</v>
      </c>
      <c r="U119" s="3">
        <v>8</v>
      </c>
      <c r="V119" s="11">
        <f t="shared" si="32"/>
        <v>2</v>
      </c>
      <c r="W119" s="11">
        <f t="shared" si="33"/>
        <v>0</v>
      </c>
      <c r="X119" s="13" t="str">
        <f t="shared" si="34"/>
        <v>H</v>
      </c>
      <c r="Y119" s="12">
        <f t="shared" si="35"/>
        <v>2</v>
      </c>
      <c r="Z119" s="12">
        <f t="shared" si="36"/>
        <v>0</v>
      </c>
      <c r="AA119" s="11">
        <f t="shared" si="37"/>
        <v>62</v>
      </c>
      <c r="AB119" s="11">
        <f t="shared" si="38"/>
        <v>20</v>
      </c>
      <c r="AC119" s="11">
        <f t="shared" si="39"/>
        <v>10</v>
      </c>
      <c r="AD119" s="11">
        <f t="shared" si="40"/>
        <v>0</v>
      </c>
      <c r="AE119" s="13" t="str">
        <f t="shared" si="41"/>
        <v>W</v>
      </c>
      <c r="AF119" s="13" t="str">
        <f t="shared" si="42"/>
        <v>L</v>
      </c>
      <c r="AG119" s="14" t="str">
        <f t="shared" si="43"/>
        <v>Y</v>
      </c>
      <c r="AH119" s="11">
        <f t="shared" si="44"/>
        <v>1</v>
      </c>
    </row>
    <row r="120" spans="1:34" x14ac:dyDescent="0.3">
      <c r="A120" s="90">
        <v>42745</v>
      </c>
      <c r="B120" s="89" t="s">
        <v>272</v>
      </c>
      <c r="C120" s="89" t="s">
        <v>350</v>
      </c>
      <c r="D120" s="10">
        <f t="shared" si="45"/>
        <v>1</v>
      </c>
      <c r="E120" s="3">
        <v>4</v>
      </c>
      <c r="F120" s="3">
        <v>11</v>
      </c>
      <c r="G120" s="11">
        <f t="shared" si="23"/>
        <v>0</v>
      </c>
      <c r="H120" s="11">
        <f t="shared" si="24"/>
        <v>2</v>
      </c>
      <c r="I120" s="13" t="str">
        <f t="shared" si="25"/>
        <v>A</v>
      </c>
      <c r="J120" s="3">
        <v>10</v>
      </c>
      <c r="K120" s="3">
        <v>9</v>
      </c>
      <c r="L120" s="11">
        <f t="shared" si="26"/>
        <v>2</v>
      </c>
      <c r="M120" s="11">
        <f t="shared" si="27"/>
        <v>0</v>
      </c>
      <c r="N120" s="13" t="str">
        <f t="shared" si="28"/>
        <v>H</v>
      </c>
      <c r="O120" s="3">
        <v>14</v>
      </c>
      <c r="P120" s="3">
        <v>8</v>
      </c>
      <c r="Q120" s="11">
        <f t="shared" si="29"/>
        <v>2</v>
      </c>
      <c r="R120" s="11">
        <f t="shared" si="30"/>
        <v>0</v>
      </c>
      <c r="S120" s="13" t="str">
        <f t="shared" si="31"/>
        <v>H</v>
      </c>
      <c r="T120" s="3">
        <v>9</v>
      </c>
      <c r="U120" s="3">
        <v>14</v>
      </c>
      <c r="V120" s="11">
        <f t="shared" si="32"/>
        <v>0</v>
      </c>
      <c r="W120" s="11">
        <f t="shared" si="33"/>
        <v>2</v>
      </c>
      <c r="X120" s="13" t="str">
        <f t="shared" si="34"/>
        <v>A</v>
      </c>
      <c r="Y120" s="12">
        <f t="shared" si="35"/>
        <v>0</v>
      </c>
      <c r="Z120" s="12">
        <f t="shared" si="36"/>
        <v>2</v>
      </c>
      <c r="AA120" s="11">
        <f t="shared" si="37"/>
        <v>37</v>
      </c>
      <c r="AB120" s="11">
        <f t="shared" si="38"/>
        <v>42</v>
      </c>
      <c r="AC120" s="11">
        <f t="shared" si="39"/>
        <v>4</v>
      </c>
      <c r="AD120" s="11">
        <f t="shared" si="40"/>
        <v>6</v>
      </c>
      <c r="AE120" s="13" t="str">
        <f t="shared" si="41"/>
        <v>L</v>
      </c>
      <c r="AF120" s="13" t="str">
        <f t="shared" si="42"/>
        <v>W</v>
      </c>
      <c r="AG120" s="14" t="str">
        <f t="shared" si="43"/>
        <v>Y</v>
      </c>
      <c r="AH120" s="11" t="str">
        <f t="shared" si="44"/>
        <v xml:space="preserve"> </v>
      </c>
    </row>
    <row r="121" spans="1:34" x14ac:dyDescent="0.3">
      <c r="A121" s="108">
        <v>42746</v>
      </c>
      <c r="B121" s="109" t="s">
        <v>269</v>
      </c>
      <c r="C121" s="109" t="s">
        <v>271</v>
      </c>
      <c r="D121" s="10">
        <f t="shared" si="45"/>
        <v>1</v>
      </c>
      <c r="E121" s="3">
        <v>8</v>
      </c>
      <c r="F121" s="3">
        <v>15</v>
      </c>
      <c r="G121" s="11">
        <f t="shared" si="23"/>
        <v>0</v>
      </c>
      <c r="H121" s="11">
        <f t="shared" si="24"/>
        <v>2</v>
      </c>
      <c r="I121" s="13" t="str">
        <f t="shared" si="25"/>
        <v>A</v>
      </c>
      <c r="J121" s="3">
        <v>12</v>
      </c>
      <c r="K121" s="3">
        <v>8</v>
      </c>
      <c r="L121" s="11">
        <f t="shared" si="26"/>
        <v>2</v>
      </c>
      <c r="M121" s="11">
        <f t="shared" si="27"/>
        <v>0</v>
      </c>
      <c r="N121" s="13" t="str">
        <f t="shared" si="28"/>
        <v>H</v>
      </c>
      <c r="O121" s="3">
        <v>7</v>
      </c>
      <c r="P121" s="3">
        <v>8</v>
      </c>
      <c r="Q121" s="11">
        <f t="shared" si="29"/>
        <v>0</v>
      </c>
      <c r="R121" s="11">
        <f t="shared" si="30"/>
        <v>2</v>
      </c>
      <c r="S121" s="13" t="str">
        <f t="shared" si="31"/>
        <v>A</v>
      </c>
      <c r="T121" s="3">
        <v>7</v>
      </c>
      <c r="U121" s="3">
        <v>10</v>
      </c>
      <c r="V121" s="11">
        <f t="shared" si="32"/>
        <v>0</v>
      </c>
      <c r="W121" s="11">
        <f t="shared" si="33"/>
        <v>2</v>
      </c>
      <c r="X121" s="13" t="str">
        <f t="shared" si="34"/>
        <v>A</v>
      </c>
      <c r="Y121" s="12">
        <f t="shared" si="35"/>
        <v>0</v>
      </c>
      <c r="Z121" s="12">
        <f t="shared" si="36"/>
        <v>2</v>
      </c>
      <c r="AA121" s="11">
        <f t="shared" si="37"/>
        <v>34</v>
      </c>
      <c r="AB121" s="11">
        <f t="shared" si="38"/>
        <v>41</v>
      </c>
      <c r="AC121" s="11">
        <f t="shared" si="39"/>
        <v>2</v>
      </c>
      <c r="AD121" s="11">
        <f t="shared" si="40"/>
        <v>8</v>
      </c>
      <c r="AE121" s="13" t="str">
        <f t="shared" si="41"/>
        <v>L</v>
      </c>
      <c r="AF121" s="13" t="str">
        <f t="shared" si="42"/>
        <v>W</v>
      </c>
      <c r="AG121" s="14" t="str">
        <f t="shared" si="43"/>
        <v>Y</v>
      </c>
      <c r="AH121" s="11" t="str">
        <f t="shared" si="44"/>
        <v xml:space="preserve"> </v>
      </c>
    </row>
    <row r="122" spans="1:34" x14ac:dyDescent="0.3">
      <c r="A122" s="108">
        <v>42746</v>
      </c>
      <c r="B122" s="109" t="s">
        <v>327</v>
      </c>
      <c r="C122" s="109" t="s">
        <v>261</v>
      </c>
      <c r="D122" s="10">
        <f t="shared" si="45"/>
        <v>1</v>
      </c>
      <c r="E122" s="3">
        <v>10</v>
      </c>
      <c r="F122" s="3">
        <v>4</v>
      </c>
      <c r="G122" s="11">
        <f t="shared" si="23"/>
        <v>2</v>
      </c>
      <c r="H122" s="11">
        <f t="shared" si="24"/>
        <v>0</v>
      </c>
      <c r="I122" s="13" t="str">
        <f t="shared" si="25"/>
        <v>H</v>
      </c>
      <c r="J122" s="3">
        <v>13</v>
      </c>
      <c r="K122" s="3">
        <v>2</v>
      </c>
      <c r="L122" s="11">
        <f t="shared" si="26"/>
        <v>2</v>
      </c>
      <c r="M122" s="11">
        <f t="shared" si="27"/>
        <v>0</v>
      </c>
      <c r="N122" s="13" t="str">
        <f t="shared" si="28"/>
        <v>H</v>
      </c>
      <c r="O122" s="3">
        <v>10</v>
      </c>
      <c r="P122" s="3">
        <v>9</v>
      </c>
      <c r="Q122" s="11">
        <f t="shared" si="29"/>
        <v>2</v>
      </c>
      <c r="R122" s="11">
        <f t="shared" si="30"/>
        <v>0</v>
      </c>
      <c r="S122" s="13" t="str">
        <f t="shared" si="31"/>
        <v>H</v>
      </c>
      <c r="T122" s="3">
        <v>12</v>
      </c>
      <c r="U122" s="3">
        <v>4</v>
      </c>
      <c r="V122" s="11">
        <f t="shared" si="32"/>
        <v>2</v>
      </c>
      <c r="W122" s="11">
        <f t="shared" si="33"/>
        <v>0</v>
      </c>
      <c r="X122" s="13" t="str">
        <f t="shared" si="34"/>
        <v>H</v>
      </c>
      <c r="Y122" s="12">
        <f t="shared" si="35"/>
        <v>2</v>
      </c>
      <c r="Z122" s="12">
        <f t="shared" si="36"/>
        <v>0</v>
      </c>
      <c r="AA122" s="11">
        <f t="shared" si="37"/>
        <v>45</v>
      </c>
      <c r="AB122" s="11">
        <f t="shared" si="38"/>
        <v>19</v>
      </c>
      <c r="AC122" s="11">
        <f t="shared" si="39"/>
        <v>10</v>
      </c>
      <c r="AD122" s="11">
        <f t="shared" si="40"/>
        <v>0</v>
      </c>
      <c r="AE122" s="13" t="str">
        <f t="shared" si="41"/>
        <v>W</v>
      </c>
      <c r="AF122" s="13" t="str">
        <f t="shared" si="42"/>
        <v>L</v>
      </c>
      <c r="AG122" s="14" t="str">
        <f t="shared" si="43"/>
        <v>Y</v>
      </c>
      <c r="AH122" s="11">
        <f t="shared" si="44"/>
        <v>1</v>
      </c>
    </row>
    <row r="123" spans="1:34" x14ac:dyDescent="0.3">
      <c r="A123" s="108">
        <v>42747</v>
      </c>
      <c r="B123" s="109" t="s">
        <v>346</v>
      </c>
      <c r="C123" s="109" t="s">
        <v>389</v>
      </c>
      <c r="D123" s="10">
        <f t="shared" si="45"/>
        <v>1</v>
      </c>
      <c r="E123" s="3">
        <v>7</v>
      </c>
      <c r="F123" s="3">
        <v>9</v>
      </c>
      <c r="G123" s="11">
        <f t="shared" si="23"/>
        <v>0</v>
      </c>
      <c r="H123" s="11">
        <f t="shared" si="24"/>
        <v>2</v>
      </c>
      <c r="I123" s="13" t="str">
        <f t="shared" si="25"/>
        <v>A</v>
      </c>
      <c r="J123" s="3">
        <v>9</v>
      </c>
      <c r="K123" s="3">
        <v>11</v>
      </c>
      <c r="L123" s="11">
        <f t="shared" si="26"/>
        <v>0</v>
      </c>
      <c r="M123" s="11">
        <f t="shared" si="27"/>
        <v>2</v>
      </c>
      <c r="N123" s="13" t="str">
        <f t="shared" si="28"/>
        <v>A</v>
      </c>
      <c r="O123" s="3">
        <v>7</v>
      </c>
      <c r="P123" s="3">
        <v>13</v>
      </c>
      <c r="Q123" s="11">
        <f t="shared" si="29"/>
        <v>0</v>
      </c>
      <c r="R123" s="11">
        <f t="shared" si="30"/>
        <v>2</v>
      </c>
      <c r="S123" s="13" t="str">
        <f t="shared" si="31"/>
        <v>A</v>
      </c>
      <c r="T123" s="3">
        <v>20</v>
      </c>
      <c r="U123" s="3">
        <v>2</v>
      </c>
      <c r="V123" s="11">
        <f t="shared" si="32"/>
        <v>2</v>
      </c>
      <c r="W123" s="11">
        <f t="shared" si="33"/>
        <v>0</v>
      </c>
      <c r="X123" s="13" t="str">
        <f t="shared" si="34"/>
        <v>H</v>
      </c>
      <c r="Y123" s="12">
        <f t="shared" si="35"/>
        <v>2</v>
      </c>
      <c r="Z123" s="12">
        <f t="shared" si="36"/>
        <v>0</v>
      </c>
      <c r="AA123" s="11">
        <f t="shared" si="37"/>
        <v>43</v>
      </c>
      <c r="AB123" s="11">
        <f t="shared" si="38"/>
        <v>35</v>
      </c>
      <c r="AC123" s="11">
        <f t="shared" si="39"/>
        <v>4</v>
      </c>
      <c r="AD123" s="11">
        <f t="shared" si="40"/>
        <v>6</v>
      </c>
      <c r="AE123" s="13" t="str">
        <f t="shared" si="41"/>
        <v>L</v>
      </c>
      <c r="AF123" s="13" t="str">
        <f t="shared" si="42"/>
        <v>W</v>
      </c>
      <c r="AG123" s="14" t="str">
        <f t="shared" si="43"/>
        <v>Y</v>
      </c>
      <c r="AH123" s="11">
        <f t="shared" si="44"/>
        <v>1</v>
      </c>
    </row>
    <row r="124" spans="1:34" x14ac:dyDescent="0.3">
      <c r="A124" s="90">
        <v>42747</v>
      </c>
      <c r="B124" s="89" t="s">
        <v>274</v>
      </c>
      <c r="C124" s="89" t="s">
        <v>349</v>
      </c>
      <c r="D124" s="10">
        <f t="shared" si="45"/>
        <v>1</v>
      </c>
      <c r="E124" s="3">
        <v>6</v>
      </c>
      <c r="F124" s="3">
        <v>16</v>
      </c>
      <c r="G124" s="11">
        <f t="shared" si="23"/>
        <v>0</v>
      </c>
      <c r="H124" s="11">
        <f t="shared" si="24"/>
        <v>2</v>
      </c>
      <c r="I124" s="13" t="str">
        <f t="shared" si="25"/>
        <v>A</v>
      </c>
      <c r="J124" s="3">
        <v>13</v>
      </c>
      <c r="K124" s="3">
        <v>8</v>
      </c>
      <c r="L124" s="11">
        <f t="shared" si="26"/>
        <v>2</v>
      </c>
      <c r="M124" s="11">
        <f t="shared" si="27"/>
        <v>0</v>
      </c>
      <c r="N124" s="13" t="str">
        <f t="shared" si="28"/>
        <v>H</v>
      </c>
      <c r="O124" s="3">
        <v>10</v>
      </c>
      <c r="P124" s="3">
        <v>8</v>
      </c>
      <c r="Q124" s="11">
        <f t="shared" si="29"/>
        <v>2</v>
      </c>
      <c r="R124" s="11">
        <f t="shared" si="30"/>
        <v>0</v>
      </c>
      <c r="S124" s="13" t="str">
        <f t="shared" si="31"/>
        <v>H</v>
      </c>
      <c r="T124" s="3">
        <v>9</v>
      </c>
      <c r="U124" s="3">
        <v>6</v>
      </c>
      <c r="V124" s="11">
        <f t="shared" si="32"/>
        <v>2</v>
      </c>
      <c r="W124" s="11">
        <f t="shared" si="33"/>
        <v>0</v>
      </c>
      <c r="X124" s="13" t="str">
        <f t="shared" si="34"/>
        <v>H</v>
      </c>
      <c r="Y124" s="12">
        <f t="shared" si="35"/>
        <v>1</v>
      </c>
      <c r="Z124" s="12">
        <f t="shared" si="36"/>
        <v>1</v>
      </c>
      <c r="AA124" s="11">
        <f t="shared" si="37"/>
        <v>38</v>
      </c>
      <c r="AB124" s="11">
        <f t="shared" si="38"/>
        <v>38</v>
      </c>
      <c r="AC124" s="11">
        <f t="shared" si="39"/>
        <v>7</v>
      </c>
      <c r="AD124" s="11">
        <f t="shared" si="40"/>
        <v>3</v>
      </c>
      <c r="AE124" s="13" t="str">
        <f t="shared" si="41"/>
        <v>W</v>
      </c>
      <c r="AF124" s="13" t="str">
        <f t="shared" si="42"/>
        <v>L</v>
      </c>
      <c r="AG124" s="14" t="str">
        <f t="shared" si="43"/>
        <v>Y</v>
      </c>
      <c r="AH124" s="11">
        <f t="shared" si="44"/>
        <v>1</v>
      </c>
    </row>
    <row r="125" spans="1:34" x14ac:dyDescent="0.3">
      <c r="A125" s="90">
        <v>42748</v>
      </c>
      <c r="B125" s="89" t="s">
        <v>270</v>
      </c>
      <c r="C125" s="89" t="s">
        <v>348</v>
      </c>
      <c r="D125" s="10">
        <f t="shared" si="45"/>
        <v>1</v>
      </c>
      <c r="E125" s="3">
        <v>10</v>
      </c>
      <c r="F125" s="3">
        <v>8</v>
      </c>
      <c r="G125" s="11">
        <f>IF(ISNUMBER($D125),IF(E125&gt;F125,2,IF(E125=F125,1,IF(E125&lt;F125,0," "))))</f>
        <v>2</v>
      </c>
      <c r="H125" s="11">
        <f>IF(ISNUMBER($D125),IF(F125&gt;E125,2,IF(F125=E125,1,IF(F125&lt;E125,0," "))))</f>
        <v>0</v>
      </c>
      <c r="I125" s="13" t="str">
        <f>IF(ISNUMBER($D125),IF(G125=2,"H",IF(G125=1,"D",IF(G125=0,"A"," "))))</f>
        <v>H</v>
      </c>
      <c r="J125" s="3">
        <v>12</v>
      </c>
      <c r="K125" s="3">
        <v>11</v>
      </c>
      <c r="L125" s="11">
        <f>IF(ISNUMBER($D125),IF(J125&gt;K125,2,IF(J125=K125,1,IF(J125&lt;K125,0," "))))</f>
        <v>2</v>
      </c>
      <c r="M125" s="11">
        <f>IF(ISNUMBER($D125),IF(K125&gt;J125,2,IF(K125=J125,1,IF(K125&lt;J125,0," "))))</f>
        <v>0</v>
      </c>
      <c r="N125" s="13" t="str">
        <f>IF(ISNUMBER($D125),IF(L125=2,"H",IF(L125=1,"D",IF(L125=0,"A"," "))))</f>
        <v>H</v>
      </c>
      <c r="O125" s="3">
        <v>1</v>
      </c>
      <c r="P125" s="3">
        <v>16</v>
      </c>
      <c r="Q125" s="11">
        <f>IF(ISNUMBER($D125),IF(O125&gt;P125,2,IF(O125=P125,1,IF(O125&lt;P125,0," "))))</f>
        <v>0</v>
      </c>
      <c r="R125" s="11">
        <f>IF(ISNUMBER($D125),IF(P125&gt;O125,2,IF(P125=O125,1,IF(P125&lt;O125,0," "))))</f>
        <v>2</v>
      </c>
      <c r="S125" s="13" t="str">
        <f>IF(ISNUMBER($D125),IF(Q125=2,"H",IF(Q125=1,"D",IF(Q125=0,"A"," "))))</f>
        <v>A</v>
      </c>
      <c r="T125" s="3">
        <v>9</v>
      </c>
      <c r="U125" s="3">
        <v>12</v>
      </c>
      <c r="V125" s="11">
        <f>IF(ISNUMBER($D125),IF(T125&gt;U125,2,IF(T125=U125,1,IF(T125&lt;U125,0," "))))</f>
        <v>0</v>
      </c>
      <c r="W125" s="11">
        <f>IF(ISNUMBER($D125),IF(U125&gt;T125,2,IF(U125=T125,1,IF(U125&lt;T125,0," "))))</f>
        <v>2</v>
      </c>
      <c r="X125" s="13" t="str">
        <f>IF(ISNUMBER($D125),IF(V125=2,"H",IF(V125=1,"D",IF(V125=0,"A"," "))))</f>
        <v>A</v>
      </c>
      <c r="Y125" s="12">
        <f>IF(ISNUMBER($D125),IF(SUM(T125,O125,J125,E125)&gt;SUM(U125,P125,K125,F125),2,IF(SUM(T125,O125,J125,E125)=SUM(U125,P125,K125,F125),1,0)))</f>
        <v>0</v>
      </c>
      <c r="Z125" s="12">
        <f>IF(ISNUMBER($D125),IF(Y125=2,0,IF(Y125=1,1,2)))</f>
        <v>2</v>
      </c>
      <c r="AA125" s="11">
        <f>+T125+O125+J125+E125</f>
        <v>32</v>
      </c>
      <c r="AB125" s="11">
        <f>+U125+P125+K125+F125</f>
        <v>47</v>
      </c>
      <c r="AC125" s="11">
        <f>+Y125+V125+Q125+L125+G125</f>
        <v>4</v>
      </c>
      <c r="AD125" s="11">
        <f>+Z125+W125+R125+M125+H125</f>
        <v>6</v>
      </c>
      <c r="AE125" s="13" t="str">
        <f>IF(ISNUMBER($D125),IF(AC125&gt;AD125,"W",IF(AC125=AD125,"D","L")))</f>
        <v>L</v>
      </c>
      <c r="AF125" s="13" t="str">
        <f>IF(ISNUMBER($D125),IF(AE125="W","L",IF(AE125="D","D","W")))</f>
        <v>W</v>
      </c>
      <c r="AG125" s="14" t="str">
        <f t="shared" si="43"/>
        <v>Y</v>
      </c>
      <c r="AH125" s="11" t="str">
        <f t="shared" si="44"/>
        <v xml:space="preserve"> </v>
      </c>
    </row>
    <row r="126" spans="1:34" x14ac:dyDescent="0.3">
      <c r="A126" s="108">
        <v>42748</v>
      </c>
      <c r="B126" s="109" t="s">
        <v>347</v>
      </c>
      <c r="C126" s="109" t="s">
        <v>12</v>
      </c>
      <c r="D126" s="10">
        <f t="shared" si="45"/>
        <v>1</v>
      </c>
      <c r="E126" s="3">
        <v>12</v>
      </c>
      <c r="F126" s="3">
        <v>3</v>
      </c>
      <c r="G126" s="11">
        <f t="shared" si="23"/>
        <v>2</v>
      </c>
      <c r="H126" s="11">
        <f t="shared" si="24"/>
        <v>0</v>
      </c>
      <c r="I126" s="13" t="str">
        <f t="shared" si="25"/>
        <v>H</v>
      </c>
      <c r="J126" s="3">
        <v>8</v>
      </c>
      <c r="K126" s="3">
        <v>6</v>
      </c>
      <c r="L126" s="11">
        <f t="shared" si="26"/>
        <v>2</v>
      </c>
      <c r="M126" s="11">
        <f t="shared" si="27"/>
        <v>0</v>
      </c>
      <c r="N126" s="13" t="str">
        <f t="shared" si="28"/>
        <v>H</v>
      </c>
      <c r="O126" s="3">
        <v>16</v>
      </c>
      <c r="P126" s="3">
        <v>4</v>
      </c>
      <c r="Q126" s="11">
        <f t="shared" si="29"/>
        <v>2</v>
      </c>
      <c r="R126" s="11">
        <f t="shared" si="30"/>
        <v>0</v>
      </c>
      <c r="S126" s="13" t="str">
        <f t="shared" si="31"/>
        <v>H</v>
      </c>
      <c r="T126" s="3">
        <v>17</v>
      </c>
      <c r="U126" s="3">
        <v>6</v>
      </c>
      <c r="V126" s="11">
        <f t="shared" si="32"/>
        <v>2</v>
      </c>
      <c r="W126" s="11">
        <f t="shared" si="33"/>
        <v>0</v>
      </c>
      <c r="X126" s="13" t="str">
        <f t="shared" si="34"/>
        <v>H</v>
      </c>
      <c r="Y126" s="12">
        <f t="shared" si="35"/>
        <v>2</v>
      </c>
      <c r="Z126" s="12">
        <f t="shared" si="36"/>
        <v>0</v>
      </c>
      <c r="AA126" s="11">
        <f t="shared" si="37"/>
        <v>53</v>
      </c>
      <c r="AB126" s="11">
        <f t="shared" si="38"/>
        <v>19</v>
      </c>
      <c r="AC126" s="11">
        <f t="shared" si="39"/>
        <v>10</v>
      </c>
      <c r="AD126" s="11">
        <f t="shared" si="40"/>
        <v>0</v>
      </c>
      <c r="AE126" s="13" t="str">
        <f t="shared" si="41"/>
        <v>W</v>
      </c>
      <c r="AF126" s="13" t="str">
        <f t="shared" si="42"/>
        <v>L</v>
      </c>
      <c r="AG126" s="14" t="str">
        <f t="shared" si="43"/>
        <v>Y</v>
      </c>
      <c r="AH126" s="11">
        <f t="shared" si="44"/>
        <v>1</v>
      </c>
    </row>
    <row r="127" spans="1:34" x14ac:dyDescent="0.3">
      <c r="A127" s="108">
        <v>42750</v>
      </c>
      <c r="B127" s="109" t="s">
        <v>10</v>
      </c>
      <c r="C127" s="109" t="s">
        <v>262</v>
      </c>
      <c r="D127" s="10">
        <f t="shared" si="45"/>
        <v>1</v>
      </c>
      <c r="E127" s="3">
        <v>14</v>
      </c>
      <c r="F127" s="3">
        <v>7</v>
      </c>
      <c r="G127" s="11">
        <f t="shared" si="23"/>
        <v>2</v>
      </c>
      <c r="H127" s="11">
        <f t="shared" si="24"/>
        <v>0</v>
      </c>
      <c r="I127" s="13" t="str">
        <f t="shared" si="25"/>
        <v>H</v>
      </c>
      <c r="J127" s="3">
        <v>19</v>
      </c>
      <c r="K127" s="3">
        <v>4</v>
      </c>
      <c r="L127" s="11">
        <f t="shared" si="26"/>
        <v>2</v>
      </c>
      <c r="M127" s="11">
        <f t="shared" si="27"/>
        <v>0</v>
      </c>
      <c r="N127" s="13" t="str">
        <f t="shared" si="28"/>
        <v>H</v>
      </c>
      <c r="O127" s="3">
        <v>16</v>
      </c>
      <c r="P127" s="3">
        <v>2</v>
      </c>
      <c r="Q127" s="11">
        <f t="shared" si="29"/>
        <v>2</v>
      </c>
      <c r="R127" s="11">
        <f t="shared" si="30"/>
        <v>0</v>
      </c>
      <c r="S127" s="13" t="str">
        <f t="shared" si="31"/>
        <v>H</v>
      </c>
      <c r="T127" s="3">
        <v>10</v>
      </c>
      <c r="U127" s="3">
        <v>11</v>
      </c>
      <c r="V127" s="11">
        <f t="shared" si="32"/>
        <v>0</v>
      </c>
      <c r="W127" s="11">
        <f t="shared" si="33"/>
        <v>2</v>
      </c>
      <c r="X127" s="13" t="str">
        <f t="shared" si="34"/>
        <v>A</v>
      </c>
      <c r="Y127" s="12">
        <f t="shared" si="35"/>
        <v>2</v>
      </c>
      <c r="Z127" s="12">
        <f t="shared" si="36"/>
        <v>0</v>
      </c>
      <c r="AA127" s="11">
        <f t="shared" si="37"/>
        <v>59</v>
      </c>
      <c r="AB127" s="11">
        <f t="shared" si="38"/>
        <v>24</v>
      </c>
      <c r="AC127" s="11">
        <f t="shared" si="39"/>
        <v>8</v>
      </c>
      <c r="AD127" s="11">
        <f t="shared" si="40"/>
        <v>2</v>
      </c>
      <c r="AE127" s="13" t="str">
        <f t="shared" si="41"/>
        <v>W</v>
      </c>
      <c r="AF127" s="13" t="str">
        <f t="shared" si="42"/>
        <v>L</v>
      </c>
      <c r="AG127" s="14" t="str">
        <f t="shared" si="43"/>
        <v>Y</v>
      </c>
      <c r="AH127" s="11">
        <f t="shared" si="44"/>
        <v>1</v>
      </c>
    </row>
    <row r="128" spans="1:34" x14ac:dyDescent="0.3">
      <c r="A128" s="108">
        <v>42751</v>
      </c>
      <c r="B128" s="109" t="s">
        <v>261</v>
      </c>
      <c r="C128" s="109" t="s">
        <v>345</v>
      </c>
      <c r="D128" s="10">
        <f t="shared" si="45"/>
        <v>1</v>
      </c>
      <c r="E128" s="3">
        <v>5</v>
      </c>
      <c r="F128" s="3">
        <v>14</v>
      </c>
      <c r="G128" s="11">
        <f t="shared" si="23"/>
        <v>0</v>
      </c>
      <c r="H128" s="11">
        <f t="shared" si="24"/>
        <v>2</v>
      </c>
      <c r="I128" s="13" t="str">
        <f t="shared" si="25"/>
        <v>A</v>
      </c>
      <c r="J128" s="3">
        <v>5</v>
      </c>
      <c r="K128" s="3">
        <v>12</v>
      </c>
      <c r="L128" s="11">
        <f t="shared" si="26"/>
        <v>0</v>
      </c>
      <c r="M128" s="11">
        <f t="shared" si="27"/>
        <v>2</v>
      </c>
      <c r="N128" s="13" t="str">
        <f t="shared" si="28"/>
        <v>A</v>
      </c>
      <c r="O128" s="3">
        <v>6</v>
      </c>
      <c r="P128" s="3">
        <v>14</v>
      </c>
      <c r="Q128" s="11">
        <f t="shared" si="29"/>
        <v>0</v>
      </c>
      <c r="R128" s="11">
        <f t="shared" si="30"/>
        <v>2</v>
      </c>
      <c r="S128" s="13" t="str">
        <f t="shared" si="31"/>
        <v>A</v>
      </c>
      <c r="T128" s="3">
        <v>6</v>
      </c>
      <c r="U128" s="3">
        <v>17</v>
      </c>
      <c r="V128" s="11">
        <f t="shared" si="32"/>
        <v>0</v>
      </c>
      <c r="W128" s="11">
        <f t="shared" si="33"/>
        <v>2</v>
      </c>
      <c r="X128" s="13" t="str">
        <f t="shared" si="34"/>
        <v>A</v>
      </c>
      <c r="Y128" s="12">
        <f t="shared" si="35"/>
        <v>0</v>
      </c>
      <c r="Z128" s="12">
        <f t="shared" si="36"/>
        <v>2</v>
      </c>
      <c r="AA128" s="11">
        <f t="shared" si="37"/>
        <v>22</v>
      </c>
      <c r="AB128" s="11">
        <f t="shared" si="38"/>
        <v>57</v>
      </c>
      <c r="AC128" s="11">
        <f t="shared" si="39"/>
        <v>0</v>
      </c>
      <c r="AD128" s="11">
        <f t="shared" si="40"/>
        <v>10</v>
      </c>
      <c r="AE128" s="13" t="str">
        <f t="shared" si="41"/>
        <v>L</v>
      </c>
      <c r="AF128" s="13" t="str">
        <f t="shared" si="42"/>
        <v>W</v>
      </c>
      <c r="AG128" s="14" t="str">
        <f t="shared" si="43"/>
        <v>Y</v>
      </c>
      <c r="AH128" s="11" t="str">
        <f t="shared" si="44"/>
        <v xml:space="preserve"> </v>
      </c>
    </row>
    <row r="129" spans="1:34" x14ac:dyDescent="0.3">
      <c r="A129" s="108">
        <v>42752</v>
      </c>
      <c r="B129" s="109" t="s">
        <v>273</v>
      </c>
      <c r="C129" s="109" t="s">
        <v>348</v>
      </c>
      <c r="D129" s="10">
        <f t="shared" si="45"/>
        <v>1</v>
      </c>
      <c r="E129" s="3">
        <v>10</v>
      </c>
      <c r="F129" s="3">
        <v>10</v>
      </c>
      <c r="G129" s="11">
        <f t="shared" si="23"/>
        <v>1</v>
      </c>
      <c r="H129" s="11">
        <f t="shared" si="24"/>
        <v>1</v>
      </c>
      <c r="I129" s="13" t="str">
        <f t="shared" si="25"/>
        <v>D</v>
      </c>
      <c r="J129" s="3">
        <v>12</v>
      </c>
      <c r="K129" s="3">
        <v>5</v>
      </c>
      <c r="L129" s="11">
        <f t="shared" si="26"/>
        <v>2</v>
      </c>
      <c r="M129" s="11">
        <f t="shared" si="27"/>
        <v>0</v>
      </c>
      <c r="N129" s="13" t="str">
        <f t="shared" si="28"/>
        <v>H</v>
      </c>
      <c r="O129" s="3">
        <v>15</v>
      </c>
      <c r="P129" s="3">
        <v>5</v>
      </c>
      <c r="Q129" s="11">
        <f t="shared" si="29"/>
        <v>2</v>
      </c>
      <c r="R129" s="11">
        <f t="shared" si="30"/>
        <v>0</v>
      </c>
      <c r="S129" s="13" t="str">
        <f t="shared" si="31"/>
        <v>H</v>
      </c>
      <c r="T129" s="3">
        <v>15</v>
      </c>
      <c r="U129" s="3">
        <v>3</v>
      </c>
      <c r="V129" s="11">
        <f t="shared" si="32"/>
        <v>2</v>
      </c>
      <c r="W129" s="11">
        <f t="shared" si="33"/>
        <v>0</v>
      </c>
      <c r="X129" s="13" t="str">
        <f t="shared" si="34"/>
        <v>H</v>
      </c>
      <c r="Y129" s="12">
        <f t="shared" si="35"/>
        <v>2</v>
      </c>
      <c r="Z129" s="12">
        <f t="shared" si="36"/>
        <v>0</v>
      </c>
      <c r="AA129" s="11">
        <f t="shared" si="37"/>
        <v>52</v>
      </c>
      <c r="AB129" s="11">
        <f t="shared" si="38"/>
        <v>23</v>
      </c>
      <c r="AC129" s="11">
        <f t="shared" si="39"/>
        <v>9</v>
      </c>
      <c r="AD129" s="11">
        <f t="shared" si="40"/>
        <v>1</v>
      </c>
      <c r="AE129" s="13" t="str">
        <f t="shared" si="41"/>
        <v>W</v>
      </c>
      <c r="AF129" s="13" t="str">
        <f t="shared" si="42"/>
        <v>L</v>
      </c>
      <c r="AG129" s="14" t="str">
        <f t="shared" si="43"/>
        <v>Y</v>
      </c>
      <c r="AH129" s="11">
        <f t="shared" si="44"/>
        <v>1</v>
      </c>
    </row>
    <row r="130" spans="1:34" x14ac:dyDescent="0.3">
      <c r="A130" s="90">
        <v>42752</v>
      </c>
      <c r="B130" s="89" t="s">
        <v>349</v>
      </c>
      <c r="C130" s="89" t="s">
        <v>275</v>
      </c>
      <c r="D130" s="10">
        <f>IF(SUM(E130:F130)&gt;0,1," ")</f>
        <v>1</v>
      </c>
      <c r="E130" s="3">
        <v>8</v>
      </c>
      <c r="F130" s="3">
        <v>7</v>
      </c>
      <c r="G130" s="11">
        <f>IF(ISNUMBER($D130),IF(E130&gt;F130,2,IF(E130=F130,1,IF(E130&lt;F130,0," "))))</f>
        <v>2</v>
      </c>
      <c r="H130" s="11">
        <f>IF(ISNUMBER($D130),IF(F130&gt;E130,2,IF(F130=E130,1,IF(F130&lt;E130,0," "))))</f>
        <v>0</v>
      </c>
      <c r="I130" s="13" t="str">
        <f>IF(ISNUMBER($D130),IF(G130=2,"H",IF(G130=1,"D",IF(G130=0,"A"," "))))</f>
        <v>H</v>
      </c>
      <c r="J130" s="3">
        <v>11</v>
      </c>
      <c r="K130" s="3">
        <v>6</v>
      </c>
      <c r="L130" s="11">
        <f>IF(ISNUMBER($D130),IF(J130&gt;K130,2,IF(J130=K130,1,IF(J130&lt;K130,0," "))))</f>
        <v>2</v>
      </c>
      <c r="M130" s="11">
        <f>IF(ISNUMBER($D130),IF(K130&gt;J130,2,IF(K130=J130,1,IF(K130&lt;J130,0," "))))</f>
        <v>0</v>
      </c>
      <c r="N130" s="13" t="str">
        <f>IF(ISNUMBER($D130),IF(L130=2,"H",IF(L130=1,"D",IF(L130=0,"A"," "))))</f>
        <v>H</v>
      </c>
      <c r="O130" s="3">
        <v>21</v>
      </c>
      <c r="P130" s="3">
        <v>3</v>
      </c>
      <c r="Q130" s="11">
        <f>IF(ISNUMBER($D130),IF(O130&gt;P130,2,IF(O130=P130,1,IF(O130&lt;P130,0," "))))</f>
        <v>2</v>
      </c>
      <c r="R130" s="11">
        <f>IF(ISNUMBER($D130),IF(P130&gt;O130,2,IF(P130=O130,1,IF(P130&lt;O130,0," "))))</f>
        <v>0</v>
      </c>
      <c r="S130" s="13" t="str">
        <f>IF(ISNUMBER($D130),IF(Q130=2,"H",IF(Q130=1,"D",IF(Q130=0,"A"," "))))</f>
        <v>H</v>
      </c>
      <c r="T130" s="3">
        <v>8</v>
      </c>
      <c r="U130" s="3">
        <v>9</v>
      </c>
      <c r="V130" s="11">
        <f>IF(ISNUMBER($D130),IF(T130&gt;U130,2,IF(T130=U130,1,IF(T130&lt;U130,0," "))))</f>
        <v>0</v>
      </c>
      <c r="W130" s="11">
        <f>IF(ISNUMBER($D130),IF(U130&gt;T130,2,IF(U130=T130,1,IF(U130&lt;T130,0," "))))</f>
        <v>2</v>
      </c>
      <c r="X130" s="13" t="str">
        <f>IF(ISNUMBER($D130),IF(V130=2,"H",IF(V130=1,"D",IF(V130=0,"A"," "))))</f>
        <v>A</v>
      </c>
      <c r="Y130" s="12">
        <f>IF(ISNUMBER($D130),IF(SUM(T130,O130,J130,E130)&gt;SUM(U130,P130,K130,F130),2,IF(SUM(T130,O130,J130,E130)=SUM(U130,P130,K130,F130),1,0)))</f>
        <v>2</v>
      </c>
      <c r="Z130" s="12">
        <f>IF(ISNUMBER($D130),IF(Y130=2,0,IF(Y130=1,1,2)))</f>
        <v>0</v>
      </c>
      <c r="AA130" s="11">
        <f>+T130+O130+J130+E130</f>
        <v>48</v>
      </c>
      <c r="AB130" s="11">
        <f>+U130+P130+K130+F130</f>
        <v>25</v>
      </c>
      <c r="AC130" s="11">
        <f>+Y130+V130+Q130+L130+G130</f>
        <v>8</v>
      </c>
      <c r="AD130" s="11">
        <f>+Z130+W130+R130+M130+H130</f>
        <v>2</v>
      </c>
      <c r="AE130" s="13" t="str">
        <f>IF(ISNUMBER($D130),IF(AC130&gt;AD130,"W",IF(AC130=AD130,"D","L")))</f>
        <v>W</v>
      </c>
      <c r="AF130" s="13" t="str">
        <f>IF(ISNUMBER($D130),IF(AE130="W","L",IF(AE130="D","D","W")))</f>
        <v>L</v>
      </c>
      <c r="AG130" s="14" t="str">
        <f t="shared" si="43"/>
        <v>Y</v>
      </c>
      <c r="AH130" s="11">
        <f t="shared" si="44"/>
        <v>1</v>
      </c>
    </row>
    <row r="131" spans="1:34" x14ac:dyDescent="0.3">
      <c r="A131" s="108">
        <v>42753</v>
      </c>
      <c r="B131" s="109" t="s">
        <v>389</v>
      </c>
      <c r="C131" s="109" t="s">
        <v>390</v>
      </c>
      <c r="D131" s="10">
        <f t="shared" si="45"/>
        <v>1</v>
      </c>
      <c r="E131" s="3">
        <v>16</v>
      </c>
      <c r="F131" s="3">
        <v>6</v>
      </c>
      <c r="G131" s="11">
        <f t="shared" si="23"/>
        <v>2</v>
      </c>
      <c r="H131" s="11">
        <f t="shared" si="24"/>
        <v>0</v>
      </c>
      <c r="I131" s="13" t="str">
        <f t="shared" si="25"/>
        <v>H</v>
      </c>
      <c r="J131" s="3">
        <v>14</v>
      </c>
      <c r="K131" s="3">
        <v>8</v>
      </c>
      <c r="L131" s="11">
        <f t="shared" si="26"/>
        <v>2</v>
      </c>
      <c r="M131" s="11">
        <f t="shared" si="27"/>
        <v>0</v>
      </c>
      <c r="N131" s="13" t="str">
        <f t="shared" si="28"/>
        <v>H</v>
      </c>
      <c r="O131" s="3">
        <v>9</v>
      </c>
      <c r="P131" s="3">
        <v>13</v>
      </c>
      <c r="Q131" s="11">
        <f t="shared" si="29"/>
        <v>0</v>
      </c>
      <c r="R131" s="11">
        <f t="shared" si="30"/>
        <v>2</v>
      </c>
      <c r="S131" s="13" t="str">
        <f t="shared" si="31"/>
        <v>A</v>
      </c>
      <c r="T131" s="3">
        <v>22</v>
      </c>
      <c r="U131" s="3">
        <v>3</v>
      </c>
      <c r="V131" s="11">
        <f t="shared" si="32"/>
        <v>2</v>
      </c>
      <c r="W131" s="11">
        <f t="shared" si="33"/>
        <v>0</v>
      </c>
      <c r="X131" s="13" t="str">
        <f t="shared" si="34"/>
        <v>H</v>
      </c>
      <c r="Y131" s="12">
        <f t="shared" si="35"/>
        <v>2</v>
      </c>
      <c r="Z131" s="12">
        <f t="shared" si="36"/>
        <v>0</v>
      </c>
      <c r="AA131" s="11">
        <f t="shared" si="37"/>
        <v>61</v>
      </c>
      <c r="AB131" s="11">
        <f t="shared" si="38"/>
        <v>30</v>
      </c>
      <c r="AC131" s="11">
        <f t="shared" si="39"/>
        <v>8</v>
      </c>
      <c r="AD131" s="11">
        <f t="shared" si="40"/>
        <v>2</v>
      </c>
      <c r="AE131" s="13" t="str">
        <f t="shared" si="41"/>
        <v>W</v>
      </c>
      <c r="AF131" s="13" t="str">
        <f t="shared" si="42"/>
        <v>L</v>
      </c>
      <c r="AG131" s="14" t="str">
        <f t="shared" si="43"/>
        <v>Y</v>
      </c>
      <c r="AH131" s="11">
        <f t="shared" si="44"/>
        <v>1</v>
      </c>
    </row>
    <row r="132" spans="1:34" x14ac:dyDescent="0.3">
      <c r="A132" s="108">
        <v>42754</v>
      </c>
      <c r="B132" s="109" t="s">
        <v>271</v>
      </c>
      <c r="C132" s="109" t="s">
        <v>347</v>
      </c>
      <c r="D132" s="10">
        <f t="shared" si="45"/>
        <v>1</v>
      </c>
      <c r="E132" s="3">
        <v>12</v>
      </c>
      <c r="F132" s="3">
        <v>6</v>
      </c>
      <c r="G132" s="11">
        <f t="shared" si="23"/>
        <v>2</v>
      </c>
      <c r="H132" s="11">
        <f t="shared" si="24"/>
        <v>0</v>
      </c>
      <c r="I132" s="13" t="str">
        <f t="shared" si="25"/>
        <v>H</v>
      </c>
      <c r="J132" s="3">
        <v>18</v>
      </c>
      <c r="K132" s="3">
        <v>3</v>
      </c>
      <c r="L132" s="11">
        <f t="shared" si="26"/>
        <v>2</v>
      </c>
      <c r="M132" s="11">
        <f t="shared" si="27"/>
        <v>0</v>
      </c>
      <c r="N132" s="13" t="str">
        <f t="shared" si="28"/>
        <v>H</v>
      </c>
      <c r="O132" s="3">
        <v>6</v>
      </c>
      <c r="P132" s="3">
        <v>7</v>
      </c>
      <c r="Q132" s="11">
        <f t="shared" si="29"/>
        <v>0</v>
      </c>
      <c r="R132" s="11">
        <f t="shared" si="30"/>
        <v>2</v>
      </c>
      <c r="S132" s="13" t="str">
        <f t="shared" si="31"/>
        <v>A</v>
      </c>
      <c r="T132" s="3">
        <v>15</v>
      </c>
      <c r="U132" s="3">
        <v>6</v>
      </c>
      <c r="V132" s="11">
        <f t="shared" si="32"/>
        <v>2</v>
      </c>
      <c r="W132" s="11">
        <f t="shared" si="33"/>
        <v>0</v>
      </c>
      <c r="X132" s="13" t="str">
        <f t="shared" si="34"/>
        <v>H</v>
      </c>
      <c r="Y132" s="12">
        <f t="shared" si="35"/>
        <v>2</v>
      </c>
      <c r="Z132" s="12">
        <f t="shared" si="36"/>
        <v>0</v>
      </c>
      <c r="AA132" s="11">
        <f t="shared" si="37"/>
        <v>51</v>
      </c>
      <c r="AB132" s="11">
        <f t="shared" si="38"/>
        <v>22</v>
      </c>
      <c r="AC132" s="11">
        <f t="shared" si="39"/>
        <v>8</v>
      </c>
      <c r="AD132" s="11">
        <f t="shared" si="40"/>
        <v>2</v>
      </c>
      <c r="AE132" s="13" t="str">
        <f t="shared" si="41"/>
        <v>W</v>
      </c>
      <c r="AF132" s="13" t="str">
        <f t="shared" si="42"/>
        <v>L</v>
      </c>
      <c r="AG132" s="14" t="str">
        <f t="shared" si="43"/>
        <v>Y</v>
      </c>
      <c r="AH132" s="11">
        <f t="shared" si="44"/>
        <v>1</v>
      </c>
    </row>
    <row r="133" spans="1:34" x14ac:dyDescent="0.3">
      <c r="A133" s="90">
        <v>42754</v>
      </c>
      <c r="B133" s="89" t="s">
        <v>274</v>
      </c>
      <c r="C133" s="89" t="s">
        <v>275</v>
      </c>
      <c r="D133" s="10">
        <f t="shared" si="45"/>
        <v>1</v>
      </c>
      <c r="E133" s="3">
        <v>21</v>
      </c>
      <c r="F133" s="3">
        <v>4</v>
      </c>
      <c r="G133" s="11">
        <f t="shared" si="23"/>
        <v>2</v>
      </c>
      <c r="H133" s="11">
        <f t="shared" si="24"/>
        <v>0</v>
      </c>
      <c r="I133" s="13" t="str">
        <f t="shared" si="25"/>
        <v>H</v>
      </c>
      <c r="J133" s="3">
        <v>10</v>
      </c>
      <c r="K133" s="3">
        <v>6</v>
      </c>
      <c r="L133" s="11">
        <f t="shared" si="26"/>
        <v>2</v>
      </c>
      <c r="M133" s="11">
        <f t="shared" si="27"/>
        <v>0</v>
      </c>
      <c r="N133" s="13" t="str">
        <f t="shared" si="28"/>
        <v>H</v>
      </c>
      <c r="O133" s="3">
        <v>18</v>
      </c>
      <c r="P133" s="3">
        <v>7</v>
      </c>
      <c r="Q133" s="11">
        <f t="shared" si="29"/>
        <v>2</v>
      </c>
      <c r="R133" s="11">
        <f t="shared" si="30"/>
        <v>0</v>
      </c>
      <c r="S133" s="13" t="str">
        <f t="shared" si="31"/>
        <v>H</v>
      </c>
      <c r="T133" s="3">
        <v>10</v>
      </c>
      <c r="U133" s="3">
        <v>11</v>
      </c>
      <c r="V133" s="11">
        <f t="shared" si="32"/>
        <v>0</v>
      </c>
      <c r="W133" s="11">
        <f t="shared" si="33"/>
        <v>2</v>
      </c>
      <c r="X133" s="13" t="str">
        <f t="shared" si="34"/>
        <v>A</v>
      </c>
      <c r="Y133" s="12">
        <f t="shared" si="35"/>
        <v>2</v>
      </c>
      <c r="Z133" s="12">
        <f t="shared" si="36"/>
        <v>0</v>
      </c>
      <c r="AA133" s="11">
        <f t="shared" si="37"/>
        <v>59</v>
      </c>
      <c r="AB133" s="11">
        <f t="shared" si="38"/>
        <v>28</v>
      </c>
      <c r="AC133" s="11">
        <f t="shared" si="39"/>
        <v>8</v>
      </c>
      <c r="AD133" s="11">
        <f t="shared" si="40"/>
        <v>2</v>
      </c>
      <c r="AE133" s="13" t="str">
        <f t="shared" si="41"/>
        <v>W</v>
      </c>
      <c r="AF133" s="13" t="str">
        <f t="shared" si="42"/>
        <v>L</v>
      </c>
      <c r="AG133" s="14" t="str">
        <f t="shared" si="43"/>
        <v>Y</v>
      </c>
      <c r="AH133" s="11">
        <f t="shared" si="44"/>
        <v>1</v>
      </c>
    </row>
    <row r="134" spans="1:34" x14ac:dyDescent="0.3">
      <c r="A134" s="108">
        <v>42755</v>
      </c>
      <c r="B134" s="109" t="s">
        <v>270</v>
      </c>
      <c r="C134" s="109" t="s">
        <v>346</v>
      </c>
      <c r="D134" s="10">
        <f t="shared" si="45"/>
        <v>1</v>
      </c>
      <c r="E134" s="3">
        <v>19</v>
      </c>
      <c r="F134" s="3">
        <v>4</v>
      </c>
      <c r="G134" s="11">
        <f t="shared" ref="G134:G226" si="46">IF(ISNUMBER($D134),IF(E134&gt;F134,2,IF(E134=F134,1,IF(E134&lt;F134,0," "))))</f>
        <v>2</v>
      </c>
      <c r="H134" s="11">
        <f t="shared" ref="H134:H226" si="47">IF(ISNUMBER($D134),IF(F134&gt;E134,2,IF(F134=E134,1,IF(F134&lt;E134,0," "))))</f>
        <v>0</v>
      </c>
      <c r="I134" s="13" t="str">
        <f t="shared" ref="I134:I226" si="48">IF(ISNUMBER($D134),IF(G134=2,"H",IF(G134=1,"D",IF(G134=0,"A"," "))))</f>
        <v>H</v>
      </c>
      <c r="J134" s="3">
        <v>15</v>
      </c>
      <c r="K134" s="3">
        <v>14</v>
      </c>
      <c r="L134" s="11">
        <f t="shared" ref="L134:L226" si="49">IF(ISNUMBER($D134),IF(J134&gt;K134,2,IF(J134=K134,1,IF(J134&lt;K134,0," "))))</f>
        <v>2</v>
      </c>
      <c r="M134" s="11">
        <f t="shared" ref="M134:M226" si="50">IF(ISNUMBER($D134),IF(K134&gt;J134,2,IF(K134=J134,1,IF(K134&lt;J134,0," "))))</f>
        <v>0</v>
      </c>
      <c r="N134" s="13" t="str">
        <f t="shared" ref="N134:N226" si="51">IF(ISNUMBER($D134),IF(L134=2,"H",IF(L134=1,"D",IF(L134=0,"A"," "))))</f>
        <v>H</v>
      </c>
      <c r="O134" s="3">
        <v>10</v>
      </c>
      <c r="P134" s="3">
        <v>13</v>
      </c>
      <c r="Q134" s="11">
        <f t="shared" ref="Q134:Q226" si="52">IF(ISNUMBER($D134),IF(O134&gt;P134,2,IF(O134=P134,1,IF(O134&lt;P134,0," "))))</f>
        <v>0</v>
      </c>
      <c r="R134" s="11">
        <f t="shared" ref="R134:R226" si="53">IF(ISNUMBER($D134),IF(P134&gt;O134,2,IF(P134=O134,1,IF(P134&lt;O134,0," "))))</f>
        <v>2</v>
      </c>
      <c r="S134" s="13" t="str">
        <f t="shared" ref="S134:S226" si="54">IF(ISNUMBER($D134),IF(Q134=2,"H",IF(Q134=1,"D",IF(Q134=0,"A"," "))))</f>
        <v>A</v>
      </c>
      <c r="T134" s="3">
        <v>7</v>
      </c>
      <c r="U134" s="3">
        <v>7</v>
      </c>
      <c r="V134" s="11">
        <f t="shared" ref="V134:V226" si="55">IF(ISNUMBER($D134),IF(T134&gt;U134,2,IF(T134=U134,1,IF(T134&lt;U134,0," "))))</f>
        <v>1</v>
      </c>
      <c r="W134" s="11">
        <f t="shared" ref="W134:W226" si="56">IF(ISNUMBER($D134),IF(U134&gt;T134,2,IF(U134=T134,1,IF(U134&lt;T134,0," "))))</f>
        <v>1</v>
      </c>
      <c r="X134" s="13" t="str">
        <f t="shared" ref="X134:X226" si="57">IF(ISNUMBER($D134),IF(V134=2,"H",IF(V134=1,"D",IF(V134=0,"A"," "))))</f>
        <v>D</v>
      </c>
      <c r="Y134" s="12">
        <f t="shared" ref="Y134:Y226" si="58">IF(ISNUMBER($D134),IF(SUM(T134,O134,J134,E134)&gt;SUM(U134,P134,K134,F134),2,IF(SUM(T134,O134,J134,E134)=SUM(U134,P134,K134,F134),1,0)))</f>
        <v>2</v>
      </c>
      <c r="Z134" s="12">
        <f t="shared" ref="Z134:Z226" si="59">IF(ISNUMBER($D134),IF(Y134=2,0,IF(Y134=1,1,2)))</f>
        <v>0</v>
      </c>
      <c r="AA134" s="11">
        <f t="shared" ref="AA134:AA226" si="60">+T134+O134+J134+E134</f>
        <v>51</v>
      </c>
      <c r="AB134" s="11">
        <f t="shared" ref="AB134:AB226" si="61">+U134+P134+K134+F134</f>
        <v>38</v>
      </c>
      <c r="AC134" s="11">
        <f t="shared" ref="AC134:AC226" si="62">+Y134+V134+Q134+L134+G134</f>
        <v>7</v>
      </c>
      <c r="AD134" s="11">
        <f t="shared" ref="AD134:AD226" si="63">+Z134+W134+R134+M134+H134</f>
        <v>3</v>
      </c>
      <c r="AE134" s="13" t="str">
        <f t="shared" ref="AE134:AE226" si="64">IF(ISNUMBER($D134),IF(AC134&gt;AD134,"W",IF(AC134=AD134,"D","L")))</f>
        <v>W</v>
      </c>
      <c r="AF134" s="13" t="str">
        <f t="shared" ref="AF134:AF226" si="65">IF(ISNUMBER($D134),IF(AE134="W","L",IF(AE134="D","D","W")))</f>
        <v>L</v>
      </c>
      <c r="AG134" s="14" t="str">
        <f t="shared" si="43"/>
        <v>Y</v>
      </c>
      <c r="AH134" s="11">
        <f t="shared" si="44"/>
        <v>1</v>
      </c>
    </row>
    <row r="135" spans="1:34" x14ac:dyDescent="0.3">
      <c r="A135" s="90">
        <v>42756</v>
      </c>
      <c r="B135" s="89" t="s">
        <v>272</v>
      </c>
      <c r="C135" s="89" t="s">
        <v>262</v>
      </c>
      <c r="D135" s="10">
        <f t="shared" ref="D135:D226" si="66">IF(SUM(E135:F135)&gt;0,1," ")</f>
        <v>1</v>
      </c>
      <c r="E135" s="3">
        <v>14</v>
      </c>
      <c r="F135" s="3">
        <v>4</v>
      </c>
      <c r="G135" s="11">
        <f t="shared" si="46"/>
        <v>2</v>
      </c>
      <c r="H135" s="11">
        <f t="shared" si="47"/>
        <v>0</v>
      </c>
      <c r="I135" s="13" t="str">
        <f t="shared" si="48"/>
        <v>H</v>
      </c>
      <c r="J135" s="3">
        <v>20</v>
      </c>
      <c r="K135" s="3">
        <v>5</v>
      </c>
      <c r="L135" s="11">
        <f t="shared" si="49"/>
        <v>2</v>
      </c>
      <c r="M135" s="11">
        <f t="shared" si="50"/>
        <v>0</v>
      </c>
      <c r="N135" s="13" t="str">
        <f t="shared" si="51"/>
        <v>H</v>
      </c>
      <c r="O135" s="3">
        <v>10</v>
      </c>
      <c r="P135" s="3">
        <v>8</v>
      </c>
      <c r="Q135" s="11">
        <f t="shared" si="52"/>
        <v>2</v>
      </c>
      <c r="R135" s="11">
        <f t="shared" si="53"/>
        <v>0</v>
      </c>
      <c r="S135" s="13" t="str">
        <f t="shared" si="54"/>
        <v>H</v>
      </c>
      <c r="T135" s="3">
        <v>10</v>
      </c>
      <c r="U135" s="3">
        <v>11</v>
      </c>
      <c r="V135" s="11">
        <f t="shared" si="55"/>
        <v>0</v>
      </c>
      <c r="W135" s="11">
        <f t="shared" si="56"/>
        <v>2</v>
      </c>
      <c r="X135" s="13" t="str">
        <f t="shared" si="57"/>
        <v>A</v>
      </c>
      <c r="Y135" s="12">
        <f t="shared" si="58"/>
        <v>2</v>
      </c>
      <c r="Z135" s="12">
        <f t="shared" si="59"/>
        <v>0</v>
      </c>
      <c r="AA135" s="11">
        <f t="shared" si="60"/>
        <v>54</v>
      </c>
      <c r="AB135" s="11">
        <f t="shared" si="61"/>
        <v>28</v>
      </c>
      <c r="AC135" s="11">
        <f t="shared" si="62"/>
        <v>8</v>
      </c>
      <c r="AD135" s="11">
        <f t="shared" si="63"/>
        <v>2</v>
      </c>
      <c r="AE135" s="13" t="str">
        <f t="shared" si="64"/>
        <v>W</v>
      </c>
      <c r="AF135" s="13" t="str">
        <f t="shared" si="65"/>
        <v>L</v>
      </c>
      <c r="AG135" s="14" t="str">
        <f t="shared" ref="AG135:AG198" si="67">IF(SUMIFS($D$7:$D$226,$B$7:$B$226,$B135,$C$7:$C$226,$C135)+SUMIFS($D$7:$D$226,$B$7:$B$226,$C135,$C$7:$C$226,$B135)=2,"Y"," ")</f>
        <v>Y</v>
      </c>
      <c r="AH135" s="11">
        <f t="shared" ref="AH135:AH198" si="68">IF(AG135="Y",IF(($AA135-$AB135)+(SUMIFS($AB$7:$AB$226,$B$7:$B$226,$C135,$C$7:$C$226,$B135)-SUMIFS($AA$7:$AA$226,$B$7:$B$226,$C135,$C$7:$C$226,$B135))&gt;0,1,IF(($AA135-$AB135)+(SUMIFS($AB$7:$AB$226,$B$7:$B$226,$C135,$C$7:$C$226,$B135)-SUMIFS($AA$7:$AA$226,$B$7:$B$226,$C135,$C$7:$C$226,$B135))=0,0.5," ")))</f>
        <v>1</v>
      </c>
    </row>
    <row r="136" spans="1:34" x14ac:dyDescent="0.3">
      <c r="A136" s="108">
        <v>42758</v>
      </c>
      <c r="B136" s="109" t="s">
        <v>269</v>
      </c>
      <c r="C136" s="109" t="s">
        <v>274</v>
      </c>
      <c r="D136" s="10">
        <f t="shared" si="66"/>
        <v>1</v>
      </c>
      <c r="E136" s="3">
        <v>10</v>
      </c>
      <c r="F136" s="3">
        <v>6</v>
      </c>
      <c r="G136" s="11">
        <f t="shared" si="46"/>
        <v>2</v>
      </c>
      <c r="H136" s="11">
        <f t="shared" si="47"/>
        <v>0</v>
      </c>
      <c r="I136" s="13" t="str">
        <f t="shared" si="48"/>
        <v>H</v>
      </c>
      <c r="J136" s="3">
        <v>4</v>
      </c>
      <c r="K136" s="3">
        <v>14</v>
      </c>
      <c r="L136" s="11">
        <f t="shared" si="49"/>
        <v>0</v>
      </c>
      <c r="M136" s="11">
        <f t="shared" si="50"/>
        <v>2</v>
      </c>
      <c r="N136" s="13" t="str">
        <f t="shared" si="51"/>
        <v>A</v>
      </c>
      <c r="O136" s="3">
        <v>8</v>
      </c>
      <c r="P136" s="3">
        <v>8</v>
      </c>
      <c r="Q136" s="11">
        <f t="shared" si="52"/>
        <v>1</v>
      </c>
      <c r="R136" s="11">
        <f t="shared" si="53"/>
        <v>1</v>
      </c>
      <c r="S136" s="13" t="str">
        <f t="shared" si="54"/>
        <v>D</v>
      </c>
      <c r="T136" s="3">
        <v>9</v>
      </c>
      <c r="U136" s="3">
        <v>5</v>
      </c>
      <c r="V136" s="11">
        <f t="shared" si="55"/>
        <v>2</v>
      </c>
      <c r="W136" s="11">
        <f t="shared" si="56"/>
        <v>0</v>
      </c>
      <c r="X136" s="13" t="str">
        <f t="shared" si="57"/>
        <v>H</v>
      </c>
      <c r="Y136" s="12">
        <f t="shared" si="58"/>
        <v>0</v>
      </c>
      <c r="Z136" s="12">
        <f t="shared" si="59"/>
        <v>2</v>
      </c>
      <c r="AA136" s="11">
        <f t="shared" si="60"/>
        <v>31</v>
      </c>
      <c r="AB136" s="11">
        <f t="shared" si="61"/>
        <v>33</v>
      </c>
      <c r="AC136" s="11">
        <f t="shared" si="62"/>
        <v>5</v>
      </c>
      <c r="AD136" s="11">
        <f t="shared" si="63"/>
        <v>5</v>
      </c>
      <c r="AE136" s="13" t="str">
        <f t="shared" si="64"/>
        <v>D</v>
      </c>
      <c r="AF136" s="13" t="str">
        <f t="shared" si="65"/>
        <v>D</v>
      </c>
      <c r="AG136" s="14" t="str">
        <f t="shared" si="67"/>
        <v>Y</v>
      </c>
      <c r="AH136" s="11" t="str">
        <f t="shared" si="68"/>
        <v xml:space="preserve"> </v>
      </c>
    </row>
    <row r="137" spans="1:34" x14ac:dyDescent="0.3">
      <c r="A137" s="108">
        <v>42758</v>
      </c>
      <c r="B137" s="109" t="s">
        <v>261</v>
      </c>
      <c r="C137" s="109" t="s">
        <v>12</v>
      </c>
      <c r="D137" s="10">
        <f t="shared" si="66"/>
        <v>1</v>
      </c>
      <c r="E137" s="3">
        <v>19</v>
      </c>
      <c r="F137" s="3">
        <v>4</v>
      </c>
      <c r="G137" s="11">
        <f t="shared" si="46"/>
        <v>2</v>
      </c>
      <c r="H137" s="11">
        <f t="shared" si="47"/>
        <v>0</v>
      </c>
      <c r="I137" s="13" t="str">
        <f t="shared" si="48"/>
        <v>H</v>
      </c>
      <c r="J137" s="3">
        <v>15</v>
      </c>
      <c r="K137" s="3">
        <v>3</v>
      </c>
      <c r="L137" s="11">
        <f t="shared" si="49"/>
        <v>2</v>
      </c>
      <c r="M137" s="11">
        <f t="shared" si="50"/>
        <v>0</v>
      </c>
      <c r="N137" s="13" t="str">
        <f t="shared" si="51"/>
        <v>H</v>
      </c>
      <c r="O137" s="3">
        <v>17</v>
      </c>
      <c r="P137" s="3">
        <v>2</v>
      </c>
      <c r="Q137" s="11">
        <f t="shared" si="52"/>
        <v>2</v>
      </c>
      <c r="R137" s="11">
        <f t="shared" si="53"/>
        <v>0</v>
      </c>
      <c r="S137" s="13" t="str">
        <f t="shared" si="54"/>
        <v>H</v>
      </c>
      <c r="T137" s="3">
        <v>5</v>
      </c>
      <c r="U137" s="3">
        <v>11</v>
      </c>
      <c r="V137" s="11">
        <f t="shared" si="55"/>
        <v>0</v>
      </c>
      <c r="W137" s="11">
        <f t="shared" si="56"/>
        <v>2</v>
      </c>
      <c r="X137" s="13" t="str">
        <f t="shared" si="57"/>
        <v>A</v>
      </c>
      <c r="Y137" s="12">
        <f t="shared" si="58"/>
        <v>2</v>
      </c>
      <c r="Z137" s="12">
        <f t="shared" si="59"/>
        <v>0</v>
      </c>
      <c r="AA137" s="11">
        <f t="shared" si="60"/>
        <v>56</v>
      </c>
      <c r="AB137" s="11">
        <f t="shared" si="61"/>
        <v>20</v>
      </c>
      <c r="AC137" s="11">
        <f t="shared" si="62"/>
        <v>8</v>
      </c>
      <c r="AD137" s="11">
        <f t="shared" si="63"/>
        <v>2</v>
      </c>
      <c r="AE137" s="13" t="str">
        <f t="shared" si="64"/>
        <v>W</v>
      </c>
      <c r="AF137" s="13" t="str">
        <f t="shared" si="65"/>
        <v>L</v>
      </c>
      <c r="AG137" s="14" t="str">
        <f t="shared" si="67"/>
        <v>Y</v>
      </c>
      <c r="AH137" s="11">
        <f t="shared" si="68"/>
        <v>1</v>
      </c>
    </row>
    <row r="138" spans="1:34" x14ac:dyDescent="0.3">
      <c r="A138" s="90">
        <v>42758</v>
      </c>
      <c r="B138" s="89" t="s">
        <v>275</v>
      </c>
      <c r="C138" s="89" t="s">
        <v>345</v>
      </c>
      <c r="D138" s="10">
        <f t="shared" si="66"/>
        <v>1</v>
      </c>
      <c r="E138" s="3">
        <v>9</v>
      </c>
      <c r="F138" s="3">
        <v>11</v>
      </c>
      <c r="G138" s="11">
        <f t="shared" si="46"/>
        <v>0</v>
      </c>
      <c r="H138" s="11">
        <f t="shared" si="47"/>
        <v>2</v>
      </c>
      <c r="I138" s="13" t="str">
        <f t="shared" si="48"/>
        <v>A</v>
      </c>
      <c r="J138" s="3">
        <v>8</v>
      </c>
      <c r="K138" s="3">
        <v>11</v>
      </c>
      <c r="L138" s="11">
        <f t="shared" si="49"/>
        <v>0</v>
      </c>
      <c r="M138" s="11">
        <f t="shared" si="50"/>
        <v>2</v>
      </c>
      <c r="N138" s="13" t="str">
        <f t="shared" si="51"/>
        <v>A</v>
      </c>
      <c r="O138" s="3">
        <v>18</v>
      </c>
      <c r="P138" s="3">
        <v>3</v>
      </c>
      <c r="Q138" s="11">
        <f t="shared" si="52"/>
        <v>2</v>
      </c>
      <c r="R138" s="11">
        <f t="shared" si="53"/>
        <v>0</v>
      </c>
      <c r="S138" s="13" t="str">
        <f t="shared" si="54"/>
        <v>H</v>
      </c>
      <c r="T138" s="3">
        <v>10</v>
      </c>
      <c r="U138" s="3">
        <v>6</v>
      </c>
      <c r="V138" s="11">
        <f t="shared" si="55"/>
        <v>2</v>
      </c>
      <c r="W138" s="11">
        <f t="shared" si="56"/>
        <v>0</v>
      </c>
      <c r="X138" s="13" t="str">
        <f t="shared" si="57"/>
        <v>H</v>
      </c>
      <c r="Y138" s="12">
        <f t="shared" si="58"/>
        <v>2</v>
      </c>
      <c r="Z138" s="12">
        <f t="shared" si="59"/>
        <v>0</v>
      </c>
      <c r="AA138" s="11">
        <f t="shared" si="60"/>
        <v>45</v>
      </c>
      <c r="AB138" s="11">
        <f t="shared" si="61"/>
        <v>31</v>
      </c>
      <c r="AC138" s="11">
        <f t="shared" si="62"/>
        <v>6</v>
      </c>
      <c r="AD138" s="11">
        <f t="shared" si="63"/>
        <v>4</v>
      </c>
      <c r="AE138" s="13" t="str">
        <f t="shared" si="64"/>
        <v>W</v>
      </c>
      <c r="AF138" s="13" t="str">
        <f t="shared" si="65"/>
        <v>L</v>
      </c>
      <c r="AG138" s="14" t="str">
        <f t="shared" si="67"/>
        <v>Y</v>
      </c>
      <c r="AH138" s="11">
        <f t="shared" si="68"/>
        <v>1</v>
      </c>
    </row>
    <row r="139" spans="1:34" x14ac:dyDescent="0.3">
      <c r="A139" s="90">
        <v>42759</v>
      </c>
      <c r="B139" s="89" t="s">
        <v>350</v>
      </c>
      <c r="C139" s="89" t="s">
        <v>273</v>
      </c>
      <c r="D139" s="10">
        <f t="shared" si="66"/>
        <v>1</v>
      </c>
      <c r="E139" s="3">
        <v>10</v>
      </c>
      <c r="F139" s="3">
        <v>6</v>
      </c>
      <c r="G139" s="11">
        <f t="shared" si="46"/>
        <v>2</v>
      </c>
      <c r="H139" s="11">
        <f t="shared" si="47"/>
        <v>0</v>
      </c>
      <c r="I139" s="13" t="str">
        <f t="shared" si="48"/>
        <v>H</v>
      </c>
      <c r="J139" s="3">
        <v>6</v>
      </c>
      <c r="K139" s="3">
        <v>7</v>
      </c>
      <c r="L139" s="11">
        <f t="shared" si="49"/>
        <v>0</v>
      </c>
      <c r="M139" s="11">
        <f t="shared" si="50"/>
        <v>2</v>
      </c>
      <c r="N139" s="13" t="str">
        <f t="shared" si="51"/>
        <v>A</v>
      </c>
      <c r="O139" s="3">
        <v>8</v>
      </c>
      <c r="P139" s="3">
        <v>4</v>
      </c>
      <c r="Q139" s="11">
        <f t="shared" si="52"/>
        <v>2</v>
      </c>
      <c r="R139" s="11">
        <f t="shared" si="53"/>
        <v>0</v>
      </c>
      <c r="S139" s="13" t="str">
        <f t="shared" si="54"/>
        <v>H</v>
      </c>
      <c r="T139" s="3">
        <v>6</v>
      </c>
      <c r="U139" s="3">
        <v>7</v>
      </c>
      <c r="V139" s="11">
        <f t="shared" si="55"/>
        <v>0</v>
      </c>
      <c r="W139" s="11">
        <f t="shared" si="56"/>
        <v>2</v>
      </c>
      <c r="X139" s="13" t="str">
        <f t="shared" si="57"/>
        <v>A</v>
      </c>
      <c r="Y139" s="12">
        <f t="shared" si="58"/>
        <v>2</v>
      </c>
      <c r="Z139" s="12">
        <f t="shared" si="59"/>
        <v>0</v>
      </c>
      <c r="AA139" s="11">
        <f t="shared" si="60"/>
        <v>30</v>
      </c>
      <c r="AB139" s="11">
        <f t="shared" si="61"/>
        <v>24</v>
      </c>
      <c r="AC139" s="11">
        <f t="shared" si="62"/>
        <v>6</v>
      </c>
      <c r="AD139" s="11">
        <f t="shared" si="63"/>
        <v>4</v>
      </c>
      <c r="AE139" s="13" t="str">
        <f t="shared" si="64"/>
        <v>W</v>
      </c>
      <c r="AF139" s="13" t="str">
        <f t="shared" si="65"/>
        <v>L</v>
      </c>
      <c r="AG139" s="14" t="str">
        <f t="shared" si="67"/>
        <v>Y</v>
      </c>
      <c r="AH139" s="11">
        <f t="shared" si="68"/>
        <v>1</v>
      </c>
    </row>
    <row r="140" spans="1:34" x14ac:dyDescent="0.3">
      <c r="A140" s="90">
        <v>42760</v>
      </c>
      <c r="B140" s="89" t="s">
        <v>327</v>
      </c>
      <c r="C140" s="89" t="s">
        <v>349</v>
      </c>
      <c r="D140" s="10">
        <f t="shared" si="66"/>
        <v>1</v>
      </c>
      <c r="E140" s="3">
        <v>17</v>
      </c>
      <c r="F140" s="3">
        <v>5</v>
      </c>
      <c r="G140" s="11">
        <f t="shared" si="46"/>
        <v>2</v>
      </c>
      <c r="H140" s="11">
        <f t="shared" si="47"/>
        <v>0</v>
      </c>
      <c r="I140" s="13" t="str">
        <f t="shared" si="48"/>
        <v>H</v>
      </c>
      <c r="J140" s="3">
        <v>8</v>
      </c>
      <c r="K140" s="3">
        <v>9</v>
      </c>
      <c r="L140" s="11">
        <f t="shared" si="49"/>
        <v>0</v>
      </c>
      <c r="M140" s="11">
        <f t="shared" si="50"/>
        <v>2</v>
      </c>
      <c r="N140" s="13" t="str">
        <f t="shared" si="51"/>
        <v>A</v>
      </c>
      <c r="O140" s="3">
        <v>8</v>
      </c>
      <c r="P140" s="3">
        <v>13</v>
      </c>
      <c r="Q140" s="11">
        <f t="shared" si="52"/>
        <v>0</v>
      </c>
      <c r="R140" s="11">
        <f t="shared" si="53"/>
        <v>2</v>
      </c>
      <c r="S140" s="13" t="str">
        <f t="shared" si="54"/>
        <v>A</v>
      </c>
      <c r="T140" s="3">
        <v>6</v>
      </c>
      <c r="U140" s="3">
        <v>14</v>
      </c>
      <c r="V140" s="11">
        <f t="shared" si="55"/>
        <v>0</v>
      </c>
      <c r="W140" s="11">
        <f t="shared" si="56"/>
        <v>2</v>
      </c>
      <c r="X140" s="13" t="str">
        <f t="shared" si="57"/>
        <v>A</v>
      </c>
      <c r="Y140" s="12">
        <f t="shared" si="58"/>
        <v>0</v>
      </c>
      <c r="Z140" s="12">
        <f t="shared" si="59"/>
        <v>2</v>
      </c>
      <c r="AA140" s="11">
        <f t="shared" si="60"/>
        <v>39</v>
      </c>
      <c r="AB140" s="11">
        <f t="shared" si="61"/>
        <v>41</v>
      </c>
      <c r="AC140" s="11">
        <f t="shared" si="62"/>
        <v>2</v>
      </c>
      <c r="AD140" s="11">
        <f t="shared" si="63"/>
        <v>8</v>
      </c>
      <c r="AE140" s="13" t="str">
        <f t="shared" si="64"/>
        <v>L</v>
      </c>
      <c r="AF140" s="13" t="str">
        <f t="shared" si="65"/>
        <v>W</v>
      </c>
      <c r="AG140" s="14" t="str">
        <f t="shared" si="67"/>
        <v>Y</v>
      </c>
      <c r="AH140" s="11" t="str">
        <f t="shared" si="68"/>
        <v xml:space="preserve"> </v>
      </c>
    </row>
    <row r="141" spans="1:34" x14ac:dyDescent="0.3">
      <c r="A141" s="90">
        <v>42761</v>
      </c>
      <c r="B141" s="89" t="s">
        <v>10</v>
      </c>
      <c r="C141" s="89" t="s">
        <v>260</v>
      </c>
      <c r="D141" s="10">
        <f t="shared" si="66"/>
        <v>1</v>
      </c>
      <c r="E141" s="3">
        <v>16</v>
      </c>
      <c r="F141" s="3">
        <v>5</v>
      </c>
      <c r="G141" s="11">
        <f t="shared" si="46"/>
        <v>2</v>
      </c>
      <c r="H141" s="11">
        <f t="shared" si="47"/>
        <v>0</v>
      </c>
      <c r="I141" s="13" t="str">
        <f t="shared" si="48"/>
        <v>H</v>
      </c>
      <c r="J141" s="3">
        <v>10</v>
      </c>
      <c r="K141" s="3">
        <v>11</v>
      </c>
      <c r="L141" s="11">
        <f t="shared" si="49"/>
        <v>0</v>
      </c>
      <c r="M141" s="11">
        <f t="shared" si="50"/>
        <v>2</v>
      </c>
      <c r="N141" s="13" t="str">
        <f t="shared" si="51"/>
        <v>A</v>
      </c>
      <c r="O141" s="3">
        <v>17</v>
      </c>
      <c r="P141" s="3">
        <v>4</v>
      </c>
      <c r="Q141" s="11">
        <f t="shared" si="52"/>
        <v>2</v>
      </c>
      <c r="R141" s="11">
        <f t="shared" si="53"/>
        <v>0</v>
      </c>
      <c r="S141" s="13" t="str">
        <f t="shared" si="54"/>
        <v>H</v>
      </c>
      <c r="T141" s="3">
        <v>15</v>
      </c>
      <c r="U141" s="3">
        <v>5</v>
      </c>
      <c r="V141" s="11">
        <f t="shared" si="55"/>
        <v>2</v>
      </c>
      <c r="W141" s="11">
        <f t="shared" si="56"/>
        <v>0</v>
      </c>
      <c r="X141" s="13" t="str">
        <f t="shared" si="57"/>
        <v>H</v>
      </c>
      <c r="Y141" s="12">
        <f t="shared" si="58"/>
        <v>2</v>
      </c>
      <c r="Z141" s="12">
        <f t="shared" si="59"/>
        <v>0</v>
      </c>
      <c r="AA141" s="11">
        <f t="shared" si="60"/>
        <v>58</v>
      </c>
      <c r="AB141" s="11">
        <f t="shared" si="61"/>
        <v>25</v>
      </c>
      <c r="AC141" s="11">
        <f t="shared" si="62"/>
        <v>8</v>
      </c>
      <c r="AD141" s="11">
        <f t="shared" si="63"/>
        <v>2</v>
      </c>
      <c r="AE141" s="13" t="str">
        <f t="shared" si="64"/>
        <v>W</v>
      </c>
      <c r="AF141" s="13" t="str">
        <f t="shared" si="65"/>
        <v>L</v>
      </c>
      <c r="AG141" s="14" t="str">
        <f t="shared" si="67"/>
        <v>Y</v>
      </c>
      <c r="AH141" s="11">
        <f t="shared" si="68"/>
        <v>1</v>
      </c>
    </row>
    <row r="142" spans="1:34" x14ac:dyDescent="0.3">
      <c r="A142" s="108">
        <v>42761</v>
      </c>
      <c r="B142" s="109" t="s">
        <v>11</v>
      </c>
      <c r="C142" s="109" t="s">
        <v>271</v>
      </c>
      <c r="D142" s="10">
        <f t="shared" si="66"/>
        <v>1</v>
      </c>
      <c r="E142" s="3">
        <v>10</v>
      </c>
      <c r="F142" s="3">
        <v>9</v>
      </c>
      <c r="G142" s="11">
        <f t="shared" si="46"/>
        <v>2</v>
      </c>
      <c r="H142" s="11">
        <f t="shared" si="47"/>
        <v>0</v>
      </c>
      <c r="I142" s="13" t="str">
        <f t="shared" si="48"/>
        <v>H</v>
      </c>
      <c r="J142" s="3">
        <v>10</v>
      </c>
      <c r="K142" s="3">
        <v>8</v>
      </c>
      <c r="L142" s="11">
        <f t="shared" si="49"/>
        <v>2</v>
      </c>
      <c r="M142" s="11">
        <f t="shared" si="50"/>
        <v>0</v>
      </c>
      <c r="N142" s="13" t="str">
        <f t="shared" si="51"/>
        <v>H</v>
      </c>
      <c r="O142" s="3">
        <v>10</v>
      </c>
      <c r="P142" s="3">
        <v>13</v>
      </c>
      <c r="Q142" s="11">
        <f t="shared" si="52"/>
        <v>0</v>
      </c>
      <c r="R142" s="11">
        <f t="shared" si="53"/>
        <v>2</v>
      </c>
      <c r="S142" s="13" t="str">
        <f t="shared" si="54"/>
        <v>A</v>
      </c>
      <c r="T142" s="3">
        <v>11</v>
      </c>
      <c r="U142" s="3">
        <v>7</v>
      </c>
      <c r="V142" s="11">
        <f t="shared" si="55"/>
        <v>2</v>
      </c>
      <c r="W142" s="11">
        <f t="shared" si="56"/>
        <v>0</v>
      </c>
      <c r="X142" s="13" t="str">
        <f t="shared" si="57"/>
        <v>H</v>
      </c>
      <c r="Y142" s="12">
        <f t="shared" si="58"/>
        <v>2</v>
      </c>
      <c r="Z142" s="12">
        <f t="shared" si="59"/>
        <v>0</v>
      </c>
      <c r="AA142" s="11">
        <f t="shared" si="60"/>
        <v>41</v>
      </c>
      <c r="AB142" s="11">
        <f t="shared" si="61"/>
        <v>37</v>
      </c>
      <c r="AC142" s="11">
        <f t="shared" si="62"/>
        <v>8</v>
      </c>
      <c r="AD142" s="11">
        <f t="shared" si="63"/>
        <v>2</v>
      </c>
      <c r="AE142" s="13" t="str">
        <f t="shared" si="64"/>
        <v>W</v>
      </c>
      <c r="AF142" s="13" t="str">
        <f t="shared" si="65"/>
        <v>L</v>
      </c>
      <c r="AG142" s="14" t="str">
        <f t="shared" si="67"/>
        <v>Y</v>
      </c>
      <c r="AH142" s="11" t="str">
        <f t="shared" si="68"/>
        <v xml:space="preserve"> </v>
      </c>
    </row>
    <row r="143" spans="1:34" x14ac:dyDescent="0.3">
      <c r="A143" s="90">
        <v>42761</v>
      </c>
      <c r="B143" s="89" t="s">
        <v>390</v>
      </c>
      <c r="C143" s="89" t="s">
        <v>272</v>
      </c>
      <c r="D143" s="10">
        <f t="shared" si="66"/>
        <v>1</v>
      </c>
      <c r="E143" s="3">
        <v>4</v>
      </c>
      <c r="F143" s="3">
        <v>12</v>
      </c>
      <c r="G143" s="11">
        <f t="shared" si="46"/>
        <v>0</v>
      </c>
      <c r="H143" s="11">
        <f t="shared" si="47"/>
        <v>2</v>
      </c>
      <c r="I143" s="13" t="str">
        <f t="shared" si="48"/>
        <v>A</v>
      </c>
      <c r="J143" s="3">
        <v>5</v>
      </c>
      <c r="K143" s="3">
        <v>17</v>
      </c>
      <c r="L143" s="11">
        <f t="shared" si="49"/>
        <v>0</v>
      </c>
      <c r="M143" s="11">
        <f t="shared" si="50"/>
        <v>2</v>
      </c>
      <c r="N143" s="13" t="str">
        <f t="shared" si="51"/>
        <v>A</v>
      </c>
      <c r="O143" s="3">
        <v>6</v>
      </c>
      <c r="P143" s="3">
        <v>11</v>
      </c>
      <c r="Q143" s="11">
        <f t="shared" si="52"/>
        <v>0</v>
      </c>
      <c r="R143" s="11">
        <f t="shared" si="53"/>
        <v>2</v>
      </c>
      <c r="S143" s="13" t="str">
        <f t="shared" si="54"/>
        <v>A</v>
      </c>
      <c r="T143" s="3">
        <v>8</v>
      </c>
      <c r="U143" s="3">
        <v>5</v>
      </c>
      <c r="V143" s="11">
        <f t="shared" si="55"/>
        <v>2</v>
      </c>
      <c r="W143" s="11">
        <f t="shared" si="56"/>
        <v>0</v>
      </c>
      <c r="X143" s="13" t="str">
        <f t="shared" si="57"/>
        <v>H</v>
      </c>
      <c r="Y143" s="12">
        <f t="shared" si="58"/>
        <v>0</v>
      </c>
      <c r="Z143" s="12">
        <f t="shared" si="59"/>
        <v>2</v>
      </c>
      <c r="AA143" s="11">
        <f t="shared" si="60"/>
        <v>23</v>
      </c>
      <c r="AB143" s="11">
        <f t="shared" si="61"/>
        <v>45</v>
      </c>
      <c r="AC143" s="11">
        <f t="shared" si="62"/>
        <v>2</v>
      </c>
      <c r="AD143" s="11">
        <f t="shared" si="63"/>
        <v>8</v>
      </c>
      <c r="AE143" s="13" t="str">
        <f t="shared" si="64"/>
        <v>L</v>
      </c>
      <c r="AF143" s="13" t="str">
        <f t="shared" si="65"/>
        <v>W</v>
      </c>
      <c r="AG143" s="14" t="str">
        <f t="shared" si="67"/>
        <v>Y</v>
      </c>
      <c r="AH143" s="11" t="str">
        <f t="shared" si="68"/>
        <v xml:space="preserve"> </v>
      </c>
    </row>
    <row r="144" spans="1:34" x14ac:dyDescent="0.3">
      <c r="A144" s="90">
        <v>42763</v>
      </c>
      <c r="B144" s="89" t="s">
        <v>262</v>
      </c>
      <c r="C144" s="89" t="s">
        <v>260</v>
      </c>
      <c r="D144" s="10">
        <f t="shared" si="66"/>
        <v>1</v>
      </c>
      <c r="E144" s="3">
        <v>4</v>
      </c>
      <c r="F144" s="3">
        <v>12</v>
      </c>
      <c r="G144" s="11">
        <f>IF(ISNUMBER($D144),IF(E144&gt;F144,2,IF(E144=F144,1,IF(E144&lt;F144,0," "))))</f>
        <v>0</v>
      </c>
      <c r="H144" s="11">
        <f>IF(ISNUMBER($D144),IF(F144&gt;E144,2,IF(F144=E144,1,IF(F144&lt;E144,0," "))))</f>
        <v>2</v>
      </c>
      <c r="I144" s="13" t="str">
        <f>IF(ISNUMBER($D144),IF(G144=2,"H",IF(G144=1,"D",IF(G144=0,"A"," "))))</f>
        <v>A</v>
      </c>
      <c r="J144" s="3">
        <v>7</v>
      </c>
      <c r="K144" s="3">
        <v>14</v>
      </c>
      <c r="L144" s="11">
        <f>IF(ISNUMBER($D144),IF(J144&gt;K144,2,IF(J144=K144,1,IF(J144&lt;K144,0," "))))</f>
        <v>0</v>
      </c>
      <c r="M144" s="11">
        <f>IF(ISNUMBER($D144),IF(K144&gt;J144,2,IF(K144=J144,1,IF(K144&lt;J144,0," "))))</f>
        <v>2</v>
      </c>
      <c r="N144" s="13" t="str">
        <f>IF(ISNUMBER($D144),IF(L144=2,"H",IF(L144=1,"D",IF(L144=0,"A"," "))))</f>
        <v>A</v>
      </c>
      <c r="O144" s="3">
        <v>5</v>
      </c>
      <c r="P144" s="3">
        <v>8</v>
      </c>
      <c r="Q144" s="11">
        <f>IF(ISNUMBER($D144),IF(O144&gt;P144,2,IF(O144=P144,1,IF(O144&lt;P144,0," "))))</f>
        <v>0</v>
      </c>
      <c r="R144" s="11">
        <f>IF(ISNUMBER($D144),IF(P144&gt;O144,2,IF(P144=O144,1,IF(P144&lt;O144,0," "))))</f>
        <v>2</v>
      </c>
      <c r="S144" s="13" t="str">
        <f>IF(ISNUMBER($D144),IF(Q144=2,"H",IF(Q144=1,"D",IF(Q144=0,"A"," "))))</f>
        <v>A</v>
      </c>
      <c r="T144" s="3">
        <v>11</v>
      </c>
      <c r="U144" s="3">
        <v>5</v>
      </c>
      <c r="V144" s="11">
        <f>IF(ISNUMBER($D144),IF(T144&gt;U144,2,IF(T144=U144,1,IF(T144&lt;U144,0," "))))</f>
        <v>2</v>
      </c>
      <c r="W144" s="11">
        <f>IF(ISNUMBER($D144),IF(U144&gt;T144,2,IF(U144=T144,1,IF(U144&lt;T144,0," "))))</f>
        <v>0</v>
      </c>
      <c r="X144" s="13" t="str">
        <f>IF(ISNUMBER($D144),IF(V144=2,"H",IF(V144=1,"D",IF(V144=0,"A"," "))))</f>
        <v>H</v>
      </c>
      <c r="Y144" s="12">
        <f>IF(ISNUMBER($D144),IF(SUM(T144,O144,J144,E144)&gt;SUM(U144,P144,K144,F144),2,IF(SUM(T144,O144,J144,E144)=SUM(U144,P144,K144,F144),1,0)))</f>
        <v>0</v>
      </c>
      <c r="Z144" s="12">
        <f>IF(ISNUMBER($D144),IF(Y144=2,0,IF(Y144=1,1,2)))</f>
        <v>2</v>
      </c>
      <c r="AA144" s="11">
        <f>+T144+O144+J144+E144</f>
        <v>27</v>
      </c>
      <c r="AB144" s="11">
        <f>+U144+P144+K144+F144</f>
        <v>39</v>
      </c>
      <c r="AC144" s="11">
        <f>+Y144+V144+Q144+L144+G144</f>
        <v>2</v>
      </c>
      <c r="AD144" s="11">
        <f>+Z144+W144+R144+M144+H144</f>
        <v>8</v>
      </c>
      <c r="AE144" s="13" t="str">
        <f>IF(ISNUMBER($D144),IF(AC144&gt;AD144,"W",IF(AC144=AD144,"D","L")))</f>
        <v>L</v>
      </c>
      <c r="AF144" s="13" t="str">
        <f>IF(ISNUMBER($D144),IF(AE144="W","L",IF(AE144="D","D","W")))</f>
        <v>W</v>
      </c>
      <c r="AG144" s="14" t="str">
        <f t="shared" si="67"/>
        <v>Y</v>
      </c>
      <c r="AH144" s="11" t="str">
        <f t="shared" si="68"/>
        <v xml:space="preserve"> </v>
      </c>
    </row>
    <row r="145" spans="1:34" x14ac:dyDescent="0.3">
      <c r="A145" s="90">
        <v>42765</v>
      </c>
      <c r="B145" s="89" t="s">
        <v>269</v>
      </c>
      <c r="C145" s="89" t="s">
        <v>11</v>
      </c>
      <c r="D145" s="10">
        <f>IF(SUM(E145:F145)&gt;0,1," ")</f>
        <v>1</v>
      </c>
      <c r="E145" s="3">
        <v>8</v>
      </c>
      <c r="F145" s="3">
        <v>7</v>
      </c>
      <c r="G145" s="11">
        <f>IF(ISNUMBER($D145),IF(E145&gt;F145,2,IF(E145=F145,1,IF(E145&lt;F145,0," "))))</f>
        <v>2</v>
      </c>
      <c r="H145" s="11">
        <f>IF(ISNUMBER($D145),IF(F145&gt;E145,2,IF(F145=E145,1,IF(F145&lt;E145,0," "))))</f>
        <v>0</v>
      </c>
      <c r="I145" s="13" t="str">
        <f>IF(ISNUMBER($D145),IF(G145=2,"H",IF(G145=1,"D",IF(G145=0,"A"," "))))</f>
        <v>H</v>
      </c>
      <c r="J145" s="3">
        <v>17</v>
      </c>
      <c r="K145" s="3">
        <v>2</v>
      </c>
      <c r="L145" s="11">
        <f>IF(ISNUMBER($D145),IF(J145&gt;K145,2,IF(J145=K145,1,IF(J145&lt;K145,0," "))))</f>
        <v>2</v>
      </c>
      <c r="M145" s="11">
        <f>IF(ISNUMBER($D145),IF(K145&gt;J145,2,IF(K145=J145,1,IF(K145&lt;J145,0," "))))</f>
        <v>0</v>
      </c>
      <c r="N145" s="13" t="str">
        <f>IF(ISNUMBER($D145),IF(L145=2,"H",IF(L145=1,"D",IF(L145=0,"A"," "))))</f>
        <v>H</v>
      </c>
      <c r="O145" s="3">
        <v>10</v>
      </c>
      <c r="P145" s="3">
        <v>10</v>
      </c>
      <c r="Q145" s="11">
        <f>IF(ISNUMBER($D145),IF(O145&gt;P145,2,IF(O145=P145,1,IF(O145&lt;P145,0," "))))</f>
        <v>1</v>
      </c>
      <c r="R145" s="11">
        <f>IF(ISNUMBER($D145),IF(P145&gt;O145,2,IF(P145=O145,1,IF(P145&lt;O145,0," "))))</f>
        <v>1</v>
      </c>
      <c r="S145" s="13" t="str">
        <f>IF(ISNUMBER($D145),IF(Q145=2,"H",IF(Q145=1,"D",IF(Q145=0,"A"," "))))</f>
        <v>D</v>
      </c>
      <c r="T145" s="3">
        <v>7</v>
      </c>
      <c r="U145" s="3">
        <v>7</v>
      </c>
      <c r="V145" s="11">
        <f>IF(ISNUMBER($D145),IF(T145&gt;U145,2,IF(T145=U145,1,IF(T145&lt;U145,0," "))))</f>
        <v>1</v>
      </c>
      <c r="W145" s="11">
        <f>IF(ISNUMBER($D145),IF(U145&gt;T145,2,IF(U145=T145,1,IF(U145&lt;T145,0," "))))</f>
        <v>1</v>
      </c>
      <c r="X145" s="13" t="str">
        <f>IF(ISNUMBER($D145),IF(V145=2,"H",IF(V145=1,"D",IF(V145=0,"A"," "))))</f>
        <v>D</v>
      </c>
      <c r="Y145" s="12">
        <f>IF(ISNUMBER($D145),IF(SUM(T145,O145,J145,E145)&gt;SUM(U145,P145,K145,F145),2,IF(SUM(T145,O145,J145,E145)=SUM(U145,P145,K145,F145),1,0)))</f>
        <v>2</v>
      </c>
      <c r="Z145" s="12">
        <f>IF(ISNUMBER($D145),IF(Y145=2,0,IF(Y145=1,1,2)))</f>
        <v>0</v>
      </c>
      <c r="AA145" s="11">
        <f>+T145+O145+J145+E145</f>
        <v>42</v>
      </c>
      <c r="AB145" s="11">
        <f>+U145+P145+K145+F145</f>
        <v>26</v>
      </c>
      <c r="AC145" s="11">
        <f>+Y145+V145+Q145+L145+G145</f>
        <v>8</v>
      </c>
      <c r="AD145" s="11">
        <f>+Z145+W145+R145+M145+H145</f>
        <v>2</v>
      </c>
      <c r="AE145" s="13" t="str">
        <f>IF(ISNUMBER($D145),IF(AC145&gt;AD145,"W",IF(AC145=AD145,"D","L")))</f>
        <v>W</v>
      </c>
      <c r="AF145" s="13" t="str">
        <f>IF(ISNUMBER($D145),IF(AE145="W","L",IF(AE145="D","D","W")))</f>
        <v>L</v>
      </c>
      <c r="AG145" s="14" t="str">
        <f t="shared" si="67"/>
        <v>Y</v>
      </c>
      <c r="AH145" s="11">
        <f t="shared" si="68"/>
        <v>1</v>
      </c>
    </row>
    <row r="146" spans="1:34" x14ac:dyDescent="0.3">
      <c r="A146" s="108">
        <v>42765</v>
      </c>
      <c r="B146" s="109" t="s">
        <v>345</v>
      </c>
      <c r="C146" s="109" t="s">
        <v>274</v>
      </c>
      <c r="D146" s="10">
        <f t="shared" si="66"/>
        <v>1</v>
      </c>
      <c r="E146" s="3">
        <v>12</v>
      </c>
      <c r="F146" s="3">
        <v>13</v>
      </c>
      <c r="G146" s="11">
        <f t="shared" si="46"/>
        <v>0</v>
      </c>
      <c r="H146" s="11">
        <f t="shared" si="47"/>
        <v>2</v>
      </c>
      <c r="I146" s="13" t="str">
        <f t="shared" si="48"/>
        <v>A</v>
      </c>
      <c r="J146" s="3">
        <v>1</v>
      </c>
      <c r="K146" s="3">
        <v>20</v>
      </c>
      <c r="L146" s="11">
        <f t="shared" si="49"/>
        <v>0</v>
      </c>
      <c r="M146" s="11">
        <f t="shared" si="50"/>
        <v>2</v>
      </c>
      <c r="N146" s="13" t="str">
        <f t="shared" si="51"/>
        <v>A</v>
      </c>
      <c r="O146" s="3">
        <v>7</v>
      </c>
      <c r="P146" s="3">
        <v>14</v>
      </c>
      <c r="Q146" s="11">
        <f t="shared" si="52"/>
        <v>0</v>
      </c>
      <c r="R146" s="11">
        <f t="shared" si="53"/>
        <v>2</v>
      </c>
      <c r="S146" s="13" t="str">
        <f t="shared" si="54"/>
        <v>A</v>
      </c>
      <c r="T146" s="3">
        <v>6</v>
      </c>
      <c r="U146" s="3">
        <v>22</v>
      </c>
      <c r="V146" s="11">
        <f t="shared" si="55"/>
        <v>0</v>
      </c>
      <c r="W146" s="11">
        <f t="shared" si="56"/>
        <v>2</v>
      </c>
      <c r="X146" s="13" t="str">
        <f t="shared" si="57"/>
        <v>A</v>
      </c>
      <c r="Y146" s="12">
        <f t="shared" si="58"/>
        <v>0</v>
      </c>
      <c r="Z146" s="12">
        <f t="shared" si="59"/>
        <v>2</v>
      </c>
      <c r="AA146" s="11">
        <f t="shared" si="60"/>
        <v>26</v>
      </c>
      <c r="AB146" s="11">
        <f t="shared" si="61"/>
        <v>69</v>
      </c>
      <c r="AC146" s="11">
        <f t="shared" si="62"/>
        <v>0</v>
      </c>
      <c r="AD146" s="11">
        <f t="shared" si="63"/>
        <v>10</v>
      </c>
      <c r="AE146" s="13" t="str">
        <f t="shared" si="64"/>
        <v>L</v>
      </c>
      <c r="AF146" s="13" t="str">
        <f t="shared" si="65"/>
        <v>W</v>
      </c>
      <c r="AG146" s="14" t="str">
        <f t="shared" si="67"/>
        <v>Y</v>
      </c>
      <c r="AH146" s="11" t="str">
        <f t="shared" si="68"/>
        <v xml:space="preserve"> </v>
      </c>
    </row>
    <row r="147" spans="1:34" x14ac:dyDescent="0.3">
      <c r="A147" s="90">
        <v>42766</v>
      </c>
      <c r="B147" s="89" t="s">
        <v>273</v>
      </c>
      <c r="C147" s="89" t="s">
        <v>272</v>
      </c>
      <c r="D147" s="10">
        <f t="shared" si="66"/>
        <v>1</v>
      </c>
      <c r="E147" s="3">
        <v>12</v>
      </c>
      <c r="F147" s="3">
        <v>8</v>
      </c>
      <c r="G147" s="11">
        <f t="shared" si="46"/>
        <v>2</v>
      </c>
      <c r="H147" s="11">
        <f t="shared" si="47"/>
        <v>0</v>
      </c>
      <c r="I147" s="13" t="str">
        <f t="shared" si="48"/>
        <v>H</v>
      </c>
      <c r="J147" s="3">
        <v>16</v>
      </c>
      <c r="K147" s="3">
        <v>5</v>
      </c>
      <c r="L147" s="11">
        <f t="shared" si="49"/>
        <v>2</v>
      </c>
      <c r="M147" s="11">
        <f t="shared" si="50"/>
        <v>0</v>
      </c>
      <c r="N147" s="13" t="str">
        <f t="shared" si="51"/>
        <v>H</v>
      </c>
      <c r="O147" s="3">
        <v>3</v>
      </c>
      <c r="P147" s="3">
        <v>17</v>
      </c>
      <c r="Q147" s="11">
        <f t="shared" si="52"/>
        <v>0</v>
      </c>
      <c r="R147" s="11">
        <f t="shared" si="53"/>
        <v>2</v>
      </c>
      <c r="S147" s="13" t="str">
        <f t="shared" si="54"/>
        <v>A</v>
      </c>
      <c r="T147" s="3">
        <v>11</v>
      </c>
      <c r="U147" s="3">
        <v>11</v>
      </c>
      <c r="V147" s="11">
        <f t="shared" si="55"/>
        <v>1</v>
      </c>
      <c r="W147" s="11">
        <f t="shared" si="56"/>
        <v>1</v>
      </c>
      <c r="X147" s="13" t="str">
        <f t="shared" si="57"/>
        <v>D</v>
      </c>
      <c r="Y147" s="12">
        <f t="shared" si="58"/>
        <v>2</v>
      </c>
      <c r="Z147" s="12">
        <f t="shared" si="59"/>
        <v>0</v>
      </c>
      <c r="AA147" s="11">
        <f t="shared" si="60"/>
        <v>42</v>
      </c>
      <c r="AB147" s="11">
        <f t="shared" si="61"/>
        <v>41</v>
      </c>
      <c r="AC147" s="11">
        <f t="shared" si="62"/>
        <v>7</v>
      </c>
      <c r="AD147" s="11">
        <f t="shared" si="63"/>
        <v>3</v>
      </c>
      <c r="AE147" s="13" t="str">
        <f t="shared" si="64"/>
        <v>W</v>
      </c>
      <c r="AF147" s="13" t="str">
        <f t="shared" si="65"/>
        <v>L</v>
      </c>
      <c r="AG147" s="14" t="str">
        <f t="shared" si="67"/>
        <v>Y</v>
      </c>
      <c r="AH147" s="11" t="str">
        <f t="shared" si="68"/>
        <v xml:space="preserve"> </v>
      </c>
    </row>
    <row r="148" spans="1:34" x14ac:dyDescent="0.3">
      <c r="A148" s="108">
        <v>42766</v>
      </c>
      <c r="B148" s="109" t="s">
        <v>389</v>
      </c>
      <c r="C148" s="109" t="s">
        <v>10</v>
      </c>
      <c r="D148" s="10">
        <f t="shared" si="66"/>
        <v>1</v>
      </c>
      <c r="E148" s="3">
        <v>7</v>
      </c>
      <c r="F148" s="3">
        <v>9</v>
      </c>
      <c r="G148" s="11">
        <f t="shared" si="46"/>
        <v>0</v>
      </c>
      <c r="H148" s="11">
        <f t="shared" si="47"/>
        <v>2</v>
      </c>
      <c r="I148" s="13" t="str">
        <f t="shared" si="48"/>
        <v>A</v>
      </c>
      <c r="J148" s="3">
        <v>5</v>
      </c>
      <c r="K148" s="3">
        <v>9</v>
      </c>
      <c r="L148" s="11">
        <f t="shared" si="49"/>
        <v>0</v>
      </c>
      <c r="M148" s="11">
        <f t="shared" si="50"/>
        <v>2</v>
      </c>
      <c r="N148" s="13" t="str">
        <f t="shared" si="51"/>
        <v>A</v>
      </c>
      <c r="O148" s="3">
        <v>5</v>
      </c>
      <c r="P148" s="3">
        <v>10</v>
      </c>
      <c r="Q148" s="11">
        <f t="shared" si="52"/>
        <v>0</v>
      </c>
      <c r="R148" s="11">
        <f t="shared" si="53"/>
        <v>2</v>
      </c>
      <c r="S148" s="13" t="str">
        <f t="shared" si="54"/>
        <v>A</v>
      </c>
      <c r="T148" s="3">
        <v>9</v>
      </c>
      <c r="U148" s="3">
        <v>13</v>
      </c>
      <c r="V148" s="11">
        <f t="shared" si="55"/>
        <v>0</v>
      </c>
      <c r="W148" s="11">
        <f t="shared" si="56"/>
        <v>2</v>
      </c>
      <c r="X148" s="13" t="str">
        <f t="shared" si="57"/>
        <v>A</v>
      </c>
      <c r="Y148" s="12">
        <f t="shared" si="58"/>
        <v>0</v>
      </c>
      <c r="Z148" s="12">
        <f t="shared" si="59"/>
        <v>2</v>
      </c>
      <c r="AA148" s="11">
        <f t="shared" si="60"/>
        <v>26</v>
      </c>
      <c r="AB148" s="11">
        <f t="shared" si="61"/>
        <v>41</v>
      </c>
      <c r="AC148" s="11">
        <f t="shared" si="62"/>
        <v>0</v>
      </c>
      <c r="AD148" s="11">
        <f t="shared" si="63"/>
        <v>10</v>
      </c>
      <c r="AE148" s="13" t="str">
        <f t="shared" si="64"/>
        <v>L</v>
      </c>
      <c r="AF148" s="13" t="str">
        <f t="shared" si="65"/>
        <v>W</v>
      </c>
      <c r="AG148" s="14" t="str">
        <f t="shared" si="67"/>
        <v>Y</v>
      </c>
      <c r="AH148" s="11" t="str">
        <f t="shared" si="68"/>
        <v xml:space="preserve"> </v>
      </c>
    </row>
    <row r="149" spans="1:34" x14ac:dyDescent="0.3">
      <c r="A149" s="108">
        <v>42766</v>
      </c>
      <c r="B149" s="109" t="s">
        <v>350</v>
      </c>
      <c r="C149" s="109" t="s">
        <v>348</v>
      </c>
      <c r="D149" s="10">
        <f t="shared" si="66"/>
        <v>1</v>
      </c>
      <c r="E149" s="3">
        <v>13</v>
      </c>
      <c r="F149" s="3">
        <v>10</v>
      </c>
      <c r="G149" s="11">
        <f t="shared" si="46"/>
        <v>2</v>
      </c>
      <c r="H149" s="11">
        <f t="shared" si="47"/>
        <v>0</v>
      </c>
      <c r="I149" s="13" t="str">
        <f t="shared" si="48"/>
        <v>H</v>
      </c>
      <c r="J149" s="3">
        <v>9</v>
      </c>
      <c r="K149" s="3">
        <v>7</v>
      </c>
      <c r="L149" s="11">
        <f t="shared" si="49"/>
        <v>2</v>
      </c>
      <c r="M149" s="11">
        <f t="shared" si="50"/>
        <v>0</v>
      </c>
      <c r="N149" s="13" t="str">
        <f t="shared" si="51"/>
        <v>H</v>
      </c>
      <c r="O149" s="3">
        <v>8</v>
      </c>
      <c r="P149" s="3">
        <v>8</v>
      </c>
      <c r="Q149" s="11">
        <f t="shared" si="52"/>
        <v>1</v>
      </c>
      <c r="R149" s="11">
        <f t="shared" si="53"/>
        <v>1</v>
      </c>
      <c r="S149" s="13" t="str">
        <f t="shared" si="54"/>
        <v>D</v>
      </c>
      <c r="T149" s="3">
        <v>19</v>
      </c>
      <c r="U149" s="3">
        <v>4</v>
      </c>
      <c r="V149" s="11">
        <f t="shared" si="55"/>
        <v>2</v>
      </c>
      <c r="W149" s="11">
        <f t="shared" si="56"/>
        <v>0</v>
      </c>
      <c r="X149" s="13" t="str">
        <f t="shared" si="57"/>
        <v>H</v>
      </c>
      <c r="Y149" s="12">
        <f t="shared" si="58"/>
        <v>2</v>
      </c>
      <c r="Z149" s="12">
        <f t="shared" si="59"/>
        <v>0</v>
      </c>
      <c r="AA149" s="11">
        <f t="shared" si="60"/>
        <v>49</v>
      </c>
      <c r="AB149" s="11">
        <f t="shared" si="61"/>
        <v>29</v>
      </c>
      <c r="AC149" s="11">
        <f t="shared" si="62"/>
        <v>9</v>
      </c>
      <c r="AD149" s="11">
        <f t="shared" si="63"/>
        <v>1</v>
      </c>
      <c r="AE149" s="13" t="str">
        <f t="shared" si="64"/>
        <v>W</v>
      </c>
      <c r="AF149" s="13" t="str">
        <f t="shared" si="65"/>
        <v>L</v>
      </c>
      <c r="AG149" s="14" t="str">
        <f t="shared" si="67"/>
        <v>Y</v>
      </c>
      <c r="AH149" s="11">
        <f t="shared" si="68"/>
        <v>1</v>
      </c>
    </row>
    <row r="150" spans="1:34" x14ac:dyDescent="0.3">
      <c r="A150" s="90">
        <v>42767</v>
      </c>
      <c r="B150" s="89" t="s">
        <v>327</v>
      </c>
      <c r="C150" s="89" t="s">
        <v>12</v>
      </c>
      <c r="D150" s="10">
        <f t="shared" si="66"/>
        <v>1</v>
      </c>
      <c r="E150" s="3">
        <v>9</v>
      </c>
      <c r="F150" s="3">
        <v>5</v>
      </c>
      <c r="G150" s="11">
        <f t="shared" si="46"/>
        <v>2</v>
      </c>
      <c r="H150" s="11">
        <f t="shared" si="47"/>
        <v>0</v>
      </c>
      <c r="I150" s="13" t="str">
        <f t="shared" si="48"/>
        <v>H</v>
      </c>
      <c r="J150" s="3">
        <v>3</v>
      </c>
      <c r="K150" s="3">
        <v>12</v>
      </c>
      <c r="L150" s="11">
        <f t="shared" si="49"/>
        <v>0</v>
      </c>
      <c r="M150" s="11">
        <f t="shared" si="50"/>
        <v>2</v>
      </c>
      <c r="N150" s="13" t="str">
        <f t="shared" si="51"/>
        <v>A</v>
      </c>
      <c r="O150" s="3">
        <v>14</v>
      </c>
      <c r="P150" s="3">
        <v>6</v>
      </c>
      <c r="Q150" s="11">
        <f t="shared" si="52"/>
        <v>2</v>
      </c>
      <c r="R150" s="11">
        <f t="shared" si="53"/>
        <v>0</v>
      </c>
      <c r="S150" s="13" t="str">
        <f t="shared" si="54"/>
        <v>H</v>
      </c>
      <c r="T150" s="3">
        <v>16</v>
      </c>
      <c r="U150" s="3">
        <v>6</v>
      </c>
      <c r="V150" s="11">
        <f t="shared" si="55"/>
        <v>2</v>
      </c>
      <c r="W150" s="11">
        <f t="shared" si="56"/>
        <v>0</v>
      </c>
      <c r="X150" s="13" t="str">
        <f t="shared" si="57"/>
        <v>H</v>
      </c>
      <c r="Y150" s="12">
        <f t="shared" si="58"/>
        <v>2</v>
      </c>
      <c r="Z150" s="12">
        <f t="shared" si="59"/>
        <v>0</v>
      </c>
      <c r="AA150" s="11">
        <f t="shared" si="60"/>
        <v>42</v>
      </c>
      <c r="AB150" s="11">
        <f t="shared" si="61"/>
        <v>29</v>
      </c>
      <c r="AC150" s="11">
        <f t="shared" si="62"/>
        <v>8</v>
      </c>
      <c r="AD150" s="11">
        <f t="shared" si="63"/>
        <v>2</v>
      </c>
      <c r="AE150" s="13" t="str">
        <f t="shared" si="64"/>
        <v>W</v>
      </c>
      <c r="AF150" s="13" t="str">
        <f t="shared" si="65"/>
        <v>L</v>
      </c>
      <c r="AG150" s="14" t="str">
        <f t="shared" si="67"/>
        <v>Y</v>
      </c>
      <c r="AH150" s="11">
        <f t="shared" si="68"/>
        <v>1</v>
      </c>
    </row>
    <row r="151" spans="1:34" x14ac:dyDescent="0.3">
      <c r="A151" s="108">
        <v>42768</v>
      </c>
      <c r="B151" s="109" t="s">
        <v>346</v>
      </c>
      <c r="C151" s="109" t="s">
        <v>390</v>
      </c>
      <c r="D151" s="10">
        <f t="shared" si="66"/>
        <v>1</v>
      </c>
      <c r="E151" s="3">
        <v>8</v>
      </c>
      <c r="F151" s="3">
        <v>6</v>
      </c>
      <c r="G151" s="11">
        <f t="shared" si="46"/>
        <v>2</v>
      </c>
      <c r="H151" s="11">
        <f t="shared" si="47"/>
        <v>0</v>
      </c>
      <c r="I151" s="13" t="str">
        <f t="shared" si="48"/>
        <v>H</v>
      </c>
      <c r="J151" s="3">
        <v>5</v>
      </c>
      <c r="K151" s="3">
        <v>13</v>
      </c>
      <c r="L151" s="11">
        <f t="shared" si="49"/>
        <v>0</v>
      </c>
      <c r="M151" s="11">
        <f t="shared" si="50"/>
        <v>2</v>
      </c>
      <c r="N151" s="13" t="str">
        <f t="shared" si="51"/>
        <v>A</v>
      </c>
      <c r="O151" s="3">
        <v>7</v>
      </c>
      <c r="P151" s="3">
        <v>9</v>
      </c>
      <c r="Q151" s="11">
        <f t="shared" si="52"/>
        <v>0</v>
      </c>
      <c r="R151" s="11">
        <f t="shared" si="53"/>
        <v>2</v>
      </c>
      <c r="S151" s="13" t="str">
        <f t="shared" si="54"/>
        <v>A</v>
      </c>
      <c r="T151" s="3">
        <v>25</v>
      </c>
      <c r="U151" s="3">
        <v>5</v>
      </c>
      <c r="V151" s="11">
        <f t="shared" si="55"/>
        <v>2</v>
      </c>
      <c r="W151" s="11">
        <f t="shared" si="56"/>
        <v>0</v>
      </c>
      <c r="X151" s="13" t="str">
        <f t="shared" si="57"/>
        <v>H</v>
      </c>
      <c r="Y151" s="12">
        <f t="shared" si="58"/>
        <v>2</v>
      </c>
      <c r="Z151" s="12">
        <f t="shared" si="59"/>
        <v>0</v>
      </c>
      <c r="AA151" s="11">
        <f t="shared" si="60"/>
        <v>45</v>
      </c>
      <c r="AB151" s="11">
        <f t="shared" si="61"/>
        <v>33</v>
      </c>
      <c r="AC151" s="11">
        <f t="shared" si="62"/>
        <v>6</v>
      </c>
      <c r="AD151" s="11">
        <f t="shared" si="63"/>
        <v>4</v>
      </c>
      <c r="AE151" s="13" t="str">
        <f t="shared" si="64"/>
        <v>W</v>
      </c>
      <c r="AF151" s="13" t="str">
        <f t="shared" si="65"/>
        <v>L</v>
      </c>
      <c r="AG151" s="14" t="str">
        <f t="shared" si="67"/>
        <v>Y</v>
      </c>
      <c r="AH151" s="11">
        <f t="shared" si="68"/>
        <v>1</v>
      </c>
    </row>
    <row r="152" spans="1:34" x14ac:dyDescent="0.3">
      <c r="A152" s="108">
        <v>42768</v>
      </c>
      <c r="B152" s="109" t="s">
        <v>271</v>
      </c>
      <c r="C152" s="109" t="s">
        <v>345</v>
      </c>
      <c r="D152" s="10">
        <f>IF(SUM(E152:F152)&gt;0,1," ")</f>
        <v>1</v>
      </c>
      <c r="E152" s="3">
        <v>20</v>
      </c>
      <c r="F152" s="3">
        <v>5</v>
      </c>
      <c r="G152" s="11">
        <f>IF(ISNUMBER($D152),IF(E152&gt;F152,2,IF(E152=F152,1,IF(E152&lt;F152,0," "))))</f>
        <v>2</v>
      </c>
      <c r="H152" s="11">
        <f>IF(ISNUMBER($D152),IF(F152&gt;E152,2,IF(F152=E152,1,IF(F152&lt;E152,0," "))))</f>
        <v>0</v>
      </c>
      <c r="I152" s="13" t="str">
        <f>IF(ISNUMBER($D152),IF(G152=2,"H",IF(G152=1,"D",IF(G152=0,"A"," "))))</f>
        <v>H</v>
      </c>
      <c r="J152" s="3">
        <v>16</v>
      </c>
      <c r="K152" s="3">
        <v>5</v>
      </c>
      <c r="L152" s="11">
        <f>IF(ISNUMBER($D152),IF(J152&gt;K152,2,IF(J152=K152,1,IF(J152&lt;K152,0," "))))</f>
        <v>2</v>
      </c>
      <c r="M152" s="11">
        <f>IF(ISNUMBER($D152),IF(K152&gt;J152,2,IF(K152=J152,1,IF(K152&lt;J152,0," "))))</f>
        <v>0</v>
      </c>
      <c r="N152" s="13" t="str">
        <f>IF(ISNUMBER($D152),IF(L152=2,"H",IF(L152=1,"D",IF(L152=0,"A"," "))))</f>
        <v>H</v>
      </c>
      <c r="O152" s="3">
        <v>14</v>
      </c>
      <c r="P152" s="3">
        <v>7</v>
      </c>
      <c r="Q152" s="11">
        <f>IF(ISNUMBER($D152),IF(O152&gt;P152,2,IF(O152=P152,1,IF(O152&lt;P152,0," "))))</f>
        <v>2</v>
      </c>
      <c r="R152" s="11">
        <f>IF(ISNUMBER($D152),IF(P152&gt;O152,2,IF(P152=O152,1,IF(P152&lt;O152,0," "))))</f>
        <v>0</v>
      </c>
      <c r="S152" s="13" t="str">
        <f>IF(ISNUMBER($D152),IF(Q152=2,"H",IF(Q152=1,"D",IF(Q152=0,"A"," "))))</f>
        <v>H</v>
      </c>
      <c r="T152" s="3">
        <v>13</v>
      </c>
      <c r="U152" s="3">
        <v>7</v>
      </c>
      <c r="V152" s="11">
        <f>IF(ISNUMBER($D152),IF(T152&gt;U152,2,IF(T152=U152,1,IF(T152&lt;U152,0," "))))</f>
        <v>2</v>
      </c>
      <c r="W152" s="11">
        <f>IF(ISNUMBER($D152),IF(U152&gt;T152,2,IF(U152=T152,1,IF(U152&lt;T152,0," "))))</f>
        <v>0</v>
      </c>
      <c r="X152" s="13" t="str">
        <f>IF(ISNUMBER($D152),IF(V152=2,"H",IF(V152=1,"D",IF(V152=0,"A"," "))))</f>
        <v>H</v>
      </c>
      <c r="Y152" s="12">
        <f>IF(ISNUMBER($D152),IF(SUM(T152,O152,J152,E152)&gt;SUM(U152,P152,K152,F152),2,IF(SUM(T152,O152,J152,E152)=SUM(U152,P152,K152,F152),1,0)))</f>
        <v>2</v>
      </c>
      <c r="Z152" s="12">
        <f>IF(ISNUMBER($D152),IF(Y152=2,0,IF(Y152=1,1,2)))</f>
        <v>0</v>
      </c>
      <c r="AA152" s="11">
        <f>+T152+O152+J152+E152</f>
        <v>63</v>
      </c>
      <c r="AB152" s="11">
        <f>+U152+P152+K152+F152</f>
        <v>24</v>
      </c>
      <c r="AC152" s="11">
        <f>+Y152+V152+Q152+L152+G152</f>
        <v>10</v>
      </c>
      <c r="AD152" s="11">
        <f>+Z152+W152+R152+M152+H152</f>
        <v>0</v>
      </c>
      <c r="AE152" s="13" t="str">
        <f>IF(ISNUMBER($D152),IF(AC152&gt;AD152,"W",IF(AC152=AD152,"D","L")))</f>
        <v>W</v>
      </c>
      <c r="AF152" s="13" t="str">
        <f>IF(ISNUMBER($D152),IF(AE152="W","L",IF(AE152="D","D","W")))</f>
        <v>L</v>
      </c>
      <c r="AG152" s="14" t="str">
        <f t="shared" si="67"/>
        <v>Y</v>
      </c>
      <c r="AH152" s="11">
        <f t="shared" si="68"/>
        <v>1</v>
      </c>
    </row>
    <row r="153" spans="1:34" x14ac:dyDescent="0.3">
      <c r="A153" s="90">
        <v>42769</v>
      </c>
      <c r="B153" s="89" t="s">
        <v>260</v>
      </c>
      <c r="C153" s="89" t="s">
        <v>272</v>
      </c>
      <c r="D153" s="10">
        <f t="shared" si="66"/>
        <v>1</v>
      </c>
      <c r="E153" s="3">
        <v>9</v>
      </c>
      <c r="F153" s="3">
        <v>9</v>
      </c>
      <c r="G153" s="11">
        <f t="shared" si="46"/>
        <v>1</v>
      </c>
      <c r="H153" s="11">
        <f t="shared" si="47"/>
        <v>1</v>
      </c>
      <c r="I153" s="13" t="str">
        <f t="shared" si="48"/>
        <v>D</v>
      </c>
      <c r="J153" s="3">
        <v>8</v>
      </c>
      <c r="K153" s="3">
        <v>6</v>
      </c>
      <c r="L153" s="11">
        <f t="shared" si="49"/>
        <v>2</v>
      </c>
      <c r="M153" s="11">
        <f t="shared" si="50"/>
        <v>0</v>
      </c>
      <c r="N153" s="13" t="str">
        <f t="shared" si="51"/>
        <v>H</v>
      </c>
      <c r="O153" s="3">
        <v>6</v>
      </c>
      <c r="P153" s="3">
        <v>6</v>
      </c>
      <c r="Q153" s="11">
        <f t="shared" si="52"/>
        <v>1</v>
      </c>
      <c r="R153" s="11">
        <f t="shared" si="53"/>
        <v>1</v>
      </c>
      <c r="S153" s="13" t="str">
        <f t="shared" si="54"/>
        <v>D</v>
      </c>
      <c r="T153" s="3">
        <v>3</v>
      </c>
      <c r="U153" s="3">
        <v>10</v>
      </c>
      <c r="V153" s="11">
        <f t="shared" si="55"/>
        <v>0</v>
      </c>
      <c r="W153" s="11">
        <f t="shared" si="56"/>
        <v>2</v>
      </c>
      <c r="X153" s="13" t="str">
        <f t="shared" si="57"/>
        <v>A</v>
      </c>
      <c r="Y153" s="12">
        <f t="shared" si="58"/>
        <v>0</v>
      </c>
      <c r="Z153" s="12">
        <f t="shared" si="59"/>
        <v>2</v>
      </c>
      <c r="AA153" s="11">
        <f t="shared" si="60"/>
        <v>26</v>
      </c>
      <c r="AB153" s="11">
        <f t="shared" si="61"/>
        <v>31</v>
      </c>
      <c r="AC153" s="11">
        <f t="shared" si="62"/>
        <v>4</v>
      </c>
      <c r="AD153" s="11">
        <f t="shared" si="63"/>
        <v>6</v>
      </c>
      <c r="AE153" s="13" t="str">
        <f t="shared" si="64"/>
        <v>L</v>
      </c>
      <c r="AF153" s="13" t="str">
        <f t="shared" si="65"/>
        <v>W</v>
      </c>
      <c r="AG153" s="14" t="str">
        <f t="shared" si="67"/>
        <v>Y</v>
      </c>
      <c r="AH153" s="11" t="str">
        <f t="shared" si="68"/>
        <v xml:space="preserve"> </v>
      </c>
    </row>
    <row r="154" spans="1:34" x14ac:dyDescent="0.3">
      <c r="A154" s="108">
        <v>42772</v>
      </c>
      <c r="B154" s="109" t="s">
        <v>270</v>
      </c>
      <c r="C154" s="109" t="s">
        <v>350</v>
      </c>
      <c r="D154" s="10">
        <f t="shared" si="66"/>
        <v>1</v>
      </c>
      <c r="E154" s="3">
        <v>20</v>
      </c>
      <c r="F154" s="3">
        <v>7</v>
      </c>
      <c r="G154" s="11">
        <f t="shared" si="46"/>
        <v>2</v>
      </c>
      <c r="H154" s="11">
        <f t="shared" si="47"/>
        <v>0</v>
      </c>
      <c r="I154" s="13" t="str">
        <f t="shared" si="48"/>
        <v>H</v>
      </c>
      <c r="J154" s="3">
        <v>3</v>
      </c>
      <c r="K154" s="3">
        <v>15</v>
      </c>
      <c r="L154" s="11">
        <f t="shared" si="49"/>
        <v>0</v>
      </c>
      <c r="M154" s="11">
        <f t="shared" si="50"/>
        <v>2</v>
      </c>
      <c r="N154" s="13" t="str">
        <f t="shared" si="51"/>
        <v>A</v>
      </c>
      <c r="O154" s="3">
        <v>12</v>
      </c>
      <c r="P154" s="3">
        <v>13</v>
      </c>
      <c r="Q154" s="11">
        <f t="shared" si="52"/>
        <v>0</v>
      </c>
      <c r="R154" s="11">
        <f t="shared" si="53"/>
        <v>2</v>
      </c>
      <c r="S154" s="13" t="str">
        <f t="shared" si="54"/>
        <v>A</v>
      </c>
      <c r="T154" s="3">
        <v>12</v>
      </c>
      <c r="U154" s="3">
        <v>11</v>
      </c>
      <c r="V154" s="11">
        <f t="shared" si="55"/>
        <v>2</v>
      </c>
      <c r="W154" s="11">
        <f t="shared" si="56"/>
        <v>0</v>
      </c>
      <c r="X154" s="13" t="str">
        <f t="shared" si="57"/>
        <v>H</v>
      </c>
      <c r="Y154" s="12">
        <f t="shared" si="58"/>
        <v>2</v>
      </c>
      <c r="Z154" s="12">
        <f t="shared" si="59"/>
        <v>0</v>
      </c>
      <c r="AA154" s="11">
        <f t="shared" si="60"/>
        <v>47</v>
      </c>
      <c r="AB154" s="11">
        <f t="shared" si="61"/>
        <v>46</v>
      </c>
      <c r="AC154" s="11">
        <f t="shared" si="62"/>
        <v>6</v>
      </c>
      <c r="AD154" s="11">
        <f t="shared" si="63"/>
        <v>4</v>
      </c>
      <c r="AE154" s="13" t="str">
        <f t="shared" si="64"/>
        <v>W</v>
      </c>
      <c r="AF154" s="13" t="str">
        <f t="shared" si="65"/>
        <v>L</v>
      </c>
      <c r="AG154" s="14" t="str">
        <f t="shared" si="67"/>
        <v>Y</v>
      </c>
      <c r="AH154" s="11" t="str">
        <f t="shared" si="68"/>
        <v xml:space="preserve"> </v>
      </c>
    </row>
    <row r="155" spans="1:34" x14ac:dyDescent="0.3">
      <c r="A155" s="108">
        <v>42772</v>
      </c>
      <c r="B155" s="109" t="s">
        <v>12</v>
      </c>
      <c r="C155" s="109" t="s">
        <v>345</v>
      </c>
      <c r="D155" s="10">
        <f>IF(SUM(E155:F155)&gt;0,1," ")</f>
        <v>1</v>
      </c>
      <c r="E155" s="3">
        <v>9</v>
      </c>
      <c r="F155" s="3">
        <v>14</v>
      </c>
      <c r="G155" s="11">
        <f>IF(ISNUMBER($D155),IF(E155&gt;F155,2,IF(E155=F155,1,IF(E155&lt;F155,0," "))))</f>
        <v>0</v>
      </c>
      <c r="H155" s="11">
        <f>IF(ISNUMBER($D155),IF(F155&gt;E155,2,IF(F155=E155,1,IF(F155&lt;E155,0," "))))</f>
        <v>2</v>
      </c>
      <c r="I155" s="13" t="str">
        <f>IF(ISNUMBER($D155),IF(G155=2,"H",IF(G155=1,"D",IF(G155=0,"A"," "))))</f>
        <v>A</v>
      </c>
      <c r="J155" s="3">
        <v>4</v>
      </c>
      <c r="K155" s="3">
        <v>10</v>
      </c>
      <c r="L155" s="11">
        <f>IF(ISNUMBER($D155),IF(J155&gt;K155,2,IF(J155=K155,1,IF(J155&lt;K155,0," "))))</f>
        <v>0</v>
      </c>
      <c r="M155" s="11">
        <f>IF(ISNUMBER($D155),IF(K155&gt;J155,2,IF(K155=J155,1,IF(K155&lt;J155,0," "))))</f>
        <v>2</v>
      </c>
      <c r="N155" s="13" t="str">
        <f>IF(ISNUMBER($D155),IF(L155=2,"H",IF(L155=1,"D",IF(L155=0,"A"," "))))</f>
        <v>A</v>
      </c>
      <c r="O155" s="3">
        <v>9</v>
      </c>
      <c r="P155" s="3">
        <v>9</v>
      </c>
      <c r="Q155" s="11">
        <f>IF(ISNUMBER($D155),IF(O155&gt;P155,2,IF(O155=P155,1,IF(O155&lt;P155,0," "))))</f>
        <v>1</v>
      </c>
      <c r="R155" s="11">
        <f>IF(ISNUMBER($D155),IF(P155&gt;O155,2,IF(P155=O155,1,IF(P155&lt;O155,0," "))))</f>
        <v>1</v>
      </c>
      <c r="S155" s="13" t="str">
        <f>IF(ISNUMBER($D155),IF(Q155=2,"H",IF(Q155=1,"D",IF(Q155=0,"A"," "))))</f>
        <v>D</v>
      </c>
      <c r="T155" s="3">
        <v>13</v>
      </c>
      <c r="U155" s="3">
        <v>6</v>
      </c>
      <c r="V155" s="11">
        <f>IF(ISNUMBER($D155),IF(T155&gt;U155,2,IF(T155=U155,1,IF(T155&lt;U155,0," "))))</f>
        <v>2</v>
      </c>
      <c r="W155" s="11">
        <f>IF(ISNUMBER($D155),IF(U155&gt;T155,2,IF(U155=T155,1,IF(U155&lt;T155,0," "))))</f>
        <v>0</v>
      </c>
      <c r="X155" s="13" t="str">
        <f>IF(ISNUMBER($D155),IF(V155=2,"H",IF(V155=1,"D",IF(V155=0,"A"," "))))</f>
        <v>H</v>
      </c>
      <c r="Y155" s="12">
        <f>IF(ISNUMBER($D155),IF(SUM(T155,O155,J155,E155)&gt;SUM(U155,P155,K155,F155),2,IF(SUM(T155,O155,J155,E155)=SUM(U155,P155,K155,F155),1,0)))</f>
        <v>0</v>
      </c>
      <c r="Z155" s="12">
        <f>IF(ISNUMBER($D155),IF(Y155=2,0,IF(Y155=1,1,2)))</f>
        <v>2</v>
      </c>
      <c r="AA155" s="11">
        <f>+T155+O155+J155+E155</f>
        <v>35</v>
      </c>
      <c r="AB155" s="11">
        <f>+U155+P155+K155+F155</f>
        <v>39</v>
      </c>
      <c r="AC155" s="11">
        <f>+Y155+V155+Q155+L155+G155</f>
        <v>3</v>
      </c>
      <c r="AD155" s="11">
        <f>+Z155+W155+R155+M155+H155</f>
        <v>7</v>
      </c>
      <c r="AE155" s="13" t="str">
        <f>IF(ISNUMBER($D155),IF(AC155&gt;AD155,"W",IF(AC155=AD155,"D","L")))</f>
        <v>L</v>
      </c>
      <c r="AF155" s="13" t="str">
        <f>IF(ISNUMBER($D155),IF(AE155="W","L",IF(AE155="D","D","W")))</f>
        <v>W</v>
      </c>
      <c r="AG155" s="14" t="str">
        <f t="shared" si="67"/>
        <v>Y</v>
      </c>
      <c r="AH155" s="11" t="str">
        <f t="shared" si="68"/>
        <v xml:space="preserve"> </v>
      </c>
    </row>
    <row r="156" spans="1:34" x14ac:dyDescent="0.3">
      <c r="A156" s="108">
        <v>42772</v>
      </c>
      <c r="B156" s="109" t="s">
        <v>261</v>
      </c>
      <c r="C156" s="109" t="s">
        <v>275</v>
      </c>
      <c r="D156" s="10">
        <f t="shared" si="66"/>
        <v>1</v>
      </c>
      <c r="E156" s="3">
        <v>4</v>
      </c>
      <c r="F156" s="3">
        <v>9</v>
      </c>
      <c r="G156" s="11">
        <f t="shared" si="46"/>
        <v>0</v>
      </c>
      <c r="H156" s="11">
        <f t="shared" si="47"/>
        <v>2</v>
      </c>
      <c r="I156" s="13" t="str">
        <f t="shared" si="48"/>
        <v>A</v>
      </c>
      <c r="J156" s="3">
        <v>13</v>
      </c>
      <c r="K156" s="3">
        <v>7</v>
      </c>
      <c r="L156" s="11">
        <f t="shared" si="49"/>
        <v>2</v>
      </c>
      <c r="M156" s="11">
        <f t="shared" si="50"/>
        <v>0</v>
      </c>
      <c r="N156" s="13" t="str">
        <f t="shared" si="51"/>
        <v>H</v>
      </c>
      <c r="O156" s="3">
        <v>3</v>
      </c>
      <c r="P156" s="3">
        <v>19</v>
      </c>
      <c r="Q156" s="11">
        <f t="shared" si="52"/>
        <v>0</v>
      </c>
      <c r="R156" s="11">
        <f t="shared" si="53"/>
        <v>2</v>
      </c>
      <c r="S156" s="13" t="str">
        <f t="shared" si="54"/>
        <v>A</v>
      </c>
      <c r="T156" s="3">
        <v>12</v>
      </c>
      <c r="U156" s="3">
        <v>9</v>
      </c>
      <c r="V156" s="11">
        <f t="shared" si="55"/>
        <v>2</v>
      </c>
      <c r="W156" s="11">
        <f t="shared" si="56"/>
        <v>0</v>
      </c>
      <c r="X156" s="13" t="str">
        <f t="shared" si="57"/>
        <v>H</v>
      </c>
      <c r="Y156" s="12">
        <f t="shared" si="58"/>
        <v>0</v>
      </c>
      <c r="Z156" s="12">
        <f t="shared" si="59"/>
        <v>2</v>
      </c>
      <c r="AA156" s="11">
        <f t="shared" si="60"/>
        <v>32</v>
      </c>
      <c r="AB156" s="11">
        <f t="shared" si="61"/>
        <v>44</v>
      </c>
      <c r="AC156" s="11">
        <f t="shared" si="62"/>
        <v>4</v>
      </c>
      <c r="AD156" s="11">
        <f t="shared" si="63"/>
        <v>6</v>
      </c>
      <c r="AE156" s="13" t="str">
        <f t="shared" si="64"/>
        <v>L</v>
      </c>
      <c r="AF156" s="13" t="str">
        <f t="shared" si="65"/>
        <v>W</v>
      </c>
      <c r="AG156" s="14" t="str">
        <f t="shared" si="67"/>
        <v>Y</v>
      </c>
      <c r="AH156" s="11" t="str">
        <f t="shared" si="68"/>
        <v xml:space="preserve"> </v>
      </c>
    </row>
    <row r="157" spans="1:34" x14ac:dyDescent="0.3">
      <c r="A157" s="108">
        <v>42773</v>
      </c>
      <c r="B157" s="109" t="s">
        <v>390</v>
      </c>
      <c r="C157" s="109" t="s">
        <v>10</v>
      </c>
      <c r="D157" s="10">
        <f t="shared" si="66"/>
        <v>1</v>
      </c>
      <c r="E157" s="3">
        <v>6</v>
      </c>
      <c r="F157" s="3">
        <v>15</v>
      </c>
      <c r="G157" s="11">
        <f t="shared" si="46"/>
        <v>0</v>
      </c>
      <c r="H157" s="11">
        <f t="shared" si="47"/>
        <v>2</v>
      </c>
      <c r="I157" s="13" t="str">
        <f t="shared" si="48"/>
        <v>A</v>
      </c>
      <c r="J157" s="3">
        <v>6</v>
      </c>
      <c r="K157" s="3">
        <v>18</v>
      </c>
      <c r="L157" s="11">
        <f t="shared" si="49"/>
        <v>0</v>
      </c>
      <c r="M157" s="11">
        <f t="shared" si="50"/>
        <v>2</v>
      </c>
      <c r="N157" s="13" t="str">
        <f t="shared" si="51"/>
        <v>A</v>
      </c>
      <c r="O157" s="3">
        <v>8</v>
      </c>
      <c r="P157" s="3">
        <v>8</v>
      </c>
      <c r="Q157" s="11">
        <f t="shared" si="52"/>
        <v>1</v>
      </c>
      <c r="R157" s="11">
        <f t="shared" si="53"/>
        <v>1</v>
      </c>
      <c r="S157" s="13" t="str">
        <f t="shared" si="54"/>
        <v>D</v>
      </c>
      <c r="T157" s="3">
        <v>5</v>
      </c>
      <c r="U157" s="3">
        <v>15</v>
      </c>
      <c r="V157" s="11">
        <f t="shared" si="55"/>
        <v>0</v>
      </c>
      <c r="W157" s="11">
        <f t="shared" si="56"/>
        <v>2</v>
      </c>
      <c r="X157" s="13" t="str">
        <f t="shared" si="57"/>
        <v>A</v>
      </c>
      <c r="Y157" s="12">
        <f t="shared" si="58"/>
        <v>0</v>
      </c>
      <c r="Z157" s="12">
        <f t="shared" si="59"/>
        <v>2</v>
      </c>
      <c r="AA157" s="11">
        <f t="shared" si="60"/>
        <v>25</v>
      </c>
      <c r="AB157" s="11">
        <f t="shared" si="61"/>
        <v>56</v>
      </c>
      <c r="AC157" s="11">
        <f t="shared" si="62"/>
        <v>1</v>
      </c>
      <c r="AD157" s="11">
        <f t="shared" si="63"/>
        <v>9</v>
      </c>
      <c r="AE157" s="13" t="str">
        <f t="shared" si="64"/>
        <v>L</v>
      </c>
      <c r="AF157" s="13" t="str">
        <f t="shared" si="65"/>
        <v>W</v>
      </c>
      <c r="AG157" s="14" t="str">
        <f t="shared" si="67"/>
        <v>Y</v>
      </c>
      <c r="AH157" s="11" t="str">
        <f t="shared" si="68"/>
        <v xml:space="preserve"> </v>
      </c>
    </row>
    <row r="158" spans="1:34" x14ac:dyDescent="0.3">
      <c r="A158" s="90">
        <v>42774</v>
      </c>
      <c r="B158" s="89" t="s">
        <v>347</v>
      </c>
      <c r="C158" s="89" t="s">
        <v>269</v>
      </c>
      <c r="D158" s="10">
        <f t="shared" si="66"/>
        <v>1</v>
      </c>
      <c r="E158" s="3">
        <v>14</v>
      </c>
      <c r="F158" s="3">
        <v>8</v>
      </c>
      <c r="G158" s="11">
        <f t="shared" si="46"/>
        <v>2</v>
      </c>
      <c r="H158" s="11">
        <f t="shared" si="47"/>
        <v>0</v>
      </c>
      <c r="I158" s="13" t="str">
        <f t="shared" si="48"/>
        <v>H</v>
      </c>
      <c r="J158" s="3">
        <v>7</v>
      </c>
      <c r="K158" s="3">
        <v>11</v>
      </c>
      <c r="L158" s="11">
        <f t="shared" si="49"/>
        <v>0</v>
      </c>
      <c r="M158" s="11">
        <f t="shared" si="50"/>
        <v>2</v>
      </c>
      <c r="N158" s="13" t="str">
        <f t="shared" si="51"/>
        <v>A</v>
      </c>
      <c r="O158" s="3">
        <v>6</v>
      </c>
      <c r="P158" s="3">
        <v>7</v>
      </c>
      <c r="Q158" s="11">
        <f t="shared" si="52"/>
        <v>0</v>
      </c>
      <c r="R158" s="11">
        <f t="shared" si="53"/>
        <v>2</v>
      </c>
      <c r="S158" s="13" t="str">
        <f t="shared" si="54"/>
        <v>A</v>
      </c>
      <c r="T158" s="3">
        <v>11</v>
      </c>
      <c r="U158" s="3">
        <v>8</v>
      </c>
      <c r="V158" s="11">
        <f t="shared" si="55"/>
        <v>2</v>
      </c>
      <c r="W158" s="11">
        <f t="shared" si="56"/>
        <v>0</v>
      </c>
      <c r="X158" s="13" t="str">
        <f t="shared" si="57"/>
        <v>H</v>
      </c>
      <c r="Y158" s="12">
        <f t="shared" si="58"/>
        <v>2</v>
      </c>
      <c r="Z158" s="12">
        <f t="shared" si="59"/>
        <v>0</v>
      </c>
      <c r="AA158" s="11">
        <f t="shared" si="60"/>
        <v>38</v>
      </c>
      <c r="AB158" s="11">
        <f t="shared" si="61"/>
        <v>34</v>
      </c>
      <c r="AC158" s="11">
        <f t="shared" si="62"/>
        <v>6</v>
      </c>
      <c r="AD158" s="11">
        <f t="shared" si="63"/>
        <v>4</v>
      </c>
      <c r="AE158" s="13" t="str">
        <f t="shared" si="64"/>
        <v>W</v>
      </c>
      <c r="AF158" s="13" t="str">
        <f t="shared" si="65"/>
        <v>L</v>
      </c>
      <c r="AG158" s="14" t="str">
        <f t="shared" si="67"/>
        <v>Y</v>
      </c>
      <c r="AH158" s="11">
        <f t="shared" si="68"/>
        <v>1</v>
      </c>
    </row>
    <row r="159" spans="1:34" x14ac:dyDescent="0.3">
      <c r="A159" s="90">
        <v>42774</v>
      </c>
      <c r="B159" s="89" t="s">
        <v>327</v>
      </c>
      <c r="C159" s="89" t="s">
        <v>274</v>
      </c>
      <c r="D159" s="10">
        <f t="shared" si="66"/>
        <v>1</v>
      </c>
      <c r="E159" s="3">
        <v>3</v>
      </c>
      <c r="F159" s="3">
        <v>18</v>
      </c>
      <c r="G159" s="11">
        <f t="shared" si="46"/>
        <v>0</v>
      </c>
      <c r="H159" s="11">
        <f t="shared" si="47"/>
        <v>2</v>
      </c>
      <c r="I159" s="13" t="str">
        <f t="shared" si="48"/>
        <v>A</v>
      </c>
      <c r="J159" s="3">
        <v>3</v>
      </c>
      <c r="K159" s="3">
        <v>22</v>
      </c>
      <c r="L159" s="11">
        <f t="shared" si="49"/>
        <v>0</v>
      </c>
      <c r="M159" s="11">
        <f t="shared" si="50"/>
        <v>2</v>
      </c>
      <c r="N159" s="13" t="str">
        <f t="shared" si="51"/>
        <v>A</v>
      </c>
      <c r="O159" s="3">
        <v>8</v>
      </c>
      <c r="P159" s="3">
        <v>11</v>
      </c>
      <c r="Q159" s="11">
        <f t="shared" si="52"/>
        <v>0</v>
      </c>
      <c r="R159" s="11">
        <f t="shared" si="53"/>
        <v>2</v>
      </c>
      <c r="S159" s="13" t="str">
        <f t="shared" si="54"/>
        <v>A</v>
      </c>
      <c r="T159" s="3">
        <v>13</v>
      </c>
      <c r="U159" s="3">
        <v>9</v>
      </c>
      <c r="V159" s="11">
        <f t="shared" si="55"/>
        <v>2</v>
      </c>
      <c r="W159" s="11">
        <f t="shared" si="56"/>
        <v>0</v>
      </c>
      <c r="X159" s="13" t="str">
        <f t="shared" si="57"/>
        <v>H</v>
      </c>
      <c r="Y159" s="12">
        <f t="shared" si="58"/>
        <v>0</v>
      </c>
      <c r="Z159" s="12">
        <f t="shared" si="59"/>
        <v>2</v>
      </c>
      <c r="AA159" s="11">
        <f t="shared" si="60"/>
        <v>27</v>
      </c>
      <c r="AB159" s="11">
        <f t="shared" si="61"/>
        <v>60</v>
      </c>
      <c r="AC159" s="11">
        <f t="shared" si="62"/>
        <v>2</v>
      </c>
      <c r="AD159" s="11">
        <f t="shared" si="63"/>
        <v>8</v>
      </c>
      <c r="AE159" s="13" t="str">
        <f t="shared" si="64"/>
        <v>L</v>
      </c>
      <c r="AF159" s="13" t="str">
        <f t="shared" si="65"/>
        <v>W</v>
      </c>
      <c r="AG159" s="14" t="str">
        <f t="shared" si="67"/>
        <v>Y</v>
      </c>
      <c r="AH159" s="11" t="str">
        <f t="shared" si="68"/>
        <v xml:space="preserve"> </v>
      </c>
    </row>
    <row r="160" spans="1:34" x14ac:dyDescent="0.3">
      <c r="A160" s="90">
        <v>42775</v>
      </c>
      <c r="B160" s="89" t="s">
        <v>348</v>
      </c>
      <c r="C160" s="89" t="s">
        <v>262</v>
      </c>
      <c r="D160" s="10">
        <f t="shared" si="66"/>
        <v>1</v>
      </c>
      <c r="E160" s="3">
        <v>15</v>
      </c>
      <c r="F160" s="3">
        <v>8</v>
      </c>
      <c r="G160" s="11">
        <f t="shared" si="46"/>
        <v>2</v>
      </c>
      <c r="H160" s="11">
        <f t="shared" si="47"/>
        <v>0</v>
      </c>
      <c r="I160" s="13" t="str">
        <f t="shared" si="48"/>
        <v>H</v>
      </c>
      <c r="J160" s="3">
        <v>8</v>
      </c>
      <c r="K160" s="3">
        <v>7</v>
      </c>
      <c r="L160" s="11">
        <f t="shared" si="49"/>
        <v>2</v>
      </c>
      <c r="M160" s="11">
        <f t="shared" si="50"/>
        <v>0</v>
      </c>
      <c r="N160" s="13" t="str">
        <f t="shared" si="51"/>
        <v>H</v>
      </c>
      <c r="O160" s="3">
        <v>15</v>
      </c>
      <c r="P160" s="3">
        <v>2</v>
      </c>
      <c r="Q160" s="11">
        <f t="shared" si="52"/>
        <v>2</v>
      </c>
      <c r="R160" s="11">
        <f t="shared" si="53"/>
        <v>0</v>
      </c>
      <c r="S160" s="13" t="str">
        <f t="shared" si="54"/>
        <v>H</v>
      </c>
      <c r="T160" s="3">
        <v>20</v>
      </c>
      <c r="U160" s="3">
        <v>2</v>
      </c>
      <c r="V160" s="11">
        <f t="shared" si="55"/>
        <v>2</v>
      </c>
      <c r="W160" s="11">
        <f t="shared" si="56"/>
        <v>0</v>
      </c>
      <c r="X160" s="13" t="str">
        <f t="shared" si="57"/>
        <v>H</v>
      </c>
      <c r="Y160" s="12">
        <f t="shared" si="58"/>
        <v>2</v>
      </c>
      <c r="Z160" s="12">
        <f t="shared" si="59"/>
        <v>0</v>
      </c>
      <c r="AA160" s="11">
        <f t="shared" si="60"/>
        <v>58</v>
      </c>
      <c r="AB160" s="11">
        <f t="shared" si="61"/>
        <v>19</v>
      </c>
      <c r="AC160" s="11">
        <f t="shared" si="62"/>
        <v>10</v>
      </c>
      <c r="AD160" s="11">
        <f t="shared" si="63"/>
        <v>0</v>
      </c>
      <c r="AE160" s="13" t="str">
        <f t="shared" si="64"/>
        <v>W</v>
      </c>
      <c r="AF160" s="13" t="str">
        <f t="shared" si="65"/>
        <v>L</v>
      </c>
      <c r="AG160" s="14" t="str">
        <f t="shared" si="67"/>
        <v>Y</v>
      </c>
      <c r="AH160" s="11">
        <f t="shared" si="68"/>
        <v>1</v>
      </c>
    </row>
    <row r="161" spans="1:34" x14ac:dyDescent="0.3">
      <c r="A161" s="90">
        <v>42775</v>
      </c>
      <c r="B161" s="89" t="s">
        <v>273</v>
      </c>
      <c r="C161" s="89" t="s">
        <v>10</v>
      </c>
      <c r="D161" s="10">
        <f t="shared" si="66"/>
        <v>1</v>
      </c>
      <c r="E161" s="3">
        <v>4</v>
      </c>
      <c r="F161" s="3">
        <v>8</v>
      </c>
      <c r="G161" s="11">
        <f t="shared" si="46"/>
        <v>0</v>
      </c>
      <c r="H161" s="11">
        <f t="shared" si="47"/>
        <v>2</v>
      </c>
      <c r="I161" s="13" t="str">
        <f t="shared" si="48"/>
        <v>A</v>
      </c>
      <c r="J161" s="3">
        <v>9</v>
      </c>
      <c r="K161" s="3">
        <v>10</v>
      </c>
      <c r="L161" s="11">
        <f t="shared" si="49"/>
        <v>0</v>
      </c>
      <c r="M161" s="11">
        <f t="shared" si="50"/>
        <v>2</v>
      </c>
      <c r="N161" s="13" t="str">
        <f t="shared" si="51"/>
        <v>A</v>
      </c>
      <c r="O161" s="3">
        <v>12</v>
      </c>
      <c r="P161" s="3">
        <v>12</v>
      </c>
      <c r="Q161" s="11">
        <f t="shared" si="52"/>
        <v>1</v>
      </c>
      <c r="R161" s="11">
        <f t="shared" si="53"/>
        <v>1</v>
      </c>
      <c r="S161" s="13" t="str">
        <f t="shared" si="54"/>
        <v>D</v>
      </c>
      <c r="T161" s="3">
        <v>4</v>
      </c>
      <c r="U161" s="3">
        <v>13</v>
      </c>
      <c r="V161" s="11">
        <f t="shared" si="55"/>
        <v>0</v>
      </c>
      <c r="W161" s="11">
        <f t="shared" si="56"/>
        <v>2</v>
      </c>
      <c r="X161" s="13" t="str">
        <f t="shared" si="57"/>
        <v>A</v>
      </c>
      <c r="Y161" s="12">
        <f t="shared" si="58"/>
        <v>0</v>
      </c>
      <c r="Z161" s="12">
        <f t="shared" si="59"/>
        <v>2</v>
      </c>
      <c r="AA161" s="11">
        <f t="shared" si="60"/>
        <v>29</v>
      </c>
      <c r="AB161" s="11">
        <f t="shared" si="61"/>
        <v>43</v>
      </c>
      <c r="AC161" s="11">
        <f t="shared" si="62"/>
        <v>1</v>
      </c>
      <c r="AD161" s="11">
        <f t="shared" si="63"/>
        <v>9</v>
      </c>
      <c r="AE161" s="13" t="str">
        <f t="shared" si="64"/>
        <v>L</v>
      </c>
      <c r="AF161" s="13" t="str">
        <f t="shared" si="65"/>
        <v>W</v>
      </c>
      <c r="AG161" s="14" t="str">
        <f t="shared" si="67"/>
        <v>Y</v>
      </c>
      <c r="AH161" s="11" t="str">
        <f t="shared" si="68"/>
        <v xml:space="preserve"> </v>
      </c>
    </row>
    <row r="162" spans="1:34" x14ac:dyDescent="0.3">
      <c r="A162" s="90">
        <v>42776</v>
      </c>
      <c r="B162" s="89" t="s">
        <v>260</v>
      </c>
      <c r="C162" s="89" t="s">
        <v>389</v>
      </c>
      <c r="D162" s="10">
        <f t="shared" si="66"/>
        <v>1</v>
      </c>
      <c r="E162" s="3">
        <v>12</v>
      </c>
      <c r="F162" s="3">
        <v>5</v>
      </c>
      <c r="G162" s="11">
        <f t="shared" si="46"/>
        <v>2</v>
      </c>
      <c r="H162" s="11">
        <f t="shared" si="47"/>
        <v>0</v>
      </c>
      <c r="I162" s="13" t="str">
        <f t="shared" si="48"/>
        <v>H</v>
      </c>
      <c r="J162" s="3">
        <v>10</v>
      </c>
      <c r="K162" s="3">
        <v>18</v>
      </c>
      <c r="L162" s="11">
        <f t="shared" si="49"/>
        <v>0</v>
      </c>
      <c r="M162" s="11">
        <f t="shared" si="50"/>
        <v>2</v>
      </c>
      <c r="N162" s="13" t="str">
        <f t="shared" si="51"/>
        <v>A</v>
      </c>
      <c r="O162" s="3">
        <v>15</v>
      </c>
      <c r="P162" s="3">
        <v>7</v>
      </c>
      <c r="Q162" s="11">
        <f t="shared" si="52"/>
        <v>2</v>
      </c>
      <c r="R162" s="11">
        <f t="shared" si="53"/>
        <v>0</v>
      </c>
      <c r="S162" s="13" t="str">
        <f t="shared" si="54"/>
        <v>H</v>
      </c>
      <c r="T162" s="3">
        <v>8</v>
      </c>
      <c r="U162" s="3">
        <v>8</v>
      </c>
      <c r="V162" s="11">
        <f t="shared" si="55"/>
        <v>1</v>
      </c>
      <c r="W162" s="11">
        <f t="shared" si="56"/>
        <v>1</v>
      </c>
      <c r="X162" s="13" t="str">
        <f t="shared" si="57"/>
        <v>D</v>
      </c>
      <c r="Y162" s="12">
        <f t="shared" si="58"/>
        <v>2</v>
      </c>
      <c r="Z162" s="12">
        <f t="shared" si="59"/>
        <v>0</v>
      </c>
      <c r="AA162" s="11">
        <f t="shared" si="60"/>
        <v>45</v>
      </c>
      <c r="AB162" s="11">
        <f t="shared" si="61"/>
        <v>38</v>
      </c>
      <c r="AC162" s="11">
        <f t="shared" si="62"/>
        <v>7</v>
      </c>
      <c r="AD162" s="11">
        <f t="shared" si="63"/>
        <v>3</v>
      </c>
      <c r="AE162" s="13" t="str">
        <f t="shared" si="64"/>
        <v>W</v>
      </c>
      <c r="AF162" s="13" t="str">
        <f t="shared" si="65"/>
        <v>L</v>
      </c>
      <c r="AG162" s="14" t="str">
        <f t="shared" si="67"/>
        <v>Y</v>
      </c>
      <c r="AH162" s="11">
        <f t="shared" si="68"/>
        <v>1</v>
      </c>
    </row>
    <row r="163" spans="1:34" x14ac:dyDescent="0.3">
      <c r="A163" s="90">
        <v>42776</v>
      </c>
      <c r="B163" s="89" t="s">
        <v>347</v>
      </c>
      <c r="C163" s="89" t="s">
        <v>345</v>
      </c>
      <c r="D163" s="10">
        <f t="shared" si="66"/>
        <v>1</v>
      </c>
      <c r="E163" s="3">
        <v>15</v>
      </c>
      <c r="F163" s="3">
        <v>6</v>
      </c>
      <c r="G163" s="11">
        <f t="shared" si="46"/>
        <v>2</v>
      </c>
      <c r="H163" s="11">
        <f t="shared" si="47"/>
        <v>0</v>
      </c>
      <c r="I163" s="13" t="str">
        <f t="shared" si="48"/>
        <v>H</v>
      </c>
      <c r="J163" s="3">
        <v>12</v>
      </c>
      <c r="K163" s="3">
        <v>4</v>
      </c>
      <c r="L163" s="11">
        <f t="shared" si="49"/>
        <v>2</v>
      </c>
      <c r="M163" s="11">
        <f t="shared" si="50"/>
        <v>0</v>
      </c>
      <c r="N163" s="13" t="str">
        <f t="shared" si="51"/>
        <v>H</v>
      </c>
      <c r="O163" s="3">
        <v>10</v>
      </c>
      <c r="P163" s="3">
        <v>7</v>
      </c>
      <c r="Q163" s="11">
        <f t="shared" si="52"/>
        <v>2</v>
      </c>
      <c r="R163" s="11">
        <f t="shared" si="53"/>
        <v>0</v>
      </c>
      <c r="S163" s="13" t="str">
        <f t="shared" si="54"/>
        <v>H</v>
      </c>
      <c r="T163" s="3">
        <v>13</v>
      </c>
      <c r="U163" s="3">
        <v>7</v>
      </c>
      <c r="V163" s="11">
        <f t="shared" si="55"/>
        <v>2</v>
      </c>
      <c r="W163" s="11">
        <f t="shared" si="56"/>
        <v>0</v>
      </c>
      <c r="X163" s="13" t="str">
        <f t="shared" si="57"/>
        <v>H</v>
      </c>
      <c r="Y163" s="12">
        <f t="shared" si="58"/>
        <v>2</v>
      </c>
      <c r="Z163" s="12">
        <f t="shared" si="59"/>
        <v>0</v>
      </c>
      <c r="AA163" s="11">
        <f t="shared" si="60"/>
        <v>50</v>
      </c>
      <c r="AB163" s="11">
        <f t="shared" si="61"/>
        <v>24</v>
      </c>
      <c r="AC163" s="11">
        <f t="shared" si="62"/>
        <v>10</v>
      </c>
      <c r="AD163" s="11">
        <f t="shared" si="63"/>
        <v>0</v>
      </c>
      <c r="AE163" s="13" t="str">
        <f t="shared" si="64"/>
        <v>W</v>
      </c>
      <c r="AF163" s="13" t="str">
        <f t="shared" si="65"/>
        <v>L</v>
      </c>
      <c r="AG163" s="14" t="str">
        <f t="shared" si="67"/>
        <v>Y</v>
      </c>
      <c r="AH163" s="11">
        <f t="shared" si="68"/>
        <v>1</v>
      </c>
    </row>
    <row r="164" spans="1:34" x14ac:dyDescent="0.3">
      <c r="A164" s="108">
        <v>42777</v>
      </c>
      <c r="B164" s="109" t="s">
        <v>346</v>
      </c>
      <c r="C164" s="109" t="s">
        <v>262</v>
      </c>
      <c r="D164" s="10">
        <f t="shared" si="66"/>
        <v>1</v>
      </c>
      <c r="E164" s="3">
        <v>11</v>
      </c>
      <c r="F164" s="3">
        <v>9</v>
      </c>
      <c r="G164" s="11">
        <f t="shared" si="46"/>
        <v>2</v>
      </c>
      <c r="H164" s="11">
        <f t="shared" si="47"/>
        <v>0</v>
      </c>
      <c r="I164" s="13" t="str">
        <f t="shared" si="48"/>
        <v>H</v>
      </c>
      <c r="J164" s="3">
        <v>5</v>
      </c>
      <c r="K164" s="3">
        <v>12</v>
      </c>
      <c r="L164" s="11">
        <f t="shared" si="49"/>
        <v>0</v>
      </c>
      <c r="M164" s="11">
        <f t="shared" si="50"/>
        <v>2</v>
      </c>
      <c r="N164" s="13" t="str">
        <f t="shared" si="51"/>
        <v>A</v>
      </c>
      <c r="O164" s="3">
        <v>9</v>
      </c>
      <c r="P164" s="3">
        <v>12</v>
      </c>
      <c r="Q164" s="11">
        <f t="shared" si="52"/>
        <v>0</v>
      </c>
      <c r="R164" s="11">
        <f t="shared" si="53"/>
        <v>2</v>
      </c>
      <c r="S164" s="13" t="str">
        <f t="shared" si="54"/>
        <v>A</v>
      </c>
      <c r="T164" s="3">
        <v>12</v>
      </c>
      <c r="U164" s="3">
        <v>13</v>
      </c>
      <c r="V164" s="11">
        <f t="shared" si="55"/>
        <v>0</v>
      </c>
      <c r="W164" s="11">
        <f t="shared" si="56"/>
        <v>2</v>
      </c>
      <c r="X164" s="13" t="str">
        <f t="shared" si="57"/>
        <v>A</v>
      </c>
      <c r="Y164" s="12">
        <f t="shared" si="58"/>
        <v>0</v>
      </c>
      <c r="Z164" s="12">
        <f t="shared" si="59"/>
        <v>2</v>
      </c>
      <c r="AA164" s="11">
        <f t="shared" si="60"/>
        <v>37</v>
      </c>
      <c r="AB164" s="11">
        <f t="shared" si="61"/>
        <v>46</v>
      </c>
      <c r="AC164" s="11">
        <f t="shared" si="62"/>
        <v>2</v>
      </c>
      <c r="AD164" s="11">
        <f t="shared" si="63"/>
        <v>8</v>
      </c>
      <c r="AE164" s="13" t="str">
        <f t="shared" si="64"/>
        <v>L</v>
      </c>
      <c r="AF164" s="13" t="str">
        <f t="shared" si="65"/>
        <v>W</v>
      </c>
      <c r="AG164" s="14" t="str">
        <f t="shared" si="67"/>
        <v>Y</v>
      </c>
      <c r="AH164" s="11" t="str">
        <f t="shared" si="68"/>
        <v xml:space="preserve"> </v>
      </c>
    </row>
    <row r="165" spans="1:34" x14ac:dyDescent="0.3">
      <c r="A165" s="108">
        <v>42779</v>
      </c>
      <c r="B165" s="109" t="s">
        <v>12</v>
      </c>
      <c r="C165" s="109" t="s">
        <v>269</v>
      </c>
      <c r="D165" s="10">
        <f t="shared" si="66"/>
        <v>1</v>
      </c>
      <c r="E165" s="3">
        <v>14</v>
      </c>
      <c r="F165" s="3">
        <v>1</v>
      </c>
      <c r="G165" s="11">
        <f t="shared" si="46"/>
        <v>2</v>
      </c>
      <c r="H165" s="11">
        <f t="shared" si="47"/>
        <v>0</v>
      </c>
      <c r="I165" s="13" t="str">
        <f t="shared" si="48"/>
        <v>H</v>
      </c>
      <c r="J165" s="3">
        <v>5</v>
      </c>
      <c r="K165" s="3">
        <v>14</v>
      </c>
      <c r="L165" s="11">
        <f t="shared" si="49"/>
        <v>0</v>
      </c>
      <c r="M165" s="11">
        <f t="shared" si="50"/>
        <v>2</v>
      </c>
      <c r="N165" s="13" t="str">
        <f t="shared" si="51"/>
        <v>A</v>
      </c>
      <c r="O165" s="3">
        <v>7</v>
      </c>
      <c r="P165" s="3">
        <v>13</v>
      </c>
      <c r="Q165" s="11">
        <f t="shared" si="52"/>
        <v>0</v>
      </c>
      <c r="R165" s="11">
        <f t="shared" si="53"/>
        <v>2</v>
      </c>
      <c r="S165" s="13" t="str">
        <f t="shared" si="54"/>
        <v>A</v>
      </c>
      <c r="T165" s="3">
        <v>8</v>
      </c>
      <c r="U165" s="3">
        <v>8</v>
      </c>
      <c r="V165" s="11">
        <f t="shared" si="55"/>
        <v>1</v>
      </c>
      <c r="W165" s="11">
        <f t="shared" si="56"/>
        <v>1</v>
      </c>
      <c r="X165" s="13" t="str">
        <f t="shared" si="57"/>
        <v>D</v>
      </c>
      <c r="Y165" s="12">
        <f t="shared" si="58"/>
        <v>0</v>
      </c>
      <c r="Z165" s="12">
        <f t="shared" si="59"/>
        <v>2</v>
      </c>
      <c r="AA165" s="11">
        <f t="shared" si="60"/>
        <v>34</v>
      </c>
      <c r="AB165" s="11">
        <f t="shared" si="61"/>
        <v>36</v>
      </c>
      <c r="AC165" s="11">
        <f t="shared" si="62"/>
        <v>3</v>
      </c>
      <c r="AD165" s="11">
        <f t="shared" si="63"/>
        <v>7</v>
      </c>
      <c r="AE165" s="13" t="str">
        <f t="shared" si="64"/>
        <v>L</v>
      </c>
      <c r="AF165" s="13" t="str">
        <f t="shared" si="65"/>
        <v>W</v>
      </c>
      <c r="AG165" s="14" t="str">
        <f t="shared" si="67"/>
        <v>Y</v>
      </c>
      <c r="AH165" s="11" t="str">
        <f t="shared" si="68"/>
        <v xml:space="preserve"> </v>
      </c>
    </row>
    <row r="166" spans="1:34" x14ac:dyDescent="0.3">
      <c r="A166" s="90">
        <v>42779</v>
      </c>
      <c r="B166" s="89" t="s">
        <v>11</v>
      </c>
      <c r="C166" s="89" t="s">
        <v>327</v>
      </c>
      <c r="D166" s="10">
        <f t="shared" si="66"/>
        <v>1</v>
      </c>
      <c r="E166" s="3">
        <v>11</v>
      </c>
      <c r="F166" s="3">
        <v>8</v>
      </c>
      <c r="G166" s="11">
        <f t="shared" si="46"/>
        <v>2</v>
      </c>
      <c r="H166" s="11">
        <f t="shared" si="47"/>
        <v>0</v>
      </c>
      <c r="I166" s="13" t="str">
        <f t="shared" si="48"/>
        <v>H</v>
      </c>
      <c r="J166" s="3">
        <v>4</v>
      </c>
      <c r="K166" s="3">
        <v>13</v>
      </c>
      <c r="L166" s="11">
        <f t="shared" si="49"/>
        <v>0</v>
      </c>
      <c r="M166" s="11">
        <f t="shared" si="50"/>
        <v>2</v>
      </c>
      <c r="N166" s="13" t="str">
        <f t="shared" si="51"/>
        <v>A</v>
      </c>
      <c r="O166" s="3">
        <v>9</v>
      </c>
      <c r="P166" s="3">
        <v>6</v>
      </c>
      <c r="Q166" s="11">
        <f t="shared" si="52"/>
        <v>2</v>
      </c>
      <c r="R166" s="11">
        <f t="shared" si="53"/>
        <v>0</v>
      </c>
      <c r="S166" s="13" t="str">
        <f t="shared" si="54"/>
        <v>H</v>
      </c>
      <c r="T166" s="3">
        <v>9</v>
      </c>
      <c r="U166" s="3">
        <v>9</v>
      </c>
      <c r="V166" s="11">
        <f t="shared" si="55"/>
        <v>1</v>
      </c>
      <c r="W166" s="11">
        <f t="shared" si="56"/>
        <v>1</v>
      </c>
      <c r="X166" s="13" t="str">
        <f t="shared" si="57"/>
        <v>D</v>
      </c>
      <c r="Y166" s="12">
        <f t="shared" si="58"/>
        <v>0</v>
      </c>
      <c r="Z166" s="12">
        <f t="shared" si="59"/>
        <v>2</v>
      </c>
      <c r="AA166" s="11">
        <f t="shared" si="60"/>
        <v>33</v>
      </c>
      <c r="AB166" s="11">
        <f t="shared" si="61"/>
        <v>36</v>
      </c>
      <c r="AC166" s="11">
        <f t="shared" si="62"/>
        <v>5</v>
      </c>
      <c r="AD166" s="11">
        <f t="shared" si="63"/>
        <v>5</v>
      </c>
      <c r="AE166" s="13" t="str">
        <f t="shared" si="64"/>
        <v>D</v>
      </c>
      <c r="AF166" s="13" t="str">
        <f t="shared" si="65"/>
        <v>D</v>
      </c>
      <c r="AG166" s="14" t="str">
        <f t="shared" si="67"/>
        <v>Y</v>
      </c>
      <c r="AH166" s="11" t="str">
        <f t="shared" si="68"/>
        <v xml:space="preserve"> </v>
      </c>
    </row>
    <row r="167" spans="1:34" x14ac:dyDescent="0.3">
      <c r="A167" s="108">
        <v>42780</v>
      </c>
      <c r="B167" s="109" t="s">
        <v>272</v>
      </c>
      <c r="C167" s="109" t="s">
        <v>390</v>
      </c>
      <c r="D167" s="10">
        <f t="shared" si="66"/>
        <v>1</v>
      </c>
      <c r="E167" s="3">
        <v>12</v>
      </c>
      <c r="F167" s="3">
        <v>9</v>
      </c>
      <c r="G167" s="11">
        <f t="shared" si="46"/>
        <v>2</v>
      </c>
      <c r="H167" s="11">
        <f t="shared" si="47"/>
        <v>0</v>
      </c>
      <c r="I167" s="13" t="str">
        <f t="shared" si="48"/>
        <v>H</v>
      </c>
      <c r="J167" s="3">
        <v>12</v>
      </c>
      <c r="K167" s="3">
        <v>4</v>
      </c>
      <c r="L167" s="11">
        <f t="shared" si="49"/>
        <v>2</v>
      </c>
      <c r="M167" s="11">
        <f t="shared" si="50"/>
        <v>0</v>
      </c>
      <c r="N167" s="13" t="str">
        <f t="shared" si="51"/>
        <v>H</v>
      </c>
      <c r="O167" s="3">
        <v>8</v>
      </c>
      <c r="P167" s="3">
        <v>5</v>
      </c>
      <c r="Q167" s="11">
        <f t="shared" si="52"/>
        <v>2</v>
      </c>
      <c r="R167" s="11">
        <f t="shared" si="53"/>
        <v>0</v>
      </c>
      <c r="S167" s="13" t="str">
        <f t="shared" si="54"/>
        <v>H</v>
      </c>
      <c r="T167" s="3">
        <v>11</v>
      </c>
      <c r="U167" s="3">
        <v>6</v>
      </c>
      <c r="V167" s="11">
        <f t="shared" si="55"/>
        <v>2</v>
      </c>
      <c r="W167" s="11">
        <f t="shared" si="56"/>
        <v>0</v>
      </c>
      <c r="X167" s="13" t="str">
        <f t="shared" si="57"/>
        <v>H</v>
      </c>
      <c r="Y167" s="12">
        <f t="shared" si="58"/>
        <v>2</v>
      </c>
      <c r="Z167" s="12">
        <f t="shared" si="59"/>
        <v>0</v>
      </c>
      <c r="AA167" s="11">
        <f t="shared" si="60"/>
        <v>43</v>
      </c>
      <c r="AB167" s="11">
        <f t="shared" si="61"/>
        <v>24</v>
      </c>
      <c r="AC167" s="11">
        <f t="shared" si="62"/>
        <v>10</v>
      </c>
      <c r="AD167" s="11">
        <f t="shared" si="63"/>
        <v>0</v>
      </c>
      <c r="AE167" s="13" t="str">
        <f t="shared" si="64"/>
        <v>W</v>
      </c>
      <c r="AF167" s="13" t="str">
        <f t="shared" si="65"/>
        <v>L</v>
      </c>
      <c r="AG167" s="14" t="str">
        <f t="shared" si="67"/>
        <v>Y</v>
      </c>
      <c r="AH167" s="11">
        <f t="shared" si="68"/>
        <v>1</v>
      </c>
    </row>
    <row r="168" spans="1:34" x14ac:dyDescent="0.3">
      <c r="A168" s="108">
        <v>42780</v>
      </c>
      <c r="B168" s="109" t="s">
        <v>389</v>
      </c>
      <c r="C168" s="109" t="s">
        <v>270</v>
      </c>
      <c r="D168" s="10">
        <f t="shared" si="66"/>
        <v>1</v>
      </c>
      <c r="E168" s="3">
        <v>12</v>
      </c>
      <c r="F168" s="3">
        <v>6</v>
      </c>
      <c r="G168" s="11">
        <f t="shared" si="46"/>
        <v>2</v>
      </c>
      <c r="H168" s="11">
        <f t="shared" si="47"/>
        <v>0</v>
      </c>
      <c r="I168" s="13" t="str">
        <f t="shared" si="48"/>
        <v>H</v>
      </c>
      <c r="J168" s="3">
        <v>7</v>
      </c>
      <c r="K168" s="3">
        <v>11</v>
      </c>
      <c r="L168" s="11">
        <f t="shared" si="49"/>
        <v>0</v>
      </c>
      <c r="M168" s="11">
        <f t="shared" si="50"/>
        <v>2</v>
      </c>
      <c r="N168" s="13" t="str">
        <f t="shared" si="51"/>
        <v>A</v>
      </c>
      <c r="O168" s="3">
        <v>21</v>
      </c>
      <c r="P168" s="3">
        <v>1</v>
      </c>
      <c r="Q168" s="11">
        <f t="shared" si="52"/>
        <v>2</v>
      </c>
      <c r="R168" s="11">
        <f t="shared" si="53"/>
        <v>0</v>
      </c>
      <c r="S168" s="13" t="str">
        <f t="shared" si="54"/>
        <v>H</v>
      </c>
      <c r="T168" s="3">
        <v>23</v>
      </c>
      <c r="U168" s="3">
        <v>7</v>
      </c>
      <c r="V168" s="11">
        <f t="shared" si="55"/>
        <v>2</v>
      </c>
      <c r="W168" s="11">
        <f t="shared" si="56"/>
        <v>0</v>
      </c>
      <c r="X168" s="13" t="str">
        <f t="shared" si="57"/>
        <v>H</v>
      </c>
      <c r="Y168" s="12">
        <f t="shared" si="58"/>
        <v>2</v>
      </c>
      <c r="Z168" s="12">
        <f t="shared" si="59"/>
        <v>0</v>
      </c>
      <c r="AA168" s="11">
        <f t="shared" si="60"/>
        <v>63</v>
      </c>
      <c r="AB168" s="11">
        <f t="shared" si="61"/>
        <v>25</v>
      </c>
      <c r="AC168" s="11">
        <f t="shared" si="62"/>
        <v>8</v>
      </c>
      <c r="AD168" s="11">
        <f t="shared" si="63"/>
        <v>2</v>
      </c>
      <c r="AE168" s="13" t="str">
        <f t="shared" si="64"/>
        <v>W</v>
      </c>
      <c r="AF168" s="13" t="str">
        <f t="shared" si="65"/>
        <v>L</v>
      </c>
      <c r="AG168" s="14" t="str">
        <f t="shared" si="67"/>
        <v>Y</v>
      </c>
      <c r="AH168" s="11">
        <f t="shared" si="68"/>
        <v>1</v>
      </c>
    </row>
    <row r="169" spans="1:34" x14ac:dyDescent="0.3">
      <c r="A169" s="90">
        <v>42780</v>
      </c>
      <c r="B169" s="89" t="s">
        <v>349</v>
      </c>
      <c r="C169" s="89" t="s">
        <v>345</v>
      </c>
      <c r="D169" s="10">
        <f t="shared" si="66"/>
        <v>1</v>
      </c>
      <c r="E169" s="3">
        <v>9</v>
      </c>
      <c r="F169" s="3">
        <v>4</v>
      </c>
      <c r="G169" s="11">
        <f t="shared" si="46"/>
        <v>2</v>
      </c>
      <c r="H169" s="11">
        <f t="shared" si="47"/>
        <v>0</v>
      </c>
      <c r="I169" s="13" t="str">
        <f t="shared" si="48"/>
        <v>H</v>
      </c>
      <c r="J169" s="3">
        <v>3</v>
      </c>
      <c r="K169" s="3">
        <v>9</v>
      </c>
      <c r="L169" s="11">
        <f t="shared" si="49"/>
        <v>0</v>
      </c>
      <c r="M169" s="11">
        <f t="shared" si="50"/>
        <v>2</v>
      </c>
      <c r="N169" s="13" t="str">
        <f t="shared" si="51"/>
        <v>A</v>
      </c>
      <c r="O169" s="3">
        <v>8</v>
      </c>
      <c r="P169" s="3">
        <v>5</v>
      </c>
      <c r="Q169" s="11">
        <f t="shared" si="52"/>
        <v>2</v>
      </c>
      <c r="R169" s="11">
        <f t="shared" si="53"/>
        <v>0</v>
      </c>
      <c r="S169" s="13" t="str">
        <f t="shared" si="54"/>
        <v>H</v>
      </c>
      <c r="T169" s="3">
        <v>5</v>
      </c>
      <c r="U169" s="3">
        <v>21</v>
      </c>
      <c r="V169" s="11">
        <f t="shared" si="55"/>
        <v>0</v>
      </c>
      <c r="W169" s="11">
        <f t="shared" si="56"/>
        <v>2</v>
      </c>
      <c r="X169" s="13" t="str">
        <f t="shared" si="57"/>
        <v>A</v>
      </c>
      <c r="Y169" s="12">
        <f t="shared" si="58"/>
        <v>0</v>
      </c>
      <c r="Z169" s="12">
        <f t="shared" si="59"/>
        <v>2</v>
      </c>
      <c r="AA169" s="11">
        <f t="shared" si="60"/>
        <v>25</v>
      </c>
      <c r="AB169" s="11">
        <f t="shared" si="61"/>
        <v>39</v>
      </c>
      <c r="AC169" s="11">
        <f t="shared" si="62"/>
        <v>4</v>
      </c>
      <c r="AD169" s="11">
        <f t="shared" si="63"/>
        <v>6</v>
      </c>
      <c r="AE169" s="13" t="str">
        <f t="shared" si="64"/>
        <v>L</v>
      </c>
      <c r="AF169" s="13" t="str">
        <f t="shared" si="65"/>
        <v>W</v>
      </c>
      <c r="AG169" s="14" t="str">
        <f t="shared" si="67"/>
        <v>Y</v>
      </c>
      <c r="AH169" s="11" t="str">
        <f t="shared" si="68"/>
        <v xml:space="preserve"> </v>
      </c>
    </row>
    <row r="170" spans="1:34" x14ac:dyDescent="0.3">
      <c r="A170" s="108">
        <v>42780</v>
      </c>
      <c r="B170" s="109" t="s">
        <v>350</v>
      </c>
      <c r="C170" s="109" t="s">
        <v>10</v>
      </c>
      <c r="D170" s="10">
        <f t="shared" si="66"/>
        <v>1</v>
      </c>
      <c r="E170" s="3">
        <v>9</v>
      </c>
      <c r="F170" s="3">
        <v>7</v>
      </c>
      <c r="G170" s="11">
        <f t="shared" si="46"/>
        <v>2</v>
      </c>
      <c r="H170" s="11">
        <f t="shared" si="47"/>
        <v>0</v>
      </c>
      <c r="I170" s="13" t="str">
        <f t="shared" si="48"/>
        <v>H</v>
      </c>
      <c r="J170" s="3">
        <v>13</v>
      </c>
      <c r="K170" s="3">
        <v>6</v>
      </c>
      <c r="L170" s="11">
        <f t="shared" si="49"/>
        <v>2</v>
      </c>
      <c r="M170" s="11">
        <f t="shared" si="50"/>
        <v>0</v>
      </c>
      <c r="N170" s="13" t="str">
        <f t="shared" si="51"/>
        <v>H</v>
      </c>
      <c r="O170" s="3">
        <v>15</v>
      </c>
      <c r="P170" s="3">
        <v>3</v>
      </c>
      <c r="Q170" s="11">
        <f t="shared" si="52"/>
        <v>2</v>
      </c>
      <c r="R170" s="11">
        <f t="shared" si="53"/>
        <v>0</v>
      </c>
      <c r="S170" s="13" t="str">
        <f t="shared" si="54"/>
        <v>H</v>
      </c>
      <c r="T170" s="3">
        <v>5</v>
      </c>
      <c r="U170" s="3">
        <v>12</v>
      </c>
      <c r="V170" s="11">
        <f t="shared" si="55"/>
        <v>0</v>
      </c>
      <c r="W170" s="11">
        <f t="shared" si="56"/>
        <v>2</v>
      </c>
      <c r="X170" s="13" t="str">
        <f t="shared" si="57"/>
        <v>A</v>
      </c>
      <c r="Y170" s="12">
        <f t="shared" si="58"/>
        <v>2</v>
      </c>
      <c r="Z170" s="12">
        <f t="shared" si="59"/>
        <v>0</v>
      </c>
      <c r="AA170" s="11">
        <f t="shared" si="60"/>
        <v>42</v>
      </c>
      <c r="AB170" s="11">
        <f t="shared" si="61"/>
        <v>28</v>
      </c>
      <c r="AC170" s="11">
        <f t="shared" si="62"/>
        <v>8</v>
      </c>
      <c r="AD170" s="11">
        <f t="shared" si="63"/>
        <v>2</v>
      </c>
      <c r="AE170" s="13" t="str">
        <f t="shared" si="64"/>
        <v>W</v>
      </c>
      <c r="AF170" s="13" t="str">
        <f t="shared" si="65"/>
        <v>L</v>
      </c>
      <c r="AG170" s="14" t="str">
        <f t="shared" si="67"/>
        <v>Y</v>
      </c>
      <c r="AH170" s="11">
        <f t="shared" si="68"/>
        <v>1</v>
      </c>
    </row>
    <row r="171" spans="1:34" x14ac:dyDescent="0.3">
      <c r="A171" s="108">
        <v>42782</v>
      </c>
      <c r="B171" s="109" t="s">
        <v>271</v>
      </c>
      <c r="C171" s="109" t="s">
        <v>275</v>
      </c>
      <c r="D171" s="10">
        <f t="shared" si="66"/>
        <v>1</v>
      </c>
      <c r="E171" s="3">
        <v>10</v>
      </c>
      <c r="F171" s="3">
        <v>9</v>
      </c>
      <c r="G171" s="11">
        <f t="shared" si="46"/>
        <v>2</v>
      </c>
      <c r="H171" s="11">
        <f t="shared" si="47"/>
        <v>0</v>
      </c>
      <c r="I171" s="13" t="str">
        <f t="shared" si="48"/>
        <v>H</v>
      </c>
      <c r="J171" s="3">
        <v>13</v>
      </c>
      <c r="K171" s="3">
        <v>3</v>
      </c>
      <c r="L171" s="11">
        <f t="shared" si="49"/>
        <v>2</v>
      </c>
      <c r="M171" s="11">
        <f t="shared" si="50"/>
        <v>0</v>
      </c>
      <c r="N171" s="13" t="str">
        <f t="shared" si="51"/>
        <v>H</v>
      </c>
      <c r="O171" s="3">
        <v>13</v>
      </c>
      <c r="P171" s="3">
        <v>8</v>
      </c>
      <c r="Q171" s="11">
        <f t="shared" si="52"/>
        <v>2</v>
      </c>
      <c r="R171" s="11">
        <f t="shared" si="53"/>
        <v>0</v>
      </c>
      <c r="S171" s="13" t="str">
        <f t="shared" si="54"/>
        <v>H</v>
      </c>
      <c r="T171" s="3">
        <v>8</v>
      </c>
      <c r="U171" s="3">
        <v>9</v>
      </c>
      <c r="V171" s="11">
        <f t="shared" si="55"/>
        <v>0</v>
      </c>
      <c r="W171" s="11">
        <f t="shared" si="56"/>
        <v>2</v>
      </c>
      <c r="X171" s="13" t="str">
        <f t="shared" si="57"/>
        <v>A</v>
      </c>
      <c r="Y171" s="12">
        <f t="shared" si="58"/>
        <v>2</v>
      </c>
      <c r="Z171" s="12">
        <f t="shared" si="59"/>
        <v>0</v>
      </c>
      <c r="AA171" s="11">
        <f t="shared" si="60"/>
        <v>44</v>
      </c>
      <c r="AB171" s="11">
        <f t="shared" si="61"/>
        <v>29</v>
      </c>
      <c r="AC171" s="11">
        <f t="shared" si="62"/>
        <v>8</v>
      </c>
      <c r="AD171" s="11">
        <f t="shared" si="63"/>
        <v>2</v>
      </c>
      <c r="AE171" s="13" t="str">
        <f t="shared" si="64"/>
        <v>W</v>
      </c>
      <c r="AF171" s="13" t="str">
        <f t="shared" si="65"/>
        <v>L</v>
      </c>
      <c r="AG171" s="14" t="str">
        <f t="shared" si="67"/>
        <v>Y</v>
      </c>
      <c r="AH171" s="11">
        <f t="shared" si="68"/>
        <v>1</v>
      </c>
    </row>
    <row r="172" spans="1:34" x14ac:dyDescent="0.3">
      <c r="A172" s="108">
        <v>42782</v>
      </c>
      <c r="B172" s="109" t="s">
        <v>274</v>
      </c>
      <c r="C172" s="109" t="s">
        <v>347</v>
      </c>
      <c r="D172" s="10">
        <f t="shared" si="66"/>
        <v>1</v>
      </c>
      <c r="E172" s="3">
        <v>14</v>
      </c>
      <c r="F172" s="3">
        <v>11</v>
      </c>
      <c r="G172" s="11">
        <f t="shared" si="46"/>
        <v>2</v>
      </c>
      <c r="H172" s="11">
        <f t="shared" si="47"/>
        <v>0</v>
      </c>
      <c r="I172" s="13" t="str">
        <f t="shared" si="48"/>
        <v>H</v>
      </c>
      <c r="J172" s="3">
        <v>9</v>
      </c>
      <c r="K172" s="3">
        <v>7</v>
      </c>
      <c r="L172" s="11">
        <f t="shared" si="49"/>
        <v>2</v>
      </c>
      <c r="M172" s="11">
        <f t="shared" si="50"/>
        <v>0</v>
      </c>
      <c r="N172" s="13" t="str">
        <f t="shared" si="51"/>
        <v>H</v>
      </c>
      <c r="O172" s="3">
        <v>16</v>
      </c>
      <c r="P172" s="3">
        <v>6</v>
      </c>
      <c r="Q172" s="11">
        <f t="shared" si="52"/>
        <v>2</v>
      </c>
      <c r="R172" s="11">
        <f t="shared" si="53"/>
        <v>0</v>
      </c>
      <c r="S172" s="13" t="str">
        <f t="shared" si="54"/>
        <v>H</v>
      </c>
      <c r="T172" s="3">
        <v>5</v>
      </c>
      <c r="U172" s="3">
        <v>10</v>
      </c>
      <c r="V172" s="11">
        <f t="shared" si="55"/>
        <v>0</v>
      </c>
      <c r="W172" s="11">
        <f t="shared" si="56"/>
        <v>2</v>
      </c>
      <c r="X172" s="13" t="str">
        <f t="shared" si="57"/>
        <v>A</v>
      </c>
      <c r="Y172" s="12">
        <f t="shared" si="58"/>
        <v>2</v>
      </c>
      <c r="Z172" s="12">
        <f t="shared" si="59"/>
        <v>0</v>
      </c>
      <c r="AA172" s="11">
        <f t="shared" si="60"/>
        <v>44</v>
      </c>
      <c r="AB172" s="11">
        <f t="shared" si="61"/>
        <v>34</v>
      </c>
      <c r="AC172" s="11">
        <f t="shared" si="62"/>
        <v>8</v>
      </c>
      <c r="AD172" s="11">
        <f t="shared" si="63"/>
        <v>2</v>
      </c>
      <c r="AE172" s="13" t="str">
        <f t="shared" si="64"/>
        <v>W</v>
      </c>
      <c r="AF172" s="13" t="str">
        <f t="shared" si="65"/>
        <v>L</v>
      </c>
      <c r="AG172" s="14" t="str">
        <f t="shared" si="67"/>
        <v>Y</v>
      </c>
      <c r="AH172" s="11">
        <f t="shared" si="68"/>
        <v>1</v>
      </c>
    </row>
    <row r="173" spans="1:34" x14ac:dyDescent="0.3">
      <c r="A173" s="90">
        <v>42783</v>
      </c>
      <c r="B173" s="89" t="s">
        <v>348</v>
      </c>
      <c r="C173" s="89" t="s">
        <v>260</v>
      </c>
      <c r="D173" s="10">
        <f>IF(SUM(E173:F173)&gt;0,1," ")</f>
        <v>1</v>
      </c>
      <c r="E173" s="3">
        <v>3</v>
      </c>
      <c r="F173" s="3">
        <v>10</v>
      </c>
      <c r="G173" s="11">
        <f>IF(ISNUMBER($D173),IF(E173&gt;F173,2,IF(E173=F173,1,IF(E173&lt;F173,0," "))))</f>
        <v>0</v>
      </c>
      <c r="H173" s="11">
        <f>IF(ISNUMBER($D173),IF(F173&gt;E173,2,IF(F173=E173,1,IF(F173&lt;E173,0," "))))</f>
        <v>2</v>
      </c>
      <c r="I173" s="13" t="str">
        <f>IF(ISNUMBER($D173),IF(G173=2,"H",IF(G173=1,"D",IF(G173=0,"A"," "))))</f>
        <v>A</v>
      </c>
      <c r="J173" s="3">
        <v>16</v>
      </c>
      <c r="K173" s="3">
        <v>7</v>
      </c>
      <c r="L173" s="11">
        <f>IF(ISNUMBER($D173),IF(J173&gt;K173,2,IF(J173=K173,1,IF(J173&lt;K173,0," "))))</f>
        <v>2</v>
      </c>
      <c r="M173" s="11">
        <f>IF(ISNUMBER($D173),IF(K173&gt;J173,2,IF(K173=J173,1,IF(K173&lt;J173,0," "))))</f>
        <v>0</v>
      </c>
      <c r="N173" s="13" t="str">
        <f>IF(ISNUMBER($D173),IF(L173=2,"H",IF(L173=1,"D",IF(L173=0,"A"," "))))</f>
        <v>H</v>
      </c>
      <c r="O173" s="3">
        <v>5</v>
      </c>
      <c r="P173" s="3">
        <v>12</v>
      </c>
      <c r="Q173" s="11">
        <f>IF(ISNUMBER($D173),IF(O173&gt;P173,2,IF(O173=P173,1,IF(O173&lt;P173,0," "))))</f>
        <v>0</v>
      </c>
      <c r="R173" s="11">
        <f>IF(ISNUMBER($D173),IF(P173&gt;O173,2,IF(P173=O173,1,IF(P173&lt;O173,0," "))))</f>
        <v>2</v>
      </c>
      <c r="S173" s="13" t="str">
        <f>IF(ISNUMBER($D173),IF(Q173=2,"H",IF(Q173=1,"D",IF(Q173=0,"A"," "))))</f>
        <v>A</v>
      </c>
      <c r="T173" s="3">
        <v>12</v>
      </c>
      <c r="U173" s="3">
        <v>11</v>
      </c>
      <c r="V173" s="11">
        <f>IF(ISNUMBER($D173),IF(T173&gt;U173,2,IF(T173=U173,1,IF(T173&lt;U173,0," "))))</f>
        <v>2</v>
      </c>
      <c r="W173" s="11">
        <f>IF(ISNUMBER($D173),IF(U173&gt;T173,2,IF(U173=T173,1,IF(U173&lt;T173,0," "))))</f>
        <v>0</v>
      </c>
      <c r="X173" s="13" t="str">
        <f>IF(ISNUMBER($D173),IF(V173=2,"H",IF(V173=1,"D",IF(V173=0,"A"," "))))</f>
        <v>H</v>
      </c>
      <c r="Y173" s="12">
        <f>IF(ISNUMBER($D173),IF(SUM(T173,O173,J173,E173)&gt;SUM(U173,P173,K173,F173),2,IF(SUM(T173,O173,J173,E173)=SUM(U173,P173,K173,F173),1,0)))</f>
        <v>0</v>
      </c>
      <c r="Z173" s="12">
        <f>IF(ISNUMBER($D173),IF(Y173=2,0,IF(Y173=1,1,2)))</f>
        <v>2</v>
      </c>
      <c r="AA173" s="11">
        <f>+T173+O173+J173+E173</f>
        <v>36</v>
      </c>
      <c r="AB173" s="11">
        <f>+U173+P173+K173+F173</f>
        <v>40</v>
      </c>
      <c r="AC173" s="11">
        <f>+Y173+V173+Q173+L173+G173</f>
        <v>4</v>
      </c>
      <c r="AD173" s="11">
        <f>+Z173+W173+R173+M173+H173</f>
        <v>6</v>
      </c>
      <c r="AE173" s="13" t="str">
        <f>IF(ISNUMBER($D173),IF(AC173&gt;AD173,"W",IF(AC173=AD173,"D","L")))</f>
        <v>L</v>
      </c>
      <c r="AF173" s="13" t="str">
        <f>IF(ISNUMBER($D173),IF(AE173="W","L",IF(AE173="D","D","W")))</f>
        <v>W</v>
      </c>
      <c r="AG173" s="14" t="str">
        <f t="shared" si="67"/>
        <v>Y</v>
      </c>
      <c r="AH173" s="11" t="str">
        <f t="shared" si="68"/>
        <v xml:space="preserve"> </v>
      </c>
    </row>
    <row r="174" spans="1:34" x14ac:dyDescent="0.3">
      <c r="A174" s="90">
        <v>42783</v>
      </c>
      <c r="B174" s="89" t="s">
        <v>11</v>
      </c>
      <c r="C174" s="89" t="s">
        <v>345</v>
      </c>
      <c r="D174" s="10">
        <f t="shared" ref="D174" si="69">IF(SUM(E174:F174)&gt;0,1," ")</f>
        <v>1</v>
      </c>
      <c r="E174" s="3">
        <v>21</v>
      </c>
      <c r="F174" s="3">
        <v>8</v>
      </c>
      <c r="G174" s="11">
        <f>IF(ISNUMBER($D174),IF(E174&gt;F174,2,IF(E174=F174,1,IF(E174&lt;F174,0," "))))</f>
        <v>2</v>
      </c>
      <c r="H174" s="11">
        <f>IF(ISNUMBER($D174),IF(F174&gt;E174,2,IF(F174=E174,1,IF(F174&lt;E174,0," "))))</f>
        <v>0</v>
      </c>
      <c r="I174" s="13" t="str">
        <f>IF(ISNUMBER($D174),IF(G174=2,"H",IF(G174=1,"D",IF(G174=0,"A"," "))))</f>
        <v>H</v>
      </c>
      <c r="J174" s="3">
        <v>13</v>
      </c>
      <c r="K174" s="3">
        <v>9</v>
      </c>
      <c r="L174" s="11">
        <f>IF(ISNUMBER($D174),IF(J174&gt;K174,2,IF(J174=K174,1,IF(J174&lt;K174,0," "))))</f>
        <v>2</v>
      </c>
      <c r="M174" s="11">
        <f>IF(ISNUMBER($D174),IF(K174&gt;J174,2,IF(K174=J174,1,IF(K174&lt;J174,0," "))))</f>
        <v>0</v>
      </c>
      <c r="N174" s="13" t="str">
        <f>IF(ISNUMBER($D174),IF(L174=2,"H",IF(L174=1,"D",IF(L174=0,"A"," "))))</f>
        <v>H</v>
      </c>
      <c r="O174" s="3">
        <v>11</v>
      </c>
      <c r="P174" s="3">
        <v>7</v>
      </c>
      <c r="Q174" s="11">
        <f>IF(ISNUMBER($D174),IF(O174&gt;P174,2,IF(O174=P174,1,IF(O174&lt;P174,0," "))))</f>
        <v>2</v>
      </c>
      <c r="R174" s="11">
        <f>IF(ISNUMBER($D174),IF(P174&gt;O174,2,IF(P174=O174,1,IF(P174&lt;O174,0," "))))</f>
        <v>0</v>
      </c>
      <c r="S174" s="13" t="str">
        <f>IF(ISNUMBER($D174),IF(Q174=2,"H",IF(Q174=1,"D",IF(Q174=0,"A"," "))))</f>
        <v>H</v>
      </c>
      <c r="T174" s="3">
        <v>10</v>
      </c>
      <c r="U174" s="3">
        <v>3</v>
      </c>
      <c r="V174" s="11">
        <f>IF(ISNUMBER($D174),IF(T174&gt;U174,2,IF(T174=U174,1,IF(T174&lt;U174,0," "))))</f>
        <v>2</v>
      </c>
      <c r="W174" s="11">
        <f>IF(ISNUMBER($D174),IF(U174&gt;T174,2,IF(U174=T174,1,IF(U174&lt;T174,0," "))))</f>
        <v>0</v>
      </c>
      <c r="X174" s="13" t="str">
        <f>IF(ISNUMBER($D174),IF(V174=2,"H",IF(V174=1,"D",IF(V174=0,"A"," "))))</f>
        <v>H</v>
      </c>
      <c r="Y174" s="12">
        <f>IF(ISNUMBER($D174),IF(SUM(T174,O174,J174,E174)&gt;SUM(U174,P174,K174,F174),2,IF(SUM(T174,O174,J174,E174)=SUM(U174,P174,K174,F174),1,0)))</f>
        <v>2</v>
      </c>
      <c r="Z174" s="12">
        <f>IF(ISNUMBER($D174),IF(Y174=2,0,IF(Y174=1,1,2)))</f>
        <v>0</v>
      </c>
      <c r="AA174" s="11">
        <f>+T174+O174+J174+E174</f>
        <v>55</v>
      </c>
      <c r="AB174" s="11">
        <f>+U174+P174+K174+F174</f>
        <v>27</v>
      </c>
      <c r="AC174" s="11">
        <f>+Y174+V174+Q174+L174+G174</f>
        <v>10</v>
      </c>
      <c r="AD174" s="11">
        <f>+Z174+W174+R174+M174+H174</f>
        <v>0</v>
      </c>
      <c r="AE174" s="13" t="str">
        <f>IF(ISNUMBER($D174),IF(AC174&gt;AD174,"W",IF(AC174=AD174,"D","L")))</f>
        <v>W</v>
      </c>
      <c r="AF174" s="13" t="str">
        <f>IF(ISNUMBER($D174),IF(AE174="W","L",IF(AE174="D","D","W")))</f>
        <v>L</v>
      </c>
      <c r="AG174" s="14" t="str">
        <f t="shared" si="67"/>
        <v>Y</v>
      </c>
      <c r="AH174" s="11">
        <f t="shared" si="68"/>
        <v>1</v>
      </c>
    </row>
    <row r="175" spans="1:34" x14ac:dyDescent="0.3">
      <c r="A175" s="90">
        <v>42786</v>
      </c>
      <c r="B175" s="89" t="s">
        <v>12</v>
      </c>
      <c r="C175" s="89" t="s">
        <v>274</v>
      </c>
      <c r="D175" s="10">
        <f t="shared" si="66"/>
        <v>1</v>
      </c>
      <c r="E175" s="3">
        <v>7</v>
      </c>
      <c r="F175" s="3">
        <v>7</v>
      </c>
      <c r="G175" s="11">
        <f t="shared" si="46"/>
        <v>1</v>
      </c>
      <c r="H175" s="11">
        <f t="shared" si="47"/>
        <v>1</v>
      </c>
      <c r="I175" s="13" t="str">
        <f t="shared" si="48"/>
        <v>D</v>
      </c>
      <c r="J175" s="3">
        <v>7</v>
      </c>
      <c r="K175" s="3">
        <v>12</v>
      </c>
      <c r="L175" s="11">
        <f t="shared" si="49"/>
        <v>0</v>
      </c>
      <c r="M175" s="11">
        <f t="shared" si="50"/>
        <v>2</v>
      </c>
      <c r="N175" s="13" t="str">
        <f t="shared" si="51"/>
        <v>A</v>
      </c>
      <c r="O175" s="3">
        <v>11</v>
      </c>
      <c r="P175" s="3">
        <v>12</v>
      </c>
      <c r="Q175" s="11">
        <f t="shared" si="52"/>
        <v>0</v>
      </c>
      <c r="R175" s="11">
        <f t="shared" si="53"/>
        <v>2</v>
      </c>
      <c r="S175" s="13" t="str">
        <f t="shared" si="54"/>
        <v>A</v>
      </c>
      <c r="T175" s="3">
        <v>4</v>
      </c>
      <c r="U175" s="3">
        <v>12</v>
      </c>
      <c r="V175" s="11">
        <f t="shared" si="55"/>
        <v>0</v>
      </c>
      <c r="W175" s="11">
        <f t="shared" si="56"/>
        <v>2</v>
      </c>
      <c r="X175" s="13" t="str">
        <f t="shared" si="57"/>
        <v>A</v>
      </c>
      <c r="Y175" s="12">
        <f t="shared" si="58"/>
        <v>0</v>
      </c>
      <c r="Z175" s="12">
        <f t="shared" si="59"/>
        <v>2</v>
      </c>
      <c r="AA175" s="11">
        <f t="shared" si="60"/>
        <v>29</v>
      </c>
      <c r="AB175" s="11">
        <f t="shared" si="61"/>
        <v>43</v>
      </c>
      <c r="AC175" s="11">
        <f t="shared" si="62"/>
        <v>1</v>
      </c>
      <c r="AD175" s="11">
        <f t="shared" si="63"/>
        <v>9</v>
      </c>
      <c r="AE175" s="13" t="str">
        <f t="shared" si="64"/>
        <v>L</v>
      </c>
      <c r="AF175" s="13" t="str">
        <f t="shared" si="65"/>
        <v>W</v>
      </c>
      <c r="AG175" s="14" t="str">
        <f t="shared" si="67"/>
        <v>Y</v>
      </c>
      <c r="AH175" s="11" t="str">
        <f t="shared" si="68"/>
        <v xml:space="preserve"> </v>
      </c>
    </row>
    <row r="176" spans="1:34" x14ac:dyDescent="0.3">
      <c r="A176" s="108">
        <v>42786</v>
      </c>
      <c r="B176" s="109" t="s">
        <v>345</v>
      </c>
      <c r="C176" s="109" t="s">
        <v>271</v>
      </c>
      <c r="D176" s="10">
        <f t="shared" si="66"/>
        <v>1</v>
      </c>
      <c r="E176" s="3">
        <v>11</v>
      </c>
      <c r="F176" s="3">
        <v>4</v>
      </c>
      <c r="G176" s="11">
        <f t="shared" si="46"/>
        <v>2</v>
      </c>
      <c r="H176" s="11">
        <f t="shared" si="47"/>
        <v>0</v>
      </c>
      <c r="I176" s="13" t="str">
        <f t="shared" si="48"/>
        <v>H</v>
      </c>
      <c r="J176" s="3">
        <v>1</v>
      </c>
      <c r="K176" s="3">
        <v>12</v>
      </c>
      <c r="L176" s="11">
        <f t="shared" si="49"/>
        <v>0</v>
      </c>
      <c r="M176" s="11">
        <f t="shared" si="50"/>
        <v>2</v>
      </c>
      <c r="N176" s="13" t="str">
        <f t="shared" si="51"/>
        <v>A</v>
      </c>
      <c r="O176" s="3">
        <v>3</v>
      </c>
      <c r="P176" s="3">
        <v>12</v>
      </c>
      <c r="Q176" s="11">
        <f t="shared" si="52"/>
        <v>0</v>
      </c>
      <c r="R176" s="11">
        <f t="shared" si="53"/>
        <v>2</v>
      </c>
      <c r="S176" s="13" t="str">
        <f t="shared" si="54"/>
        <v>A</v>
      </c>
      <c r="T176" s="3">
        <v>2</v>
      </c>
      <c r="U176" s="3">
        <v>13</v>
      </c>
      <c r="V176" s="11">
        <f t="shared" si="55"/>
        <v>0</v>
      </c>
      <c r="W176" s="11">
        <f t="shared" si="56"/>
        <v>2</v>
      </c>
      <c r="X176" s="13" t="str">
        <f t="shared" si="57"/>
        <v>A</v>
      </c>
      <c r="Y176" s="12">
        <f t="shared" si="58"/>
        <v>0</v>
      </c>
      <c r="Z176" s="12">
        <f t="shared" si="59"/>
        <v>2</v>
      </c>
      <c r="AA176" s="11">
        <f t="shared" si="60"/>
        <v>17</v>
      </c>
      <c r="AB176" s="11">
        <f t="shared" si="61"/>
        <v>41</v>
      </c>
      <c r="AC176" s="11">
        <f t="shared" si="62"/>
        <v>2</v>
      </c>
      <c r="AD176" s="11">
        <f t="shared" si="63"/>
        <v>8</v>
      </c>
      <c r="AE176" s="13" t="str">
        <f t="shared" si="64"/>
        <v>L</v>
      </c>
      <c r="AF176" s="13" t="str">
        <f t="shared" si="65"/>
        <v>W</v>
      </c>
      <c r="AG176" s="14" t="str">
        <f t="shared" si="67"/>
        <v>Y</v>
      </c>
      <c r="AH176" s="11" t="str">
        <f t="shared" si="68"/>
        <v xml:space="preserve"> </v>
      </c>
    </row>
    <row r="177" spans="1:34" x14ac:dyDescent="0.3">
      <c r="A177" s="90">
        <v>42786</v>
      </c>
      <c r="B177" s="89" t="s">
        <v>275</v>
      </c>
      <c r="C177" s="89" t="s">
        <v>327</v>
      </c>
      <c r="D177" s="10">
        <f t="shared" si="66"/>
        <v>1</v>
      </c>
      <c r="E177" s="3">
        <v>8</v>
      </c>
      <c r="F177" s="3">
        <v>7</v>
      </c>
      <c r="G177" s="11">
        <f t="shared" si="46"/>
        <v>2</v>
      </c>
      <c r="H177" s="11">
        <f t="shared" si="47"/>
        <v>0</v>
      </c>
      <c r="I177" s="13" t="str">
        <f t="shared" si="48"/>
        <v>H</v>
      </c>
      <c r="J177" s="3">
        <v>16</v>
      </c>
      <c r="K177" s="3">
        <v>3</v>
      </c>
      <c r="L177" s="11">
        <f t="shared" si="49"/>
        <v>2</v>
      </c>
      <c r="M177" s="11">
        <f t="shared" si="50"/>
        <v>0</v>
      </c>
      <c r="N177" s="13" t="str">
        <f t="shared" si="51"/>
        <v>H</v>
      </c>
      <c r="O177" s="3">
        <v>8</v>
      </c>
      <c r="P177" s="3">
        <v>11</v>
      </c>
      <c r="Q177" s="11">
        <f t="shared" si="52"/>
        <v>0</v>
      </c>
      <c r="R177" s="11">
        <f t="shared" si="53"/>
        <v>2</v>
      </c>
      <c r="S177" s="13" t="str">
        <f t="shared" si="54"/>
        <v>A</v>
      </c>
      <c r="T177" s="3">
        <v>10</v>
      </c>
      <c r="U177" s="3">
        <v>11</v>
      </c>
      <c r="V177" s="11">
        <f t="shared" si="55"/>
        <v>0</v>
      </c>
      <c r="W177" s="11">
        <f t="shared" si="56"/>
        <v>2</v>
      </c>
      <c r="X177" s="13" t="str">
        <f t="shared" si="57"/>
        <v>A</v>
      </c>
      <c r="Y177" s="12">
        <f t="shared" si="58"/>
        <v>2</v>
      </c>
      <c r="Z177" s="12">
        <f t="shared" si="59"/>
        <v>0</v>
      </c>
      <c r="AA177" s="11">
        <f t="shared" si="60"/>
        <v>42</v>
      </c>
      <c r="AB177" s="11">
        <f t="shared" si="61"/>
        <v>32</v>
      </c>
      <c r="AC177" s="11">
        <f t="shared" si="62"/>
        <v>6</v>
      </c>
      <c r="AD177" s="11">
        <f t="shared" si="63"/>
        <v>4</v>
      </c>
      <c r="AE177" s="13" t="str">
        <f t="shared" si="64"/>
        <v>W</v>
      </c>
      <c r="AF177" s="13" t="str">
        <f t="shared" si="65"/>
        <v>L</v>
      </c>
      <c r="AG177" s="14" t="str">
        <f t="shared" si="67"/>
        <v>Y</v>
      </c>
      <c r="AH177" s="11" t="str">
        <f t="shared" si="68"/>
        <v xml:space="preserve"> </v>
      </c>
    </row>
    <row r="178" spans="1:34" x14ac:dyDescent="0.3">
      <c r="A178" s="90">
        <v>42787</v>
      </c>
      <c r="B178" s="89" t="s">
        <v>273</v>
      </c>
      <c r="C178" s="89" t="s">
        <v>270</v>
      </c>
      <c r="D178" s="10">
        <f t="shared" si="66"/>
        <v>1</v>
      </c>
      <c r="E178" s="3">
        <v>18</v>
      </c>
      <c r="F178" s="3">
        <v>6</v>
      </c>
      <c r="G178" s="11">
        <f t="shared" si="46"/>
        <v>2</v>
      </c>
      <c r="H178" s="11">
        <f t="shared" si="47"/>
        <v>0</v>
      </c>
      <c r="I178" s="13" t="str">
        <f t="shared" si="48"/>
        <v>H</v>
      </c>
      <c r="J178" s="3">
        <v>18</v>
      </c>
      <c r="K178" s="3">
        <v>5</v>
      </c>
      <c r="L178" s="11">
        <f t="shared" si="49"/>
        <v>2</v>
      </c>
      <c r="M178" s="11">
        <f t="shared" si="50"/>
        <v>0</v>
      </c>
      <c r="N178" s="13" t="str">
        <f t="shared" si="51"/>
        <v>H</v>
      </c>
      <c r="O178" s="3">
        <v>17</v>
      </c>
      <c r="P178" s="3">
        <v>10</v>
      </c>
      <c r="Q178" s="11">
        <f t="shared" si="52"/>
        <v>2</v>
      </c>
      <c r="R178" s="11">
        <f t="shared" si="53"/>
        <v>0</v>
      </c>
      <c r="S178" s="13" t="str">
        <f t="shared" si="54"/>
        <v>H</v>
      </c>
      <c r="T178" s="3">
        <v>25</v>
      </c>
      <c r="U178" s="3">
        <v>1</v>
      </c>
      <c r="V178" s="11">
        <f t="shared" si="55"/>
        <v>2</v>
      </c>
      <c r="W178" s="11">
        <f t="shared" si="56"/>
        <v>0</v>
      </c>
      <c r="X178" s="13" t="str">
        <f t="shared" si="57"/>
        <v>H</v>
      </c>
      <c r="Y178" s="12">
        <f t="shared" si="58"/>
        <v>2</v>
      </c>
      <c r="Z178" s="12">
        <f t="shared" si="59"/>
        <v>0</v>
      </c>
      <c r="AA178" s="11">
        <f t="shared" si="60"/>
        <v>78</v>
      </c>
      <c r="AB178" s="11">
        <f t="shared" si="61"/>
        <v>22</v>
      </c>
      <c r="AC178" s="11">
        <f t="shared" si="62"/>
        <v>10</v>
      </c>
      <c r="AD178" s="11">
        <f t="shared" si="63"/>
        <v>0</v>
      </c>
      <c r="AE178" s="13" t="str">
        <f t="shared" si="64"/>
        <v>W</v>
      </c>
      <c r="AF178" s="13" t="str">
        <f t="shared" si="65"/>
        <v>L</v>
      </c>
      <c r="AG178" s="14" t="str">
        <f t="shared" si="67"/>
        <v>Y</v>
      </c>
      <c r="AH178" s="11">
        <f t="shared" si="68"/>
        <v>1</v>
      </c>
    </row>
    <row r="179" spans="1:34" x14ac:dyDescent="0.3">
      <c r="A179" s="90">
        <v>42787</v>
      </c>
      <c r="B179" s="89" t="s">
        <v>390</v>
      </c>
      <c r="C179" s="89" t="s">
        <v>260</v>
      </c>
      <c r="D179" s="10">
        <f t="shared" si="66"/>
        <v>1</v>
      </c>
      <c r="E179" s="3">
        <v>5</v>
      </c>
      <c r="F179" s="3">
        <v>12</v>
      </c>
      <c r="G179" s="11">
        <f t="shared" si="46"/>
        <v>0</v>
      </c>
      <c r="H179" s="11">
        <f t="shared" si="47"/>
        <v>2</v>
      </c>
      <c r="I179" s="13" t="str">
        <f t="shared" si="48"/>
        <v>A</v>
      </c>
      <c r="J179" s="3">
        <v>9</v>
      </c>
      <c r="K179" s="3">
        <v>12</v>
      </c>
      <c r="L179" s="11">
        <f t="shared" si="49"/>
        <v>0</v>
      </c>
      <c r="M179" s="11">
        <f t="shared" si="50"/>
        <v>2</v>
      </c>
      <c r="N179" s="13" t="str">
        <f t="shared" si="51"/>
        <v>A</v>
      </c>
      <c r="O179" s="3">
        <v>6</v>
      </c>
      <c r="P179" s="3">
        <v>19</v>
      </c>
      <c r="Q179" s="11">
        <f t="shared" si="52"/>
        <v>0</v>
      </c>
      <c r="R179" s="11">
        <f t="shared" si="53"/>
        <v>2</v>
      </c>
      <c r="S179" s="13" t="str">
        <f t="shared" si="54"/>
        <v>A</v>
      </c>
      <c r="T179" s="3">
        <v>14</v>
      </c>
      <c r="U179" s="3">
        <v>7</v>
      </c>
      <c r="V179" s="11">
        <f t="shared" si="55"/>
        <v>2</v>
      </c>
      <c r="W179" s="11">
        <f t="shared" si="56"/>
        <v>0</v>
      </c>
      <c r="X179" s="13" t="str">
        <f t="shared" si="57"/>
        <v>H</v>
      </c>
      <c r="Y179" s="12">
        <f t="shared" si="58"/>
        <v>0</v>
      </c>
      <c r="Z179" s="12">
        <f t="shared" si="59"/>
        <v>2</v>
      </c>
      <c r="AA179" s="11">
        <f t="shared" si="60"/>
        <v>34</v>
      </c>
      <c r="AB179" s="11">
        <f t="shared" si="61"/>
        <v>50</v>
      </c>
      <c r="AC179" s="11">
        <f t="shared" si="62"/>
        <v>2</v>
      </c>
      <c r="AD179" s="11">
        <f t="shared" si="63"/>
        <v>8</v>
      </c>
      <c r="AE179" s="13" t="str">
        <f t="shared" si="64"/>
        <v>L</v>
      </c>
      <c r="AF179" s="13" t="str">
        <f t="shared" si="65"/>
        <v>W</v>
      </c>
      <c r="AG179" s="14" t="str">
        <f t="shared" si="67"/>
        <v>Y</v>
      </c>
      <c r="AH179" s="11" t="str">
        <f t="shared" si="68"/>
        <v xml:space="preserve"> </v>
      </c>
    </row>
    <row r="180" spans="1:34" s="71" customFormat="1" x14ac:dyDescent="0.3">
      <c r="A180" s="108">
        <v>42787</v>
      </c>
      <c r="B180" s="109" t="s">
        <v>350</v>
      </c>
      <c r="C180" s="109" t="s">
        <v>389</v>
      </c>
      <c r="D180" s="10">
        <f t="shared" si="66"/>
        <v>1</v>
      </c>
      <c r="E180" s="3">
        <v>12</v>
      </c>
      <c r="F180" s="3">
        <v>3</v>
      </c>
      <c r="G180" s="11">
        <f t="shared" si="46"/>
        <v>2</v>
      </c>
      <c r="H180" s="11">
        <f t="shared" si="47"/>
        <v>0</v>
      </c>
      <c r="I180" s="13" t="str">
        <f t="shared" si="48"/>
        <v>H</v>
      </c>
      <c r="J180" s="3">
        <v>12</v>
      </c>
      <c r="K180" s="3">
        <v>11</v>
      </c>
      <c r="L180" s="11">
        <f t="shared" si="49"/>
        <v>2</v>
      </c>
      <c r="M180" s="11">
        <f t="shared" si="50"/>
        <v>0</v>
      </c>
      <c r="N180" s="13" t="str">
        <f t="shared" si="51"/>
        <v>H</v>
      </c>
      <c r="O180" s="3">
        <v>14</v>
      </c>
      <c r="P180" s="3">
        <v>7</v>
      </c>
      <c r="Q180" s="11">
        <f t="shared" si="52"/>
        <v>2</v>
      </c>
      <c r="R180" s="11">
        <f t="shared" si="53"/>
        <v>0</v>
      </c>
      <c r="S180" s="13" t="str">
        <f t="shared" si="54"/>
        <v>H</v>
      </c>
      <c r="T180" s="3">
        <v>15</v>
      </c>
      <c r="U180" s="3">
        <v>4</v>
      </c>
      <c r="V180" s="11">
        <f t="shared" si="55"/>
        <v>2</v>
      </c>
      <c r="W180" s="11">
        <f t="shared" si="56"/>
        <v>0</v>
      </c>
      <c r="X180" s="13" t="str">
        <f t="shared" si="57"/>
        <v>H</v>
      </c>
      <c r="Y180" s="12">
        <f t="shared" si="58"/>
        <v>2</v>
      </c>
      <c r="Z180" s="12">
        <f t="shared" si="59"/>
        <v>0</v>
      </c>
      <c r="AA180" s="11">
        <f t="shared" si="60"/>
        <v>53</v>
      </c>
      <c r="AB180" s="11">
        <f t="shared" si="61"/>
        <v>25</v>
      </c>
      <c r="AC180" s="11">
        <f t="shared" si="62"/>
        <v>10</v>
      </c>
      <c r="AD180" s="11">
        <f t="shared" si="63"/>
        <v>0</v>
      </c>
      <c r="AE180" s="13" t="str">
        <f t="shared" si="64"/>
        <v>W</v>
      </c>
      <c r="AF180" s="13" t="str">
        <f t="shared" si="65"/>
        <v>L</v>
      </c>
      <c r="AG180" s="14" t="str">
        <f t="shared" si="67"/>
        <v>Y</v>
      </c>
      <c r="AH180" s="11">
        <f t="shared" si="68"/>
        <v>1</v>
      </c>
    </row>
    <row r="181" spans="1:34" x14ac:dyDescent="0.3">
      <c r="A181" s="108">
        <v>42789</v>
      </c>
      <c r="B181" s="109" t="s">
        <v>10</v>
      </c>
      <c r="C181" s="109" t="s">
        <v>272</v>
      </c>
      <c r="D181" s="10">
        <f t="shared" si="66"/>
        <v>1</v>
      </c>
      <c r="E181" s="3">
        <v>11</v>
      </c>
      <c r="F181" s="3">
        <v>3</v>
      </c>
      <c r="G181" s="11">
        <f t="shared" si="46"/>
        <v>2</v>
      </c>
      <c r="H181" s="11">
        <f t="shared" si="47"/>
        <v>0</v>
      </c>
      <c r="I181" s="13" t="str">
        <f t="shared" si="48"/>
        <v>H</v>
      </c>
      <c r="J181" s="3">
        <v>14</v>
      </c>
      <c r="K181" s="3">
        <v>2</v>
      </c>
      <c r="L181" s="11">
        <f t="shared" si="49"/>
        <v>2</v>
      </c>
      <c r="M181" s="11">
        <f t="shared" si="50"/>
        <v>0</v>
      </c>
      <c r="N181" s="13" t="str">
        <f t="shared" si="51"/>
        <v>H</v>
      </c>
      <c r="O181" s="3">
        <v>3</v>
      </c>
      <c r="P181" s="3">
        <v>13</v>
      </c>
      <c r="Q181" s="11">
        <f t="shared" si="52"/>
        <v>0</v>
      </c>
      <c r="R181" s="11">
        <f t="shared" si="53"/>
        <v>2</v>
      </c>
      <c r="S181" s="13" t="str">
        <f t="shared" si="54"/>
        <v>A</v>
      </c>
      <c r="T181" s="3">
        <v>11</v>
      </c>
      <c r="U181" s="3">
        <v>3</v>
      </c>
      <c r="V181" s="11">
        <f t="shared" si="55"/>
        <v>2</v>
      </c>
      <c r="W181" s="11">
        <f t="shared" si="56"/>
        <v>0</v>
      </c>
      <c r="X181" s="13" t="str">
        <f t="shared" si="57"/>
        <v>H</v>
      </c>
      <c r="Y181" s="12">
        <f t="shared" si="58"/>
        <v>2</v>
      </c>
      <c r="Z181" s="12">
        <f t="shared" si="59"/>
        <v>0</v>
      </c>
      <c r="AA181" s="11">
        <f t="shared" si="60"/>
        <v>39</v>
      </c>
      <c r="AB181" s="11">
        <f t="shared" si="61"/>
        <v>21</v>
      </c>
      <c r="AC181" s="11">
        <f t="shared" si="62"/>
        <v>8</v>
      </c>
      <c r="AD181" s="11">
        <f t="shared" si="63"/>
        <v>2</v>
      </c>
      <c r="AE181" s="13" t="str">
        <f t="shared" si="64"/>
        <v>W</v>
      </c>
      <c r="AF181" s="13" t="str">
        <f t="shared" si="65"/>
        <v>L</v>
      </c>
      <c r="AG181" s="14" t="str">
        <f t="shared" si="67"/>
        <v>Y</v>
      </c>
      <c r="AH181" s="11">
        <f t="shared" si="68"/>
        <v>1</v>
      </c>
    </row>
    <row r="182" spans="1:34" x14ac:dyDescent="0.3">
      <c r="A182" s="108">
        <v>42789</v>
      </c>
      <c r="B182" s="109" t="s">
        <v>346</v>
      </c>
      <c r="C182" s="109" t="s">
        <v>260</v>
      </c>
      <c r="D182" s="10">
        <f t="shared" si="66"/>
        <v>1</v>
      </c>
      <c r="E182" s="3">
        <v>7</v>
      </c>
      <c r="F182" s="3">
        <v>14</v>
      </c>
      <c r="G182" s="11">
        <f t="shared" si="46"/>
        <v>0</v>
      </c>
      <c r="H182" s="11">
        <f t="shared" si="47"/>
        <v>2</v>
      </c>
      <c r="I182" s="13" t="str">
        <f t="shared" si="48"/>
        <v>A</v>
      </c>
      <c r="J182" s="3">
        <v>8</v>
      </c>
      <c r="K182" s="3">
        <v>11</v>
      </c>
      <c r="L182" s="11">
        <f t="shared" si="49"/>
        <v>0</v>
      </c>
      <c r="M182" s="11">
        <f t="shared" si="50"/>
        <v>2</v>
      </c>
      <c r="N182" s="13" t="str">
        <f t="shared" si="51"/>
        <v>A</v>
      </c>
      <c r="O182" s="3">
        <v>17</v>
      </c>
      <c r="P182" s="3">
        <v>4</v>
      </c>
      <c r="Q182" s="11">
        <f t="shared" si="52"/>
        <v>2</v>
      </c>
      <c r="R182" s="11">
        <f t="shared" si="53"/>
        <v>0</v>
      </c>
      <c r="S182" s="13" t="str">
        <f t="shared" si="54"/>
        <v>H</v>
      </c>
      <c r="T182" s="3">
        <v>8</v>
      </c>
      <c r="U182" s="3">
        <v>7</v>
      </c>
      <c r="V182" s="11">
        <f t="shared" si="55"/>
        <v>2</v>
      </c>
      <c r="W182" s="11">
        <f t="shared" si="56"/>
        <v>0</v>
      </c>
      <c r="X182" s="13" t="str">
        <f t="shared" si="57"/>
        <v>H</v>
      </c>
      <c r="Y182" s="12">
        <f t="shared" si="58"/>
        <v>2</v>
      </c>
      <c r="Z182" s="12">
        <f t="shared" si="59"/>
        <v>0</v>
      </c>
      <c r="AA182" s="11">
        <f t="shared" si="60"/>
        <v>40</v>
      </c>
      <c r="AB182" s="11">
        <f t="shared" si="61"/>
        <v>36</v>
      </c>
      <c r="AC182" s="11">
        <f t="shared" si="62"/>
        <v>6</v>
      </c>
      <c r="AD182" s="11">
        <f t="shared" si="63"/>
        <v>4</v>
      </c>
      <c r="AE182" s="13" t="str">
        <f t="shared" si="64"/>
        <v>W</v>
      </c>
      <c r="AF182" s="13" t="str">
        <f t="shared" si="65"/>
        <v>L</v>
      </c>
      <c r="AG182" s="14" t="str">
        <f t="shared" si="67"/>
        <v>Y</v>
      </c>
      <c r="AH182" s="11" t="str">
        <f t="shared" si="68"/>
        <v xml:space="preserve"> </v>
      </c>
    </row>
    <row r="183" spans="1:34" x14ac:dyDescent="0.3">
      <c r="A183" s="90">
        <v>42789</v>
      </c>
      <c r="B183" s="89" t="s">
        <v>11</v>
      </c>
      <c r="C183" s="89" t="s">
        <v>349</v>
      </c>
      <c r="D183" s="10">
        <f t="shared" si="66"/>
        <v>1</v>
      </c>
      <c r="E183" s="3">
        <v>11</v>
      </c>
      <c r="F183" s="3">
        <v>10</v>
      </c>
      <c r="G183" s="11">
        <f t="shared" si="46"/>
        <v>2</v>
      </c>
      <c r="H183" s="11">
        <f t="shared" si="47"/>
        <v>0</v>
      </c>
      <c r="I183" s="13" t="str">
        <f t="shared" si="48"/>
        <v>H</v>
      </c>
      <c r="J183" s="3">
        <v>8</v>
      </c>
      <c r="K183" s="3">
        <v>15</v>
      </c>
      <c r="L183" s="11">
        <f t="shared" si="49"/>
        <v>0</v>
      </c>
      <c r="M183" s="11">
        <f t="shared" si="50"/>
        <v>2</v>
      </c>
      <c r="N183" s="13" t="str">
        <f t="shared" si="51"/>
        <v>A</v>
      </c>
      <c r="O183" s="3">
        <v>9</v>
      </c>
      <c r="P183" s="3">
        <v>12</v>
      </c>
      <c r="Q183" s="11">
        <f t="shared" si="52"/>
        <v>0</v>
      </c>
      <c r="R183" s="11">
        <f t="shared" si="53"/>
        <v>2</v>
      </c>
      <c r="S183" s="13" t="str">
        <f t="shared" si="54"/>
        <v>A</v>
      </c>
      <c r="T183" s="3">
        <v>8</v>
      </c>
      <c r="U183" s="3">
        <v>5</v>
      </c>
      <c r="V183" s="11">
        <f t="shared" si="55"/>
        <v>2</v>
      </c>
      <c r="W183" s="11">
        <f t="shared" si="56"/>
        <v>0</v>
      </c>
      <c r="X183" s="13" t="str">
        <f t="shared" si="57"/>
        <v>H</v>
      </c>
      <c r="Y183" s="12">
        <f t="shared" si="58"/>
        <v>0</v>
      </c>
      <c r="Z183" s="12">
        <f t="shared" si="59"/>
        <v>2</v>
      </c>
      <c r="AA183" s="11">
        <f t="shared" si="60"/>
        <v>36</v>
      </c>
      <c r="AB183" s="11">
        <f t="shared" si="61"/>
        <v>42</v>
      </c>
      <c r="AC183" s="11">
        <f t="shared" si="62"/>
        <v>4</v>
      </c>
      <c r="AD183" s="11">
        <f t="shared" si="63"/>
        <v>6</v>
      </c>
      <c r="AE183" s="13" t="str">
        <f t="shared" si="64"/>
        <v>L</v>
      </c>
      <c r="AF183" s="13" t="str">
        <f t="shared" si="65"/>
        <v>W</v>
      </c>
      <c r="AG183" s="14" t="str">
        <f t="shared" si="67"/>
        <v>Y</v>
      </c>
      <c r="AH183" s="11" t="str">
        <f t="shared" si="68"/>
        <v xml:space="preserve"> </v>
      </c>
    </row>
    <row r="184" spans="1:34" x14ac:dyDescent="0.3">
      <c r="A184" s="90">
        <v>42790</v>
      </c>
      <c r="B184" s="89" t="s">
        <v>269</v>
      </c>
      <c r="C184" s="89" t="s">
        <v>327</v>
      </c>
      <c r="D184" s="10">
        <f t="shared" si="66"/>
        <v>1</v>
      </c>
      <c r="E184" s="3">
        <v>4</v>
      </c>
      <c r="F184" s="3">
        <v>14</v>
      </c>
      <c r="G184" s="11">
        <f t="shared" si="46"/>
        <v>0</v>
      </c>
      <c r="H184" s="11">
        <f t="shared" si="47"/>
        <v>2</v>
      </c>
      <c r="I184" s="13" t="str">
        <f t="shared" si="48"/>
        <v>A</v>
      </c>
      <c r="J184" s="3">
        <v>14</v>
      </c>
      <c r="K184" s="3">
        <v>7</v>
      </c>
      <c r="L184" s="11">
        <f t="shared" si="49"/>
        <v>2</v>
      </c>
      <c r="M184" s="11">
        <f t="shared" si="50"/>
        <v>0</v>
      </c>
      <c r="N184" s="13" t="str">
        <f t="shared" si="51"/>
        <v>H</v>
      </c>
      <c r="O184" s="3">
        <v>15</v>
      </c>
      <c r="P184" s="3">
        <v>4</v>
      </c>
      <c r="Q184" s="11">
        <f t="shared" si="52"/>
        <v>2</v>
      </c>
      <c r="R184" s="11">
        <f t="shared" si="53"/>
        <v>0</v>
      </c>
      <c r="S184" s="13" t="str">
        <f t="shared" si="54"/>
        <v>H</v>
      </c>
      <c r="T184" s="3">
        <v>16</v>
      </c>
      <c r="U184" s="3">
        <v>6</v>
      </c>
      <c r="V184" s="11">
        <f t="shared" si="55"/>
        <v>2</v>
      </c>
      <c r="W184" s="11">
        <f t="shared" si="56"/>
        <v>0</v>
      </c>
      <c r="X184" s="13" t="str">
        <f t="shared" si="57"/>
        <v>H</v>
      </c>
      <c r="Y184" s="12">
        <f t="shared" si="58"/>
        <v>2</v>
      </c>
      <c r="Z184" s="12">
        <f t="shared" si="59"/>
        <v>0</v>
      </c>
      <c r="AA184" s="11">
        <f t="shared" si="60"/>
        <v>49</v>
      </c>
      <c r="AB184" s="11">
        <f t="shared" si="61"/>
        <v>31</v>
      </c>
      <c r="AC184" s="11">
        <f t="shared" si="62"/>
        <v>8</v>
      </c>
      <c r="AD184" s="11">
        <f t="shared" si="63"/>
        <v>2</v>
      </c>
      <c r="AE184" s="13" t="str">
        <f t="shared" si="64"/>
        <v>W</v>
      </c>
      <c r="AF184" s="13" t="str">
        <f t="shared" si="65"/>
        <v>L</v>
      </c>
      <c r="AG184" s="14" t="str">
        <f t="shared" si="67"/>
        <v>Y</v>
      </c>
      <c r="AH184" s="11" t="str">
        <f t="shared" si="68"/>
        <v xml:space="preserve"> </v>
      </c>
    </row>
    <row r="185" spans="1:34" x14ac:dyDescent="0.3">
      <c r="A185" s="90">
        <v>42790</v>
      </c>
      <c r="B185" s="89" t="s">
        <v>347</v>
      </c>
      <c r="C185" s="89" t="s">
        <v>275</v>
      </c>
      <c r="D185" s="10">
        <f t="shared" ref="D185:D225" si="70">IF(SUM(E185:F185)&gt;0,1," ")</f>
        <v>1</v>
      </c>
      <c r="E185" s="3">
        <v>7</v>
      </c>
      <c r="F185" s="3">
        <v>7</v>
      </c>
      <c r="G185" s="11">
        <f t="shared" ref="G185:G225" si="71">IF(ISNUMBER($D185),IF(E185&gt;F185,2,IF(E185=F185,1,IF(E185&lt;F185,0," "))))</f>
        <v>1</v>
      </c>
      <c r="H185" s="11">
        <f t="shared" ref="H185:H225" si="72">IF(ISNUMBER($D185),IF(F185&gt;E185,2,IF(F185=E185,1,IF(F185&lt;E185,0," "))))</f>
        <v>1</v>
      </c>
      <c r="I185" s="13" t="str">
        <f t="shared" ref="I185:I225" si="73">IF(ISNUMBER($D185),IF(G185=2,"H",IF(G185=1,"D",IF(G185=0,"A"," "))))</f>
        <v>D</v>
      </c>
      <c r="J185" s="3">
        <v>4</v>
      </c>
      <c r="K185" s="3">
        <v>11</v>
      </c>
      <c r="L185" s="11">
        <f t="shared" ref="L185:L225" si="74">IF(ISNUMBER($D185),IF(J185&gt;K185,2,IF(J185=K185,1,IF(J185&lt;K185,0," "))))</f>
        <v>0</v>
      </c>
      <c r="M185" s="11">
        <f t="shared" ref="M185:M225" si="75">IF(ISNUMBER($D185),IF(K185&gt;J185,2,IF(K185=J185,1,IF(K185&lt;J185,0," "))))</f>
        <v>2</v>
      </c>
      <c r="N185" s="13" t="str">
        <f t="shared" ref="N185:N225" si="76">IF(ISNUMBER($D185),IF(L185=2,"H",IF(L185=1,"D",IF(L185=0,"A"," "))))</f>
        <v>A</v>
      </c>
      <c r="O185" s="3">
        <v>7</v>
      </c>
      <c r="P185" s="3">
        <v>13</v>
      </c>
      <c r="Q185" s="11">
        <f t="shared" ref="Q185:Q225" si="77">IF(ISNUMBER($D185),IF(O185&gt;P185,2,IF(O185=P185,1,IF(O185&lt;P185,0," "))))</f>
        <v>0</v>
      </c>
      <c r="R185" s="11">
        <f t="shared" ref="R185:R225" si="78">IF(ISNUMBER($D185),IF(P185&gt;O185,2,IF(P185=O185,1,IF(P185&lt;O185,0," "))))</f>
        <v>2</v>
      </c>
      <c r="S185" s="13" t="str">
        <f t="shared" ref="S185:S225" si="79">IF(ISNUMBER($D185),IF(Q185=2,"H",IF(Q185=1,"D",IF(Q185=0,"A"," "))))</f>
        <v>A</v>
      </c>
      <c r="T185" s="3">
        <v>13</v>
      </c>
      <c r="U185" s="3">
        <v>4</v>
      </c>
      <c r="V185" s="11">
        <f t="shared" ref="V185:V225" si="80">IF(ISNUMBER($D185),IF(T185&gt;U185,2,IF(T185=U185,1,IF(T185&lt;U185,0," "))))</f>
        <v>2</v>
      </c>
      <c r="W185" s="11">
        <f t="shared" ref="W185:W225" si="81">IF(ISNUMBER($D185),IF(U185&gt;T185,2,IF(U185=T185,1,IF(U185&lt;T185,0," "))))</f>
        <v>0</v>
      </c>
      <c r="X185" s="13" t="str">
        <f t="shared" ref="X185:X225" si="82">IF(ISNUMBER($D185),IF(V185=2,"H",IF(V185=1,"D",IF(V185=0,"A"," "))))</f>
        <v>H</v>
      </c>
      <c r="Y185" s="12">
        <f t="shared" ref="Y185:Y225" si="83">IF(ISNUMBER($D185),IF(SUM(T185,O185,J185,E185)&gt;SUM(U185,P185,K185,F185),2,IF(SUM(T185,O185,J185,E185)=SUM(U185,P185,K185,F185),1,0)))</f>
        <v>0</v>
      </c>
      <c r="Z185" s="12">
        <f t="shared" ref="Z185:Z225" si="84">IF(ISNUMBER($D185),IF(Y185=2,0,IF(Y185=1,1,2)))</f>
        <v>2</v>
      </c>
      <c r="AA185" s="11">
        <f t="shared" ref="AA185:AA225" si="85">+T185+O185+J185+E185</f>
        <v>31</v>
      </c>
      <c r="AB185" s="11">
        <f t="shared" ref="AB185:AB225" si="86">+U185+P185+K185+F185</f>
        <v>35</v>
      </c>
      <c r="AC185" s="11">
        <f t="shared" ref="AC185:AC225" si="87">+Y185+V185+Q185+L185+G185</f>
        <v>3</v>
      </c>
      <c r="AD185" s="11">
        <f t="shared" ref="AD185:AD225" si="88">+Z185+W185+R185+M185+H185</f>
        <v>7</v>
      </c>
      <c r="AE185" s="13" t="str">
        <f t="shared" ref="AE185:AE225" si="89">IF(ISNUMBER($D185),IF(AC185&gt;AD185,"W",IF(AC185=AD185,"D","L")))</f>
        <v>L</v>
      </c>
      <c r="AF185" s="13" t="str">
        <f t="shared" ref="AF185:AF225" si="90">IF(ISNUMBER($D185),IF(AE185="W","L",IF(AE185="D","D","W")))</f>
        <v>W</v>
      </c>
      <c r="AG185" s="14" t="str">
        <f t="shared" si="67"/>
        <v>Y</v>
      </c>
      <c r="AH185" s="11" t="str">
        <f t="shared" si="68"/>
        <v xml:space="preserve"> </v>
      </c>
    </row>
    <row r="186" spans="1:34" x14ac:dyDescent="0.3">
      <c r="A186" s="108">
        <v>42791</v>
      </c>
      <c r="B186" s="109" t="s">
        <v>270</v>
      </c>
      <c r="C186" s="109" t="s">
        <v>262</v>
      </c>
      <c r="D186" s="10">
        <f t="shared" si="70"/>
        <v>1</v>
      </c>
      <c r="E186" s="3">
        <v>7</v>
      </c>
      <c r="F186" s="3">
        <v>12</v>
      </c>
      <c r="G186" s="11">
        <f t="shared" si="71"/>
        <v>0</v>
      </c>
      <c r="H186" s="11">
        <f t="shared" si="72"/>
        <v>2</v>
      </c>
      <c r="I186" s="13" t="str">
        <f t="shared" si="73"/>
        <v>A</v>
      </c>
      <c r="J186" s="3">
        <v>7</v>
      </c>
      <c r="K186" s="3">
        <v>9</v>
      </c>
      <c r="L186" s="11">
        <f t="shared" si="74"/>
        <v>0</v>
      </c>
      <c r="M186" s="11">
        <f t="shared" si="75"/>
        <v>2</v>
      </c>
      <c r="N186" s="13" t="str">
        <f t="shared" si="76"/>
        <v>A</v>
      </c>
      <c r="O186" s="3">
        <v>11</v>
      </c>
      <c r="P186" s="3">
        <v>10</v>
      </c>
      <c r="Q186" s="11">
        <f t="shared" si="77"/>
        <v>2</v>
      </c>
      <c r="R186" s="11">
        <f t="shared" si="78"/>
        <v>0</v>
      </c>
      <c r="S186" s="13" t="str">
        <f t="shared" si="79"/>
        <v>H</v>
      </c>
      <c r="T186" s="3">
        <v>7</v>
      </c>
      <c r="U186" s="3">
        <v>15</v>
      </c>
      <c r="V186" s="11">
        <f t="shared" si="80"/>
        <v>0</v>
      </c>
      <c r="W186" s="11">
        <f t="shared" si="81"/>
        <v>2</v>
      </c>
      <c r="X186" s="13" t="str">
        <f t="shared" si="82"/>
        <v>A</v>
      </c>
      <c r="Y186" s="12">
        <f t="shared" si="83"/>
        <v>0</v>
      </c>
      <c r="Z186" s="12">
        <f t="shared" si="84"/>
        <v>2</v>
      </c>
      <c r="AA186" s="11">
        <f t="shared" si="85"/>
        <v>32</v>
      </c>
      <c r="AB186" s="11">
        <f t="shared" si="86"/>
        <v>46</v>
      </c>
      <c r="AC186" s="11">
        <f t="shared" si="87"/>
        <v>2</v>
      </c>
      <c r="AD186" s="11">
        <f t="shared" si="88"/>
        <v>8</v>
      </c>
      <c r="AE186" s="13" t="str">
        <f t="shared" si="89"/>
        <v>L</v>
      </c>
      <c r="AF186" s="13" t="str">
        <f t="shared" si="90"/>
        <v>W</v>
      </c>
      <c r="AG186" s="14" t="str">
        <f t="shared" si="67"/>
        <v>Y</v>
      </c>
      <c r="AH186" s="11" t="str">
        <f t="shared" si="68"/>
        <v xml:space="preserve"> </v>
      </c>
    </row>
    <row r="187" spans="1:34" x14ac:dyDescent="0.3">
      <c r="A187" s="90">
        <v>42793</v>
      </c>
      <c r="B187" s="89" t="s">
        <v>11</v>
      </c>
      <c r="C187" s="89" t="s">
        <v>347</v>
      </c>
      <c r="D187" s="10">
        <f t="shared" si="70"/>
        <v>1</v>
      </c>
      <c r="E187" s="3">
        <v>12</v>
      </c>
      <c r="F187" s="3">
        <v>8</v>
      </c>
      <c r="G187" s="11">
        <f t="shared" si="71"/>
        <v>2</v>
      </c>
      <c r="H187" s="11">
        <f t="shared" si="72"/>
        <v>0</v>
      </c>
      <c r="I187" s="13" t="str">
        <f t="shared" si="73"/>
        <v>H</v>
      </c>
      <c r="J187" s="3">
        <v>7</v>
      </c>
      <c r="K187" s="3">
        <v>9</v>
      </c>
      <c r="L187" s="11">
        <f t="shared" si="74"/>
        <v>0</v>
      </c>
      <c r="M187" s="11">
        <f t="shared" si="75"/>
        <v>2</v>
      </c>
      <c r="N187" s="13" t="str">
        <f t="shared" si="76"/>
        <v>A</v>
      </c>
      <c r="O187" s="3">
        <v>8</v>
      </c>
      <c r="P187" s="3">
        <v>13</v>
      </c>
      <c r="Q187" s="11">
        <f t="shared" si="77"/>
        <v>0</v>
      </c>
      <c r="R187" s="11">
        <f t="shared" si="78"/>
        <v>2</v>
      </c>
      <c r="S187" s="13" t="str">
        <f t="shared" si="79"/>
        <v>A</v>
      </c>
      <c r="T187" s="3">
        <v>2</v>
      </c>
      <c r="U187" s="3">
        <v>10</v>
      </c>
      <c r="V187" s="11">
        <f t="shared" si="80"/>
        <v>0</v>
      </c>
      <c r="W187" s="11">
        <f t="shared" si="81"/>
        <v>2</v>
      </c>
      <c r="X187" s="13" t="str">
        <f t="shared" si="82"/>
        <v>A</v>
      </c>
      <c r="Y187" s="12">
        <f t="shared" si="83"/>
        <v>0</v>
      </c>
      <c r="Z187" s="12">
        <f t="shared" si="84"/>
        <v>2</v>
      </c>
      <c r="AA187" s="11">
        <f t="shared" si="85"/>
        <v>29</v>
      </c>
      <c r="AB187" s="11">
        <f t="shared" si="86"/>
        <v>40</v>
      </c>
      <c r="AC187" s="11">
        <f t="shared" si="87"/>
        <v>2</v>
      </c>
      <c r="AD187" s="11">
        <f t="shared" si="88"/>
        <v>8</v>
      </c>
      <c r="AE187" s="13" t="str">
        <f t="shared" si="89"/>
        <v>L</v>
      </c>
      <c r="AF187" s="13" t="str">
        <f t="shared" si="90"/>
        <v>W</v>
      </c>
      <c r="AG187" s="14" t="str">
        <f t="shared" si="67"/>
        <v>Y</v>
      </c>
      <c r="AH187" s="11" t="str">
        <f t="shared" si="68"/>
        <v xml:space="preserve"> </v>
      </c>
    </row>
    <row r="188" spans="1:34" x14ac:dyDescent="0.3">
      <c r="A188" s="90">
        <v>42794</v>
      </c>
      <c r="B188" s="89" t="s">
        <v>272</v>
      </c>
      <c r="C188" s="89" t="s">
        <v>348</v>
      </c>
      <c r="D188" s="10">
        <f t="shared" si="70"/>
        <v>1</v>
      </c>
      <c r="E188" s="3">
        <v>10</v>
      </c>
      <c r="F188" s="3">
        <v>6</v>
      </c>
      <c r="G188" s="11">
        <f t="shared" si="71"/>
        <v>2</v>
      </c>
      <c r="H188" s="11">
        <f t="shared" si="72"/>
        <v>0</v>
      </c>
      <c r="I188" s="13" t="str">
        <f t="shared" si="73"/>
        <v>H</v>
      </c>
      <c r="J188" s="3">
        <v>5</v>
      </c>
      <c r="K188" s="3">
        <v>16</v>
      </c>
      <c r="L188" s="11">
        <f t="shared" si="74"/>
        <v>0</v>
      </c>
      <c r="M188" s="11">
        <f t="shared" si="75"/>
        <v>2</v>
      </c>
      <c r="N188" s="13" t="str">
        <f t="shared" si="76"/>
        <v>A</v>
      </c>
      <c r="O188" s="3">
        <v>10</v>
      </c>
      <c r="P188" s="3">
        <v>9</v>
      </c>
      <c r="Q188" s="11">
        <f t="shared" si="77"/>
        <v>2</v>
      </c>
      <c r="R188" s="11">
        <f t="shared" si="78"/>
        <v>0</v>
      </c>
      <c r="S188" s="13" t="str">
        <f t="shared" si="79"/>
        <v>H</v>
      </c>
      <c r="T188" s="3">
        <v>15</v>
      </c>
      <c r="U188" s="3">
        <v>6</v>
      </c>
      <c r="V188" s="11">
        <f t="shared" si="80"/>
        <v>2</v>
      </c>
      <c r="W188" s="11">
        <f t="shared" si="81"/>
        <v>0</v>
      </c>
      <c r="X188" s="13" t="str">
        <f t="shared" si="82"/>
        <v>H</v>
      </c>
      <c r="Y188" s="12">
        <f t="shared" si="83"/>
        <v>2</v>
      </c>
      <c r="Z188" s="12">
        <f t="shared" si="84"/>
        <v>0</v>
      </c>
      <c r="AA188" s="11">
        <f t="shared" si="85"/>
        <v>40</v>
      </c>
      <c r="AB188" s="11">
        <f t="shared" si="86"/>
        <v>37</v>
      </c>
      <c r="AC188" s="11">
        <f t="shared" si="87"/>
        <v>8</v>
      </c>
      <c r="AD188" s="11">
        <f t="shared" si="88"/>
        <v>2</v>
      </c>
      <c r="AE188" s="13" t="str">
        <f t="shared" si="89"/>
        <v>W</v>
      </c>
      <c r="AF188" s="13" t="str">
        <f t="shared" si="90"/>
        <v>L</v>
      </c>
      <c r="AG188" s="14" t="str">
        <f t="shared" si="67"/>
        <v>Y</v>
      </c>
      <c r="AH188" s="11">
        <f t="shared" si="68"/>
        <v>1</v>
      </c>
    </row>
    <row r="189" spans="1:34" x14ac:dyDescent="0.3">
      <c r="A189" s="90">
        <v>42794</v>
      </c>
      <c r="B189" s="89" t="s">
        <v>349</v>
      </c>
      <c r="C189" s="89" t="s">
        <v>269</v>
      </c>
      <c r="D189" s="10">
        <f t="shared" si="70"/>
        <v>1</v>
      </c>
      <c r="E189" s="3">
        <v>14</v>
      </c>
      <c r="F189" s="3">
        <v>5</v>
      </c>
      <c r="G189" s="11">
        <f t="shared" si="71"/>
        <v>2</v>
      </c>
      <c r="H189" s="11">
        <f t="shared" si="72"/>
        <v>0</v>
      </c>
      <c r="I189" s="13" t="str">
        <f t="shared" si="73"/>
        <v>H</v>
      </c>
      <c r="J189" s="3">
        <v>16</v>
      </c>
      <c r="K189" s="3">
        <v>7</v>
      </c>
      <c r="L189" s="11">
        <f t="shared" si="74"/>
        <v>2</v>
      </c>
      <c r="M189" s="11">
        <f t="shared" si="75"/>
        <v>0</v>
      </c>
      <c r="N189" s="13" t="str">
        <f t="shared" si="76"/>
        <v>H</v>
      </c>
      <c r="O189" s="3">
        <v>12</v>
      </c>
      <c r="P189" s="3">
        <v>11</v>
      </c>
      <c r="Q189" s="11">
        <f t="shared" si="77"/>
        <v>2</v>
      </c>
      <c r="R189" s="11">
        <f t="shared" si="78"/>
        <v>0</v>
      </c>
      <c r="S189" s="13" t="str">
        <f t="shared" si="79"/>
        <v>H</v>
      </c>
      <c r="T189" s="3">
        <v>15</v>
      </c>
      <c r="U189" s="3">
        <v>6</v>
      </c>
      <c r="V189" s="11">
        <f t="shared" si="80"/>
        <v>2</v>
      </c>
      <c r="W189" s="11">
        <f t="shared" si="81"/>
        <v>0</v>
      </c>
      <c r="X189" s="13" t="str">
        <f t="shared" si="82"/>
        <v>H</v>
      </c>
      <c r="Y189" s="12">
        <f t="shared" si="83"/>
        <v>2</v>
      </c>
      <c r="Z189" s="12">
        <f t="shared" si="84"/>
        <v>0</v>
      </c>
      <c r="AA189" s="11">
        <f t="shared" si="85"/>
        <v>57</v>
      </c>
      <c r="AB189" s="11">
        <f t="shared" si="86"/>
        <v>29</v>
      </c>
      <c r="AC189" s="11">
        <f t="shared" si="87"/>
        <v>10</v>
      </c>
      <c r="AD189" s="11">
        <f t="shared" si="88"/>
        <v>0</v>
      </c>
      <c r="AE189" s="13" t="str">
        <f t="shared" si="89"/>
        <v>W</v>
      </c>
      <c r="AF189" s="13" t="str">
        <f t="shared" si="90"/>
        <v>L</v>
      </c>
      <c r="AG189" s="14" t="str">
        <f t="shared" si="67"/>
        <v>Y</v>
      </c>
      <c r="AH189" s="11">
        <f t="shared" si="68"/>
        <v>1</v>
      </c>
    </row>
    <row r="190" spans="1:34" x14ac:dyDescent="0.3">
      <c r="A190" s="108">
        <v>42796</v>
      </c>
      <c r="B190" s="109" t="s">
        <v>346</v>
      </c>
      <c r="C190" s="109" t="s">
        <v>350</v>
      </c>
      <c r="D190" s="10">
        <f t="shared" si="70"/>
        <v>1</v>
      </c>
      <c r="E190" s="3">
        <v>3</v>
      </c>
      <c r="F190" s="3">
        <v>12</v>
      </c>
      <c r="G190" s="11">
        <f t="shared" si="71"/>
        <v>0</v>
      </c>
      <c r="H190" s="11">
        <f t="shared" si="72"/>
        <v>2</v>
      </c>
      <c r="I190" s="13" t="str">
        <f t="shared" si="73"/>
        <v>A</v>
      </c>
      <c r="J190" s="3">
        <v>8</v>
      </c>
      <c r="K190" s="3">
        <v>6</v>
      </c>
      <c r="L190" s="11">
        <f t="shared" si="74"/>
        <v>2</v>
      </c>
      <c r="M190" s="11">
        <f t="shared" si="75"/>
        <v>0</v>
      </c>
      <c r="N190" s="13" t="str">
        <f t="shared" si="76"/>
        <v>H</v>
      </c>
      <c r="O190" s="3">
        <v>9</v>
      </c>
      <c r="P190" s="3">
        <v>9</v>
      </c>
      <c r="Q190" s="11">
        <f t="shared" si="77"/>
        <v>1</v>
      </c>
      <c r="R190" s="11">
        <f t="shared" si="78"/>
        <v>1</v>
      </c>
      <c r="S190" s="13" t="str">
        <f t="shared" si="79"/>
        <v>D</v>
      </c>
      <c r="T190" s="3">
        <v>9</v>
      </c>
      <c r="U190" s="3">
        <v>9</v>
      </c>
      <c r="V190" s="11">
        <f t="shared" si="80"/>
        <v>1</v>
      </c>
      <c r="W190" s="11">
        <f t="shared" si="81"/>
        <v>1</v>
      </c>
      <c r="X190" s="13" t="str">
        <f t="shared" si="82"/>
        <v>D</v>
      </c>
      <c r="Y190" s="12">
        <f t="shared" si="83"/>
        <v>0</v>
      </c>
      <c r="Z190" s="12">
        <f t="shared" si="84"/>
        <v>2</v>
      </c>
      <c r="AA190" s="11">
        <f t="shared" si="85"/>
        <v>29</v>
      </c>
      <c r="AB190" s="11">
        <f t="shared" si="86"/>
        <v>36</v>
      </c>
      <c r="AC190" s="11">
        <f t="shared" si="87"/>
        <v>4</v>
      </c>
      <c r="AD190" s="11">
        <f t="shared" si="88"/>
        <v>6</v>
      </c>
      <c r="AE190" s="13" t="str">
        <f t="shared" si="89"/>
        <v>L</v>
      </c>
      <c r="AF190" s="13" t="str">
        <f t="shared" si="90"/>
        <v>W</v>
      </c>
      <c r="AG190" s="14" t="str">
        <f t="shared" si="67"/>
        <v>Y</v>
      </c>
      <c r="AH190" s="11">
        <f t="shared" si="68"/>
        <v>1</v>
      </c>
    </row>
    <row r="191" spans="1:34" x14ac:dyDescent="0.3">
      <c r="A191" s="90">
        <v>42796</v>
      </c>
      <c r="B191" s="89" t="s">
        <v>271</v>
      </c>
      <c r="C191" s="89" t="s">
        <v>274</v>
      </c>
      <c r="D191" s="10">
        <f t="shared" si="70"/>
        <v>1</v>
      </c>
      <c r="E191" s="3">
        <v>7</v>
      </c>
      <c r="F191" s="3">
        <v>14</v>
      </c>
      <c r="G191" s="11">
        <f t="shared" si="71"/>
        <v>0</v>
      </c>
      <c r="H191" s="11">
        <f t="shared" si="72"/>
        <v>2</v>
      </c>
      <c r="I191" s="13" t="str">
        <f t="shared" si="73"/>
        <v>A</v>
      </c>
      <c r="J191" s="3">
        <v>6</v>
      </c>
      <c r="K191" s="3">
        <v>11</v>
      </c>
      <c r="L191" s="11">
        <f t="shared" si="74"/>
        <v>0</v>
      </c>
      <c r="M191" s="11">
        <f t="shared" si="75"/>
        <v>2</v>
      </c>
      <c r="N191" s="13" t="str">
        <f t="shared" si="76"/>
        <v>A</v>
      </c>
      <c r="O191" s="3">
        <v>8</v>
      </c>
      <c r="P191" s="3">
        <v>6</v>
      </c>
      <c r="Q191" s="11">
        <f t="shared" si="77"/>
        <v>2</v>
      </c>
      <c r="R191" s="11">
        <f t="shared" si="78"/>
        <v>0</v>
      </c>
      <c r="S191" s="13" t="str">
        <f t="shared" si="79"/>
        <v>H</v>
      </c>
      <c r="T191" s="3">
        <v>8</v>
      </c>
      <c r="U191" s="3">
        <v>11</v>
      </c>
      <c r="V191" s="11">
        <f t="shared" si="80"/>
        <v>0</v>
      </c>
      <c r="W191" s="11">
        <f t="shared" si="81"/>
        <v>2</v>
      </c>
      <c r="X191" s="13" t="str">
        <f t="shared" si="82"/>
        <v>A</v>
      </c>
      <c r="Y191" s="12">
        <f t="shared" si="83"/>
        <v>0</v>
      </c>
      <c r="Z191" s="12">
        <f t="shared" si="84"/>
        <v>2</v>
      </c>
      <c r="AA191" s="11">
        <f t="shared" si="85"/>
        <v>29</v>
      </c>
      <c r="AB191" s="11">
        <f t="shared" si="86"/>
        <v>42</v>
      </c>
      <c r="AC191" s="11">
        <f t="shared" si="87"/>
        <v>2</v>
      </c>
      <c r="AD191" s="11">
        <f t="shared" si="88"/>
        <v>8</v>
      </c>
      <c r="AE191" s="13" t="str">
        <f t="shared" si="89"/>
        <v>L</v>
      </c>
      <c r="AF191" s="13" t="str">
        <f t="shared" si="90"/>
        <v>W</v>
      </c>
      <c r="AG191" s="14" t="str">
        <f t="shared" si="67"/>
        <v>Y</v>
      </c>
      <c r="AH191" s="11" t="str">
        <f t="shared" si="68"/>
        <v xml:space="preserve"> </v>
      </c>
    </row>
    <row r="192" spans="1:34" x14ac:dyDescent="0.3">
      <c r="A192" s="90">
        <v>42796</v>
      </c>
      <c r="B192" s="89" t="s">
        <v>275</v>
      </c>
      <c r="C192" s="89" t="s">
        <v>269</v>
      </c>
      <c r="D192" s="10">
        <f t="shared" si="70"/>
        <v>1</v>
      </c>
      <c r="E192" s="3">
        <v>13</v>
      </c>
      <c r="F192" s="3">
        <v>11</v>
      </c>
      <c r="G192" s="11">
        <f t="shared" si="71"/>
        <v>2</v>
      </c>
      <c r="H192" s="11">
        <f t="shared" si="72"/>
        <v>0</v>
      </c>
      <c r="I192" s="13" t="str">
        <f t="shared" si="73"/>
        <v>H</v>
      </c>
      <c r="J192" s="3">
        <v>3</v>
      </c>
      <c r="K192" s="3">
        <v>13</v>
      </c>
      <c r="L192" s="11">
        <f t="shared" si="74"/>
        <v>0</v>
      </c>
      <c r="M192" s="11">
        <f t="shared" si="75"/>
        <v>2</v>
      </c>
      <c r="N192" s="13" t="str">
        <f t="shared" si="76"/>
        <v>A</v>
      </c>
      <c r="O192" s="3">
        <v>7</v>
      </c>
      <c r="P192" s="3">
        <v>9</v>
      </c>
      <c r="Q192" s="11">
        <f t="shared" si="77"/>
        <v>0</v>
      </c>
      <c r="R192" s="11">
        <f t="shared" si="78"/>
        <v>2</v>
      </c>
      <c r="S192" s="13" t="str">
        <f t="shared" si="79"/>
        <v>A</v>
      </c>
      <c r="T192" s="3">
        <v>7</v>
      </c>
      <c r="U192" s="3">
        <v>13</v>
      </c>
      <c r="V192" s="11">
        <f t="shared" si="80"/>
        <v>0</v>
      </c>
      <c r="W192" s="11">
        <f t="shared" si="81"/>
        <v>2</v>
      </c>
      <c r="X192" s="13" t="str">
        <f t="shared" si="82"/>
        <v>A</v>
      </c>
      <c r="Y192" s="12">
        <f t="shared" si="83"/>
        <v>0</v>
      </c>
      <c r="Z192" s="12">
        <f t="shared" si="84"/>
        <v>2</v>
      </c>
      <c r="AA192" s="11">
        <f t="shared" si="85"/>
        <v>30</v>
      </c>
      <c r="AB192" s="11">
        <f t="shared" si="86"/>
        <v>46</v>
      </c>
      <c r="AC192" s="11">
        <f t="shared" si="87"/>
        <v>2</v>
      </c>
      <c r="AD192" s="11">
        <f t="shared" si="88"/>
        <v>8</v>
      </c>
      <c r="AE192" s="13" t="str">
        <f t="shared" si="89"/>
        <v>L</v>
      </c>
      <c r="AF192" s="13" t="str">
        <f t="shared" si="90"/>
        <v>W</v>
      </c>
      <c r="AG192" s="14" t="str">
        <f t="shared" si="67"/>
        <v>Y</v>
      </c>
      <c r="AH192" s="11" t="str">
        <f t="shared" si="68"/>
        <v xml:space="preserve"> </v>
      </c>
    </row>
    <row r="193" spans="1:34" x14ac:dyDescent="0.3">
      <c r="A193" s="90">
        <v>42797</v>
      </c>
      <c r="B193" s="89" t="s">
        <v>260</v>
      </c>
      <c r="C193" s="89" t="s">
        <v>273</v>
      </c>
      <c r="D193" s="10">
        <f t="shared" si="70"/>
        <v>1</v>
      </c>
      <c r="E193" s="3">
        <v>24</v>
      </c>
      <c r="F193" s="3">
        <v>1</v>
      </c>
      <c r="G193" s="11">
        <f t="shared" si="71"/>
        <v>2</v>
      </c>
      <c r="H193" s="11">
        <f t="shared" si="72"/>
        <v>0</v>
      </c>
      <c r="I193" s="13" t="str">
        <f t="shared" si="73"/>
        <v>H</v>
      </c>
      <c r="J193" s="3">
        <v>5</v>
      </c>
      <c r="K193" s="3">
        <v>9</v>
      </c>
      <c r="L193" s="11">
        <f t="shared" si="74"/>
        <v>0</v>
      </c>
      <c r="M193" s="11">
        <f t="shared" si="75"/>
        <v>2</v>
      </c>
      <c r="N193" s="13" t="str">
        <f t="shared" si="76"/>
        <v>A</v>
      </c>
      <c r="O193" s="3">
        <v>5</v>
      </c>
      <c r="P193" s="3">
        <v>10</v>
      </c>
      <c r="Q193" s="11">
        <f t="shared" si="77"/>
        <v>0</v>
      </c>
      <c r="R193" s="11">
        <f t="shared" si="78"/>
        <v>2</v>
      </c>
      <c r="S193" s="13" t="str">
        <f t="shared" si="79"/>
        <v>A</v>
      </c>
      <c r="T193" s="3">
        <v>10</v>
      </c>
      <c r="U193" s="3">
        <v>5</v>
      </c>
      <c r="V193" s="11">
        <f t="shared" si="80"/>
        <v>2</v>
      </c>
      <c r="W193" s="11">
        <f t="shared" si="81"/>
        <v>0</v>
      </c>
      <c r="X193" s="13" t="str">
        <f t="shared" si="82"/>
        <v>H</v>
      </c>
      <c r="Y193" s="12">
        <f t="shared" si="83"/>
        <v>2</v>
      </c>
      <c r="Z193" s="12">
        <f t="shared" si="84"/>
        <v>0</v>
      </c>
      <c r="AA193" s="11">
        <f t="shared" si="85"/>
        <v>44</v>
      </c>
      <c r="AB193" s="11">
        <f t="shared" si="86"/>
        <v>25</v>
      </c>
      <c r="AC193" s="11">
        <f t="shared" si="87"/>
        <v>6</v>
      </c>
      <c r="AD193" s="11">
        <f t="shared" si="88"/>
        <v>4</v>
      </c>
      <c r="AE193" s="13" t="str">
        <f t="shared" si="89"/>
        <v>W</v>
      </c>
      <c r="AF193" s="13" t="str">
        <f t="shared" si="90"/>
        <v>L</v>
      </c>
      <c r="AG193" s="14" t="str">
        <f t="shared" si="67"/>
        <v>Y</v>
      </c>
      <c r="AH193" s="11">
        <f t="shared" si="68"/>
        <v>1</v>
      </c>
    </row>
    <row r="194" spans="1:34" x14ac:dyDescent="0.3">
      <c r="A194" s="90">
        <v>42797</v>
      </c>
      <c r="B194" s="89" t="s">
        <v>347</v>
      </c>
      <c r="C194" s="89" t="s">
        <v>261</v>
      </c>
      <c r="D194" s="10">
        <f t="shared" si="70"/>
        <v>1</v>
      </c>
      <c r="E194" s="3">
        <v>11</v>
      </c>
      <c r="F194" s="3">
        <v>3</v>
      </c>
      <c r="G194" s="11">
        <f t="shared" si="71"/>
        <v>2</v>
      </c>
      <c r="H194" s="11">
        <f t="shared" si="72"/>
        <v>0</v>
      </c>
      <c r="I194" s="13" t="str">
        <f t="shared" si="73"/>
        <v>H</v>
      </c>
      <c r="J194" s="3">
        <v>13</v>
      </c>
      <c r="K194" s="3">
        <v>8</v>
      </c>
      <c r="L194" s="11">
        <f t="shared" si="74"/>
        <v>2</v>
      </c>
      <c r="M194" s="11">
        <f t="shared" si="75"/>
        <v>0</v>
      </c>
      <c r="N194" s="13" t="str">
        <f t="shared" si="76"/>
        <v>H</v>
      </c>
      <c r="O194" s="3">
        <v>15</v>
      </c>
      <c r="P194" s="3">
        <v>4</v>
      </c>
      <c r="Q194" s="11">
        <f t="shared" si="77"/>
        <v>2</v>
      </c>
      <c r="R194" s="11">
        <f t="shared" si="78"/>
        <v>0</v>
      </c>
      <c r="S194" s="13" t="str">
        <f t="shared" si="79"/>
        <v>H</v>
      </c>
      <c r="T194" s="3">
        <v>13</v>
      </c>
      <c r="U194" s="3">
        <v>2</v>
      </c>
      <c r="V194" s="11">
        <f t="shared" si="80"/>
        <v>2</v>
      </c>
      <c r="W194" s="11">
        <f t="shared" si="81"/>
        <v>0</v>
      </c>
      <c r="X194" s="13" t="str">
        <f t="shared" si="82"/>
        <v>H</v>
      </c>
      <c r="Y194" s="12">
        <f t="shared" si="83"/>
        <v>2</v>
      </c>
      <c r="Z194" s="12">
        <f t="shared" si="84"/>
        <v>0</v>
      </c>
      <c r="AA194" s="11">
        <f t="shared" si="85"/>
        <v>52</v>
      </c>
      <c r="AB194" s="11">
        <f t="shared" si="86"/>
        <v>17</v>
      </c>
      <c r="AC194" s="11">
        <f t="shared" si="87"/>
        <v>10</v>
      </c>
      <c r="AD194" s="11">
        <f t="shared" si="88"/>
        <v>0</v>
      </c>
      <c r="AE194" s="13" t="str">
        <f t="shared" si="89"/>
        <v>W</v>
      </c>
      <c r="AF194" s="13" t="str">
        <f t="shared" si="90"/>
        <v>L</v>
      </c>
      <c r="AG194" s="14" t="str">
        <f t="shared" si="67"/>
        <v>Y</v>
      </c>
      <c r="AH194" s="11">
        <f t="shared" si="68"/>
        <v>1</v>
      </c>
    </row>
    <row r="195" spans="1:34" x14ac:dyDescent="0.3">
      <c r="A195" s="90">
        <v>42800</v>
      </c>
      <c r="B195" s="89" t="s">
        <v>261</v>
      </c>
      <c r="C195" s="89" t="s">
        <v>269</v>
      </c>
      <c r="D195" s="10">
        <f t="shared" si="70"/>
        <v>1</v>
      </c>
      <c r="E195" s="3">
        <v>6</v>
      </c>
      <c r="F195" s="3">
        <v>12</v>
      </c>
      <c r="G195" s="11">
        <f t="shared" si="71"/>
        <v>0</v>
      </c>
      <c r="H195" s="11">
        <f t="shared" si="72"/>
        <v>2</v>
      </c>
      <c r="I195" s="13" t="str">
        <f t="shared" si="73"/>
        <v>A</v>
      </c>
      <c r="J195" s="3">
        <v>8</v>
      </c>
      <c r="K195" s="3">
        <v>7</v>
      </c>
      <c r="L195" s="11">
        <f t="shared" si="74"/>
        <v>2</v>
      </c>
      <c r="M195" s="11">
        <f t="shared" si="75"/>
        <v>0</v>
      </c>
      <c r="N195" s="13" t="str">
        <f t="shared" si="76"/>
        <v>H</v>
      </c>
      <c r="O195" s="3">
        <v>5</v>
      </c>
      <c r="P195" s="3">
        <v>12</v>
      </c>
      <c r="Q195" s="11">
        <f t="shared" si="77"/>
        <v>0</v>
      </c>
      <c r="R195" s="11">
        <f t="shared" si="78"/>
        <v>2</v>
      </c>
      <c r="S195" s="13" t="str">
        <f t="shared" si="79"/>
        <v>A</v>
      </c>
      <c r="T195" s="3">
        <v>10</v>
      </c>
      <c r="U195" s="3">
        <v>6</v>
      </c>
      <c r="V195" s="11">
        <f t="shared" si="80"/>
        <v>2</v>
      </c>
      <c r="W195" s="11">
        <f t="shared" si="81"/>
        <v>0</v>
      </c>
      <c r="X195" s="13" t="str">
        <f t="shared" si="82"/>
        <v>H</v>
      </c>
      <c r="Y195" s="12">
        <f t="shared" si="83"/>
        <v>0</v>
      </c>
      <c r="Z195" s="12">
        <f t="shared" si="84"/>
        <v>2</v>
      </c>
      <c r="AA195" s="11">
        <f t="shared" si="85"/>
        <v>29</v>
      </c>
      <c r="AB195" s="11">
        <f t="shared" si="86"/>
        <v>37</v>
      </c>
      <c r="AC195" s="11">
        <f t="shared" si="87"/>
        <v>4</v>
      </c>
      <c r="AD195" s="11">
        <f t="shared" si="88"/>
        <v>6</v>
      </c>
      <c r="AE195" s="13" t="str">
        <f t="shared" si="89"/>
        <v>L</v>
      </c>
      <c r="AF195" s="13" t="str">
        <f t="shared" si="90"/>
        <v>W</v>
      </c>
      <c r="AG195" s="14" t="str">
        <f t="shared" si="67"/>
        <v>Y</v>
      </c>
      <c r="AH195" s="11" t="str">
        <f t="shared" si="68"/>
        <v xml:space="preserve"> </v>
      </c>
    </row>
    <row r="196" spans="1:34" x14ac:dyDescent="0.3">
      <c r="A196" s="108">
        <v>42800</v>
      </c>
      <c r="B196" s="109" t="s">
        <v>274</v>
      </c>
      <c r="C196" s="109" t="s">
        <v>11</v>
      </c>
      <c r="D196" s="10">
        <f t="shared" si="70"/>
        <v>1</v>
      </c>
      <c r="E196" s="3">
        <v>20</v>
      </c>
      <c r="F196" s="3">
        <v>2</v>
      </c>
      <c r="G196" s="11">
        <f t="shared" si="71"/>
        <v>2</v>
      </c>
      <c r="H196" s="11">
        <f t="shared" si="72"/>
        <v>0</v>
      </c>
      <c r="I196" s="13" t="str">
        <f t="shared" si="73"/>
        <v>H</v>
      </c>
      <c r="J196" s="3">
        <v>8</v>
      </c>
      <c r="K196" s="3">
        <v>4</v>
      </c>
      <c r="L196" s="11">
        <f t="shared" si="74"/>
        <v>2</v>
      </c>
      <c r="M196" s="11">
        <f t="shared" si="75"/>
        <v>0</v>
      </c>
      <c r="N196" s="13" t="str">
        <f t="shared" si="76"/>
        <v>H</v>
      </c>
      <c r="O196" s="3">
        <v>14</v>
      </c>
      <c r="P196" s="3">
        <v>7</v>
      </c>
      <c r="Q196" s="11">
        <f t="shared" si="77"/>
        <v>2</v>
      </c>
      <c r="R196" s="11">
        <f t="shared" si="78"/>
        <v>0</v>
      </c>
      <c r="S196" s="13" t="str">
        <f t="shared" si="79"/>
        <v>H</v>
      </c>
      <c r="T196" s="3">
        <v>17</v>
      </c>
      <c r="U196" s="3">
        <v>7</v>
      </c>
      <c r="V196" s="11">
        <f t="shared" si="80"/>
        <v>2</v>
      </c>
      <c r="W196" s="11">
        <f t="shared" si="81"/>
        <v>0</v>
      </c>
      <c r="X196" s="13" t="str">
        <f t="shared" si="82"/>
        <v>H</v>
      </c>
      <c r="Y196" s="12">
        <f t="shared" si="83"/>
        <v>2</v>
      </c>
      <c r="Z196" s="12">
        <f t="shared" si="84"/>
        <v>0</v>
      </c>
      <c r="AA196" s="11">
        <f t="shared" si="85"/>
        <v>59</v>
      </c>
      <c r="AB196" s="11">
        <f t="shared" si="86"/>
        <v>20</v>
      </c>
      <c r="AC196" s="11">
        <f t="shared" si="87"/>
        <v>10</v>
      </c>
      <c r="AD196" s="11">
        <f t="shared" si="88"/>
        <v>0</v>
      </c>
      <c r="AE196" s="13" t="str">
        <f t="shared" si="89"/>
        <v>W</v>
      </c>
      <c r="AF196" s="13" t="str">
        <f t="shared" si="90"/>
        <v>L</v>
      </c>
      <c r="AG196" s="14" t="str">
        <f t="shared" si="67"/>
        <v>Y</v>
      </c>
      <c r="AH196" s="11">
        <f t="shared" si="68"/>
        <v>1</v>
      </c>
    </row>
    <row r="197" spans="1:34" x14ac:dyDescent="0.3">
      <c r="A197" s="108">
        <v>42801</v>
      </c>
      <c r="B197" s="109" t="s">
        <v>273</v>
      </c>
      <c r="C197" s="89" t="s">
        <v>262</v>
      </c>
      <c r="D197" s="10">
        <f t="shared" si="70"/>
        <v>1</v>
      </c>
      <c r="E197" s="3">
        <v>4</v>
      </c>
      <c r="F197" s="3">
        <v>13</v>
      </c>
      <c r="G197" s="11">
        <f t="shared" si="71"/>
        <v>0</v>
      </c>
      <c r="H197" s="11">
        <f t="shared" si="72"/>
        <v>2</v>
      </c>
      <c r="I197" s="13" t="str">
        <f t="shared" si="73"/>
        <v>A</v>
      </c>
      <c r="J197" s="3">
        <v>6</v>
      </c>
      <c r="K197" s="3">
        <v>12</v>
      </c>
      <c r="L197" s="11">
        <f t="shared" si="74"/>
        <v>0</v>
      </c>
      <c r="M197" s="11">
        <f t="shared" si="75"/>
        <v>2</v>
      </c>
      <c r="N197" s="13" t="str">
        <f t="shared" si="76"/>
        <v>A</v>
      </c>
      <c r="O197" s="3">
        <v>4</v>
      </c>
      <c r="P197" s="3">
        <v>10</v>
      </c>
      <c r="Q197" s="11">
        <f t="shared" si="77"/>
        <v>0</v>
      </c>
      <c r="R197" s="11">
        <f t="shared" si="78"/>
        <v>2</v>
      </c>
      <c r="S197" s="13" t="str">
        <f t="shared" si="79"/>
        <v>A</v>
      </c>
      <c r="T197" s="3">
        <v>13</v>
      </c>
      <c r="U197" s="3">
        <v>7</v>
      </c>
      <c r="V197" s="11">
        <f t="shared" si="80"/>
        <v>2</v>
      </c>
      <c r="W197" s="11">
        <f t="shared" si="81"/>
        <v>0</v>
      </c>
      <c r="X197" s="13" t="str">
        <f t="shared" si="82"/>
        <v>H</v>
      </c>
      <c r="Y197" s="12">
        <f t="shared" si="83"/>
        <v>0</v>
      </c>
      <c r="Z197" s="12">
        <f t="shared" si="84"/>
        <v>2</v>
      </c>
      <c r="AA197" s="11">
        <f t="shared" si="85"/>
        <v>27</v>
      </c>
      <c r="AB197" s="11">
        <f t="shared" si="86"/>
        <v>42</v>
      </c>
      <c r="AC197" s="11">
        <f t="shared" si="87"/>
        <v>2</v>
      </c>
      <c r="AD197" s="11">
        <f t="shared" si="88"/>
        <v>8</v>
      </c>
      <c r="AE197" s="13" t="str">
        <f t="shared" si="89"/>
        <v>L</v>
      </c>
      <c r="AF197" s="13" t="str">
        <f t="shared" si="90"/>
        <v>W</v>
      </c>
      <c r="AG197" s="14" t="str">
        <f t="shared" si="67"/>
        <v>Y</v>
      </c>
      <c r="AH197" s="11" t="str">
        <f t="shared" si="68"/>
        <v xml:space="preserve"> </v>
      </c>
    </row>
    <row r="198" spans="1:34" x14ac:dyDescent="0.3">
      <c r="A198" s="90">
        <v>42802</v>
      </c>
      <c r="B198" s="89" t="s">
        <v>10</v>
      </c>
      <c r="C198" s="89" t="s">
        <v>348</v>
      </c>
      <c r="D198" s="10">
        <f t="shared" si="70"/>
        <v>1</v>
      </c>
      <c r="E198" s="3">
        <v>16</v>
      </c>
      <c r="F198" s="3">
        <v>3</v>
      </c>
      <c r="G198" s="11">
        <f t="shared" si="71"/>
        <v>2</v>
      </c>
      <c r="H198" s="11">
        <f t="shared" si="72"/>
        <v>0</v>
      </c>
      <c r="I198" s="13" t="str">
        <f t="shared" si="73"/>
        <v>H</v>
      </c>
      <c r="J198" s="3">
        <v>13</v>
      </c>
      <c r="K198" s="3">
        <v>15</v>
      </c>
      <c r="L198" s="11">
        <f t="shared" si="74"/>
        <v>0</v>
      </c>
      <c r="M198" s="11">
        <f t="shared" si="75"/>
        <v>2</v>
      </c>
      <c r="N198" s="13" t="str">
        <f t="shared" si="76"/>
        <v>A</v>
      </c>
      <c r="O198" s="3">
        <v>9</v>
      </c>
      <c r="P198" s="3">
        <v>4</v>
      </c>
      <c r="Q198" s="11">
        <f t="shared" si="77"/>
        <v>2</v>
      </c>
      <c r="R198" s="11">
        <f t="shared" si="78"/>
        <v>0</v>
      </c>
      <c r="S198" s="13" t="str">
        <f t="shared" si="79"/>
        <v>H</v>
      </c>
      <c r="T198" s="3">
        <v>13</v>
      </c>
      <c r="U198" s="3">
        <v>5</v>
      </c>
      <c r="V198" s="11">
        <f t="shared" si="80"/>
        <v>2</v>
      </c>
      <c r="W198" s="11">
        <f t="shared" si="81"/>
        <v>0</v>
      </c>
      <c r="X198" s="13" t="str">
        <f t="shared" si="82"/>
        <v>H</v>
      </c>
      <c r="Y198" s="12">
        <f t="shared" si="83"/>
        <v>2</v>
      </c>
      <c r="Z198" s="12">
        <f t="shared" si="84"/>
        <v>0</v>
      </c>
      <c r="AA198" s="11">
        <f t="shared" si="85"/>
        <v>51</v>
      </c>
      <c r="AB198" s="11">
        <f t="shared" si="86"/>
        <v>27</v>
      </c>
      <c r="AC198" s="11">
        <f t="shared" si="87"/>
        <v>8</v>
      </c>
      <c r="AD198" s="11">
        <f t="shared" si="88"/>
        <v>2</v>
      </c>
      <c r="AE198" s="13" t="str">
        <f t="shared" si="89"/>
        <v>W</v>
      </c>
      <c r="AF198" s="13" t="str">
        <f t="shared" si="90"/>
        <v>L</v>
      </c>
      <c r="AG198" s="14" t="str">
        <f t="shared" si="67"/>
        <v>Y</v>
      </c>
      <c r="AH198" s="11">
        <f t="shared" si="68"/>
        <v>1</v>
      </c>
    </row>
    <row r="199" spans="1:34" x14ac:dyDescent="0.3">
      <c r="A199" s="108">
        <v>42802</v>
      </c>
      <c r="B199" s="109" t="s">
        <v>327</v>
      </c>
      <c r="C199" s="109" t="s">
        <v>347</v>
      </c>
      <c r="D199" s="10">
        <f t="shared" si="70"/>
        <v>1</v>
      </c>
      <c r="E199" s="3">
        <v>11</v>
      </c>
      <c r="F199" s="3">
        <v>13</v>
      </c>
      <c r="G199" s="11">
        <f t="shared" si="71"/>
        <v>0</v>
      </c>
      <c r="H199" s="11">
        <f t="shared" si="72"/>
        <v>2</v>
      </c>
      <c r="I199" s="13" t="str">
        <f t="shared" si="73"/>
        <v>A</v>
      </c>
      <c r="J199" s="3">
        <v>8</v>
      </c>
      <c r="K199" s="3">
        <v>9</v>
      </c>
      <c r="L199" s="11">
        <f t="shared" si="74"/>
        <v>0</v>
      </c>
      <c r="M199" s="11">
        <f t="shared" si="75"/>
        <v>2</v>
      </c>
      <c r="N199" s="13" t="str">
        <f t="shared" si="76"/>
        <v>A</v>
      </c>
      <c r="O199" s="3">
        <v>17</v>
      </c>
      <c r="P199" s="3">
        <v>3</v>
      </c>
      <c r="Q199" s="11">
        <f t="shared" si="77"/>
        <v>2</v>
      </c>
      <c r="R199" s="11">
        <f t="shared" si="78"/>
        <v>0</v>
      </c>
      <c r="S199" s="13" t="str">
        <f t="shared" si="79"/>
        <v>H</v>
      </c>
      <c r="T199" s="3">
        <v>6</v>
      </c>
      <c r="U199" s="3">
        <v>8</v>
      </c>
      <c r="V199" s="11">
        <f t="shared" si="80"/>
        <v>0</v>
      </c>
      <c r="W199" s="11">
        <f t="shared" si="81"/>
        <v>2</v>
      </c>
      <c r="X199" s="13" t="str">
        <f t="shared" si="82"/>
        <v>A</v>
      </c>
      <c r="Y199" s="12">
        <f t="shared" si="83"/>
        <v>2</v>
      </c>
      <c r="Z199" s="12">
        <f t="shared" si="84"/>
        <v>0</v>
      </c>
      <c r="AA199" s="11">
        <f t="shared" si="85"/>
        <v>42</v>
      </c>
      <c r="AB199" s="11">
        <f t="shared" si="86"/>
        <v>33</v>
      </c>
      <c r="AC199" s="11">
        <f t="shared" si="87"/>
        <v>4</v>
      </c>
      <c r="AD199" s="11">
        <f t="shared" si="88"/>
        <v>6</v>
      </c>
      <c r="AE199" s="13" t="str">
        <f t="shared" si="89"/>
        <v>L</v>
      </c>
      <c r="AF199" s="13" t="str">
        <f t="shared" si="90"/>
        <v>W</v>
      </c>
      <c r="AG199" s="14" t="str">
        <f t="shared" ref="AG199:AG226" si="91">IF(SUMIFS($D$7:$D$226,$B$7:$B$226,$B199,$C$7:$C$226,$C199)+SUMIFS($D$7:$D$226,$B$7:$B$226,$C199,$C$7:$C$226,$B199)=2,"Y"," ")</f>
        <v>Y</v>
      </c>
      <c r="AH199" s="11">
        <f t="shared" ref="AH199:AH226" si="92">IF(AG199="Y",IF(($AA199-$AB199)+(SUMIFS($AB$7:$AB$226,$B$7:$B$226,$C199,$C$7:$C$226,$B199)-SUMIFS($AA$7:$AA$226,$B$7:$B$226,$C199,$C$7:$C$226,$B199))&gt;0,1,IF(($AA199-$AB199)+(SUMIFS($AB$7:$AB$226,$B$7:$B$226,$C199,$C$7:$C$226,$B199)-SUMIFS($AA$7:$AA$226,$B$7:$B$226,$C199,$C$7:$C$226,$B199))=0,0.5," ")))</f>
        <v>1</v>
      </c>
    </row>
    <row r="200" spans="1:34" x14ac:dyDescent="0.3">
      <c r="A200" s="108">
        <v>42803</v>
      </c>
      <c r="B200" s="109" t="s">
        <v>346</v>
      </c>
      <c r="C200" s="109" t="s">
        <v>273</v>
      </c>
      <c r="D200" s="10">
        <f t="shared" si="70"/>
        <v>1</v>
      </c>
      <c r="E200" s="3">
        <v>14</v>
      </c>
      <c r="F200" s="3">
        <v>3</v>
      </c>
      <c r="G200" s="11">
        <f t="shared" si="71"/>
        <v>2</v>
      </c>
      <c r="H200" s="11">
        <f t="shared" si="72"/>
        <v>0</v>
      </c>
      <c r="I200" s="13" t="str">
        <f t="shared" si="73"/>
        <v>H</v>
      </c>
      <c r="J200" s="3">
        <v>8</v>
      </c>
      <c r="K200" s="3">
        <v>12</v>
      </c>
      <c r="L200" s="11">
        <f t="shared" si="74"/>
        <v>0</v>
      </c>
      <c r="M200" s="11">
        <f t="shared" si="75"/>
        <v>2</v>
      </c>
      <c r="N200" s="13" t="str">
        <f t="shared" si="76"/>
        <v>A</v>
      </c>
      <c r="O200" s="3">
        <v>7</v>
      </c>
      <c r="P200" s="3">
        <v>13</v>
      </c>
      <c r="Q200" s="11">
        <f t="shared" si="77"/>
        <v>0</v>
      </c>
      <c r="R200" s="11">
        <f t="shared" si="78"/>
        <v>2</v>
      </c>
      <c r="S200" s="13" t="str">
        <f t="shared" si="79"/>
        <v>A</v>
      </c>
      <c r="T200" s="3">
        <v>11</v>
      </c>
      <c r="U200" s="3">
        <v>7</v>
      </c>
      <c r="V200" s="11">
        <f t="shared" si="80"/>
        <v>2</v>
      </c>
      <c r="W200" s="11">
        <f t="shared" si="81"/>
        <v>0</v>
      </c>
      <c r="X200" s="13" t="str">
        <f t="shared" si="82"/>
        <v>H</v>
      </c>
      <c r="Y200" s="12">
        <f t="shared" si="83"/>
        <v>2</v>
      </c>
      <c r="Z200" s="12">
        <f t="shared" si="84"/>
        <v>0</v>
      </c>
      <c r="AA200" s="11">
        <f t="shared" si="85"/>
        <v>40</v>
      </c>
      <c r="AB200" s="11">
        <f t="shared" si="86"/>
        <v>35</v>
      </c>
      <c r="AC200" s="11">
        <f t="shared" si="87"/>
        <v>6</v>
      </c>
      <c r="AD200" s="11">
        <f t="shared" si="88"/>
        <v>4</v>
      </c>
      <c r="AE200" s="13" t="str">
        <f t="shared" si="89"/>
        <v>W</v>
      </c>
      <c r="AF200" s="13" t="str">
        <f t="shared" si="90"/>
        <v>L</v>
      </c>
      <c r="AG200" s="14" t="str">
        <f t="shared" si="91"/>
        <v>Y</v>
      </c>
      <c r="AH200" s="11">
        <f t="shared" si="92"/>
        <v>1</v>
      </c>
    </row>
    <row r="201" spans="1:34" x14ac:dyDescent="0.3">
      <c r="A201" s="108">
        <v>42803</v>
      </c>
      <c r="B201" s="109" t="s">
        <v>390</v>
      </c>
      <c r="C201" s="109" t="s">
        <v>270</v>
      </c>
      <c r="D201" s="10">
        <f t="shared" si="70"/>
        <v>1</v>
      </c>
      <c r="E201" s="3">
        <v>13</v>
      </c>
      <c r="F201" s="3">
        <v>8</v>
      </c>
      <c r="G201" s="11">
        <f t="shared" si="71"/>
        <v>2</v>
      </c>
      <c r="H201" s="11">
        <f t="shared" si="72"/>
        <v>0</v>
      </c>
      <c r="I201" s="13" t="str">
        <f t="shared" si="73"/>
        <v>H</v>
      </c>
      <c r="J201" s="3">
        <v>8</v>
      </c>
      <c r="K201" s="3">
        <v>10</v>
      </c>
      <c r="L201" s="11">
        <f t="shared" si="74"/>
        <v>0</v>
      </c>
      <c r="M201" s="11">
        <f t="shared" si="75"/>
        <v>2</v>
      </c>
      <c r="N201" s="13" t="str">
        <f t="shared" si="76"/>
        <v>A</v>
      </c>
      <c r="O201" s="3">
        <v>16</v>
      </c>
      <c r="P201" s="3">
        <v>7</v>
      </c>
      <c r="Q201" s="11">
        <f t="shared" si="77"/>
        <v>2</v>
      </c>
      <c r="R201" s="11">
        <f t="shared" si="78"/>
        <v>0</v>
      </c>
      <c r="S201" s="13" t="str">
        <f t="shared" si="79"/>
        <v>H</v>
      </c>
      <c r="T201" s="3">
        <v>13</v>
      </c>
      <c r="U201" s="3">
        <v>7</v>
      </c>
      <c r="V201" s="11">
        <f t="shared" si="80"/>
        <v>2</v>
      </c>
      <c r="W201" s="11">
        <f t="shared" si="81"/>
        <v>0</v>
      </c>
      <c r="X201" s="13" t="str">
        <f t="shared" si="82"/>
        <v>H</v>
      </c>
      <c r="Y201" s="12">
        <f t="shared" si="83"/>
        <v>2</v>
      </c>
      <c r="Z201" s="12">
        <f t="shared" si="84"/>
        <v>0</v>
      </c>
      <c r="AA201" s="11">
        <f t="shared" si="85"/>
        <v>50</v>
      </c>
      <c r="AB201" s="11">
        <f t="shared" si="86"/>
        <v>32</v>
      </c>
      <c r="AC201" s="11">
        <f t="shared" si="87"/>
        <v>8</v>
      </c>
      <c r="AD201" s="11">
        <f t="shared" si="88"/>
        <v>2</v>
      </c>
      <c r="AE201" s="13" t="str">
        <f t="shared" si="89"/>
        <v>W</v>
      </c>
      <c r="AF201" s="13" t="str">
        <f t="shared" si="90"/>
        <v>L</v>
      </c>
      <c r="AG201" s="14" t="str">
        <f t="shared" si="91"/>
        <v>Y</v>
      </c>
      <c r="AH201" s="11" t="str">
        <f t="shared" si="92"/>
        <v xml:space="preserve"> </v>
      </c>
    </row>
    <row r="202" spans="1:34" x14ac:dyDescent="0.3">
      <c r="A202" s="90">
        <v>42804</v>
      </c>
      <c r="B202" s="89" t="s">
        <v>260</v>
      </c>
      <c r="C202" s="89" t="s">
        <v>350</v>
      </c>
      <c r="D202" s="10">
        <f t="shared" si="70"/>
        <v>1</v>
      </c>
      <c r="E202" s="3">
        <v>4</v>
      </c>
      <c r="F202" s="3">
        <v>10</v>
      </c>
      <c r="G202" s="11">
        <f t="shared" si="71"/>
        <v>0</v>
      </c>
      <c r="H202" s="11">
        <f t="shared" si="72"/>
        <v>2</v>
      </c>
      <c r="I202" s="13" t="str">
        <f t="shared" si="73"/>
        <v>A</v>
      </c>
      <c r="J202" s="3">
        <v>14</v>
      </c>
      <c r="K202" s="3">
        <v>7</v>
      </c>
      <c r="L202" s="11">
        <f t="shared" si="74"/>
        <v>2</v>
      </c>
      <c r="M202" s="11">
        <f t="shared" si="75"/>
        <v>0</v>
      </c>
      <c r="N202" s="13" t="str">
        <f t="shared" si="76"/>
        <v>H</v>
      </c>
      <c r="O202" s="3">
        <v>9</v>
      </c>
      <c r="P202" s="3">
        <v>8</v>
      </c>
      <c r="Q202" s="11">
        <f t="shared" si="77"/>
        <v>2</v>
      </c>
      <c r="R202" s="11">
        <f t="shared" si="78"/>
        <v>0</v>
      </c>
      <c r="S202" s="13" t="str">
        <f t="shared" si="79"/>
        <v>H</v>
      </c>
      <c r="T202" s="3">
        <v>3</v>
      </c>
      <c r="U202" s="3">
        <v>11</v>
      </c>
      <c r="V202" s="11">
        <f t="shared" si="80"/>
        <v>0</v>
      </c>
      <c r="W202" s="11">
        <f t="shared" si="81"/>
        <v>2</v>
      </c>
      <c r="X202" s="13" t="str">
        <f t="shared" si="82"/>
        <v>A</v>
      </c>
      <c r="Y202" s="12">
        <f t="shared" si="83"/>
        <v>0</v>
      </c>
      <c r="Z202" s="12">
        <f t="shared" si="84"/>
        <v>2</v>
      </c>
      <c r="AA202" s="11">
        <f t="shared" si="85"/>
        <v>30</v>
      </c>
      <c r="AB202" s="11">
        <f t="shared" si="86"/>
        <v>36</v>
      </c>
      <c r="AC202" s="11">
        <f t="shared" si="87"/>
        <v>4</v>
      </c>
      <c r="AD202" s="11">
        <f t="shared" si="88"/>
        <v>6</v>
      </c>
      <c r="AE202" s="13" t="str">
        <f t="shared" si="89"/>
        <v>L</v>
      </c>
      <c r="AF202" s="13" t="str">
        <f t="shared" si="90"/>
        <v>W</v>
      </c>
      <c r="AG202" s="14" t="str">
        <f t="shared" si="91"/>
        <v>Y</v>
      </c>
      <c r="AH202" s="11" t="str">
        <f t="shared" si="92"/>
        <v xml:space="preserve"> </v>
      </c>
    </row>
    <row r="203" spans="1:34" x14ac:dyDescent="0.3">
      <c r="A203" s="90">
        <v>42805</v>
      </c>
      <c r="B203" s="89" t="s">
        <v>262</v>
      </c>
      <c r="C203" s="89" t="s">
        <v>272</v>
      </c>
      <c r="D203" s="10">
        <f t="shared" si="70"/>
        <v>1</v>
      </c>
      <c r="E203" s="3">
        <v>5</v>
      </c>
      <c r="F203" s="3">
        <v>7</v>
      </c>
      <c r="G203" s="11">
        <f t="shared" si="71"/>
        <v>0</v>
      </c>
      <c r="H203" s="11">
        <f t="shared" si="72"/>
        <v>2</v>
      </c>
      <c r="I203" s="13" t="str">
        <f t="shared" si="73"/>
        <v>A</v>
      </c>
      <c r="J203" s="3">
        <v>9</v>
      </c>
      <c r="K203" s="3">
        <v>7</v>
      </c>
      <c r="L203" s="11">
        <f t="shared" si="74"/>
        <v>2</v>
      </c>
      <c r="M203" s="11">
        <f t="shared" si="75"/>
        <v>0</v>
      </c>
      <c r="N203" s="13" t="str">
        <f t="shared" si="76"/>
        <v>H</v>
      </c>
      <c r="O203" s="3">
        <v>5</v>
      </c>
      <c r="P203" s="3">
        <v>6</v>
      </c>
      <c r="Q203" s="11">
        <f t="shared" si="77"/>
        <v>0</v>
      </c>
      <c r="R203" s="11">
        <f t="shared" si="78"/>
        <v>2</v>
      </c>
      <c r="S203" s="13" t="str">
        <f t="shared" si="79"/>
        <v>A</v>
      </c>
      <c r="T203" s="3">
        <v>12</v>
      </c>
      <c r="U203" s="3">
        <v>9</v>
      </c>
      <c r="V203" s="11">
        <f t="shared" si="80"/>
        <v>2</v>
      </c>
      <c r="W203" s="11">
        <f t="shared" si="81"/>
        <v>0</v>
      </c>
      <c r="X203" s="13" t="str">
        <f t="shared" si="82"/>
        <v>H</v>
      </c>
      <c r="Y203" s="12">
        <f t="shared" si="83"/>
        <v>2</v>
      </c>
      <c r="Z203" s="12">
        <f t="shared" si="84"/>
        <v>0</v>
      </c>
      <c r="AA203" s="11">
        <f t="shared" si="85"/>
        <v>31</v>
      </c>
      <c r="AB203" s="11">
        <f t="shared" si="86"/>
        <v>29</v>
      </c>
      <c r="AC203" s="11">
        <f t="shared" si="87"/>
        <v>6</v>
      </c>
      <c r="AD203" s="11">
        <f t="shared" si="88"/>
        <v>4</v>
      </c>
      <c r="AE203" s="13" t="str">
        <f t="shared" si="89"/>
        <v>W</v>
      </c>
      <c r="AF203" s="13" t="str">
        <f t="shared" si="90"/>
        <v>L</v>
      </c>
      <c r="AG203" s="14" t="str">
        <f t="shared" si="91"/>
        <v>Y</v>
      </c>
      <c r="AH203" s="11" t="str">
        <f t="shared" si="92"/>
        <v xml:space="preserve"> </v>
      </c>
    </row>
    <row r="204" spans="1:34" x14ac:dyDescent="0.3">
      <c r="A204" s="90">
        <v>42807</v>
      </c>
      <c r="B204" s="89" t="s">
        <v>12</v>
      </c>
      <c r="C204" s="89" t="s">
        <v>349</v>
      </c>
      <c r="D204" s="10">
        <f t="shared" si="70"/>
        <v>1</v>
      </c>
      <c r="E204" s="3">
        <v>5</v>
      </c>
      <c r="F204" s="3">
        <v>14</v>
      </c>
      <c r="G204" s="11">
        <f t="shared" si="71"/>
        <v>0</v>
      </c>
      <c r="H204" s="11">
        <f t="shared" si="72"/>
        <v>2</v>
      </c>
      <c r="I204" s="13" t="str">
        <f t="shared" si="73"/>
        <v>A</v>
      </c>
      <c r="J204" s="3">
        <v>11</v>
      </c>
      <c r="K204" s="3">
        <v>10</v>
      </c>
      <c r="L204" s="11">
        <f t="shared" si="74"/>
        <v>2</v>
      </c>
      <c r="M204" s="11">
        <f t="shared" si="75"/>
        <v>0</v>
      </c>
      <c r="N204" s="13" t="str">
        <f t="shared" si="76"/>
        <v>H</v>
      </c>
      <c r="O204" s="3">
        <v>6</v>
      </c>
      <c r="P204" s="3">
        <v>10</v>
      </c>
      <c r="Q204" s="11">
        <f t="shared" si="77"/>
        <v>0</v>
      </c>
      <c r="R204" s="11">
        <f t="shared" si="78"/>
        <v>2</v>
      </c>
      <c r="S204" s="13" t="str">
        <f t="shared" si="79"/>
        <v>A</v>
      </c>
      <c r="T204" s="3">
        <v>7</v>
      </c>
      <c r="U204" s="3">
        <v>7</v>
      </c>
      <c r="V204" s="11">
        <f t="shared" si="80"/>
        <v>1</v>
      </c>
      <c r="W204" s="11">
        <f t="shared" si="81"/>
        <v>1</v>
      </c>
      <c r="X204" s="13" t="str">
        <f t="shared" si="82"/>
        <v>D</v>
      </c>
      <c r="Y204" s="12">
        <f t="shared" si="83"/>
        <v>0</v>
      </c>
      <c r="Z204" s="12">
        <f t="shared" si="84"/>
        <v>2</v>
      </c>
      <c r="AA204" s="11">
        <f t="shared" si="85"/>
        <v>29</v>
      </c>
      <c r="AB204" s="11">
        <f t="shared" si="86"/>
        <v>41</v>
      </c>
      <c r="AC204" s="11">
        <f t="shared" si="87"/>
        <v>3</v>
      </c>
      <c r="AD204" s="11">
        <f t="shared" si="88"/>
        <v>7</v>
      </c>
      <c r="AE204" s="13" t="str">
        <f t="shared" si="89"/>
        <v>L</v>
      </c>
      <c r="AF204" s="13" t="str">
        <f t="shared" si="90"/>
        <v>W</v>
      </c>
      <c r="AG204" s="14" t="str">
        <f t="shared" si="91"/>
        <v>Y</v>
      </c>
      <c r="AH204" s="11" t="str">
        <f t="shared" si="92"/>
        <v xml:space="preserve"> </v>
      </c>
    </row>
    <row r="205" spans="1:34" x14ac:dyDescent="0.3">
      <c r="A205" s="90">
        <v>42807</v>
      </c>
      <c r="B205" s="89" t="s">
        <v>345</v>
      </c>
      <c r="C205" s="89" t="s">
        <v>327</v>
      </c>
      <c r="D205" s="10">
        <f t="shared" si="70"/>
        <v>1</v>
      </c>
      <c r="E205" s="3">
        <v>9</v>
      </c>
      <c r="F205" s="3">
        <v>11</v>
      </c>
      <c r="G205" s="11">
        <f t="shared" si="71"/>
        <v>0</v>
      </c>
      <c r="H205" s="11">
        <f t="shared" si="72"/>
        <v>2</v>
      </c>
      <c r="I205" s="13" t="str">
        <f t="shared" si="73"/>
        <v>A</v>
      </c>
      <c r="J205" s="3">
        <v>11</v>
      </c>
      <c r="K205" s="3">
        <v>11</v>
      </c>
      <c r="L205" s="11">
        <f t="shared" si="74"/>
        <v>1</v>
      </c>
      <c r="M205" s="11">
        <f t="shared" si="75"/>
        <v>1</v>
      </c>
      <c r="N205" s="13" t="str">
        <f t="shared" si="76"/>
        <v>D</v>
      </c>
      <c r="O205" s="3">
        <v>8</v>
      </c>
      <c r="P205" s="3">
        <v>6</v>
      </c>
      <c r="Q205" s="11">
        <f t="shared" si="77"/>
        <v>2</v>
      </c>
      <c r="R205" s="11">
        <f t="shared" si="78"/>
        <v>0</v>
      </c>
      <c r="S205" s="13" t="str">
        <f t="shared" si="79"/>
        <v>H</v>
      </c>
      <c r="T205" s="3">
        <v>11</v>
      </c>
      <c r="U205" s="3">
        <v>9</v>
      </c>
      <c r="V205" s="11">
        <f t="shared" si="80"/>
        <v>2</v>
      </c>
      <c r="W205" s="11">
        <f t="shared" si="81"/>
        <v>0</v>
      </c>
      <c r="X205" s="13" t="str">
        <f t="shared" si="82"/>
        <v>H</v>
      </c>
      <c r="Y205" s="12">
        <f t="shared" si="83"/>
        <v>2</v>
      </c>
      <c r="Z205" s="12">
        <f t="shared" si="84"/>
        <v>0</v>
      </c>
      <c r="AA205" s="11">
        <f t="shared" si="85"/>
        <v>39</v>
      </c>
      <c r="AB205" s="11">
        <f t="shared" si="86"/>
        <v>37</v>
      </c>
      <c r="AC205" s="11">
        <f t="shared" si="87"/>
        <v>7</v>
      </c>
      <c r="AD205" s="11">
        <f t="shared" si="88"/>
        <v>3</v>
      </c>
      <c r="AE205" s="13" t="str">
        <f t="shared" si="89"/>
        <v>W</v>
      </c>
      <c r="AF205" s="13" t="str">
        <f t="shared" si="90"/>
        <v>L</v>
      </c>
      <c r="AG205" s="14" t="str">
        <f t="shared" si="91"/>
        <v>Y</v>
      </c>
      <c r="AH205" s="11" t="str">
        <f t="shared" si="92"/>
        <v xml:space="preserve"> </v>
      </c>
    </row>
    <row r="206" spans="1:34" x14ac:dyDescent="0.3">
      <c r="A206" s="90">
        <v>42807</v>
      </c>
      <c r="B206" s="89" t="s">
        <v>11</v>
      </c>
      <c r="C206" s="89" t="s">
        <v>269</v>
      </c>
      <c r="D206" s="10">
        <f t="shared" si="70"/>
        <v>1</v>
      </c>
      <c r="E206" s="3">
        <v>7</v>
      </c>
      <c r="F206" s="3">
        <v>8</v>
      </c>
      <c r="G206" s="11">
        <f t="shared" si="71"/>
        <v>0</v>
      </c>
      <c r="H206" s="11">
        <f t="shared" si="72"/>
        <v>2</v>
      </c>
      <c r="I206" s="13" t="str">
        <f t="shared" si="73"/>
        <v>A</v>
      </c>
      <c r="J206" s="3">
        <v>9</v>
      </c>
      <c r="K206" s="3">
        <v>8</v>
      </c>
      <c r="L206" s="11">
        <f t="shared" si="74"/>
        <v>2</v>
      </c>
      <c r="M206" s="11">
        <f t="shared" si="75"/>
        <v>0</v>
      </c>
      <c r="N206" s="13" t="str">
        <f t="shared" si="76"/>
        <v>H</v>
      </c>
      <c r="O206" s="3">
        <v>6</v>
      </c>
      <c r="P206" s="3">
        <v>12</v>
      </c>
      <c r="Q206" s="11">
        <f t="shared" si="77"/>
        <v>0</v>
      </c>
      <c r="R206" s="11">
        <f t="shared" si="78"/>
        <v>2</v>
      </c>
      <c r="S206" s="13" t="str">
        <f t="shared" si="79"/>
        <v>A</v>
      </c>
      <c r="T206" s="3">
        <v>14</v>
      </c>
      <c r="U206" s="3">
        <v>5</v>
      </c>
      <c r="V206" s="11">
        <f t="shared" si="80"/>
        <v>2</v>
      </c>
      <c r="W206" s="11">
        <f t="shared" si="81"/>
        <v>0</v>
      </c>
      <c r="X206" s="13" t="str">
        <f t="shared" si="82"/>
        <v>H</v>
      </c>
      <c r="Y206" s="12">
        <f t="shared" si="83"/>
        <v>2</v>
      </c>
      <c r="Z206" s="12">
        <f t="shared" si="84"/>
        <v>0</v>
      </c>
      <c r="AA206" s="11">
        <f t="shared" si="85"/>
        <v>36</v>
      </c>
      <c r="AB206" s="11">
        <f t="shared" si="86"/>
        <v>33</v>
      </c>
      <c r="AC206" s="11">
        <f t="shared" si="87"/>
        <v>6</v>
      </c>
      <c r="AD206" s="11">
        <f t="shared" si="88"/>
        <v>4</v>
      </c>
      <c r="AE206" s="13" t="str">
        <f t="shared" si="89"/>
        <v>W</v>
      </c>
      <c r="AF206" s="13" t="str">
        <f t="shared" si="90"/>
        <v>L</v>
      </c>
      <c r="AG206" s="14" t="str">
        <f t="shared" si="91"/>
        <v>Y</v>
      </c>
      <c r="AH206" s="11" t="str">
        <f t="shared" si="92"/>
        <v xml:space="preserve"> </v>
      </c>
    </row>
    <row r="207" spans="1:34" x14ac:dyDescent="0.3">
      <c r="A207" s="90">
        <v>42808</v>
      </c>
      <c r="B207" s="89" t="s">
        <v>272</v>
      </c>
      <c r="C207" s="89" t="s">
        <v>270</v>
      </c>
      <c r="D207" s="10">
        <f t="shared" si="70"/>
        <v>1</v>
      </c>
      <c r="E207" s="3">
        <v>11</v>
      </c>
      <c r="F207" s="3">
        <v>5</v>
      </c>
      <c r="G207" s="11">
        <f t="shared" si="71"/>
        <v>2</v>
      </c>
      <c r="H207" s="11">
        <f t="shared" si="72"/>
        <v>0</v>
      </c>
      <c r="I207" s="13" t="str">
        <f t="shared" si="73"/>
        <v>H</v>
      </c>
      <c r="J207" s="3">
        <v>10</v>
      </c>
      <c r="K207" s="3">
        <v>7</v>
      </c>
      <c r="L207" s="11">
        <f t="shared" si="74"/>
        <v>2</v>
      </c>
      <c r="M207" s="11">
        <f t="shared" si="75"/>
        <v>0</v>
      </c>
      <c r="N207" s="13" t="str">
        <f t="shared" si="76"/>
        <v>H</v>
      </c>
      <c r="O207" s="3">
        <v>14</v>
      </c>
      <c r="P207" s="3">
        <v>6</v>
      </c>
      <c r="Q207" s="11">
        <f t="shared" si="77"/>
        <v>2</v>
      </c>
      <c r="R207" s="11">
        <f t="shared" si="78"/>
        <v>0</v>
      </c>
      <c r="S207" s="13" t="str">
        <f t="shared" si="79"/>
        <v>H</v>
      </c>
      <c r="T207" s="3">
        <v>21</v>
      </c>
      <c r="U207" s="3">
        <v>5</v>
      </c>
      <c r="V207" s="11">
        <f t="shared" si="80"/>
        <v>2</v>
      </c>
      <c r="W207" s="11">
        <f t="shared" si="81"/>
        <v>0</v>
      </c>
      <c r="X207" s="13" t="str">
        <f t="shared" si="82"/>
        <v>H</v>
      </c>
      <c r="Y207" s="12">
        <f t="shared" si="83"/>
        <v>2</v>
      </c>
      <c r="Z207" s="12">
        <f t="shared" si="84"/>
        <v>0</v>
      </c>
      <c r="AA207" s="11">
        <f t="shared" si="85"/>
        <v>56</v>
      </c>
      <c r="AB207" s="11">
        <f t="shared" si="86"/>
        <v>23</v>
      </c>
      <c r="AC207" s="11">
        <f t="shared" si="87"/>
        <v>10</v>
      </c>
      <c r="AD207" s="11">
        <f t="shared" si="88"/>
        <v>0</v>
      </c>
      <c r="AE207" s="13" t="str">
        <f t="shared" si="89"/>
        <v>W</v>
      </c>
      <c r="AF207" s="13" t="str">
        <f t="shared" si="90"/>
        <v>L</v>
      </c>
      <c r="AG207" s="14" t="str">
        <f t="shared" si="91"/>
        <v>Y</v>
      </c>
      <c r="AH207" s="11">
        <f t="shared" si="92"/>
        <v>1</v>
      </c>
    </row>
    <row r="208" spans="1:34" x14ac:dyDescent="0.3">
      <c r="A208" s="108">
        <v>42808</v>
      </c>
      <c r="B208" s="109" t="s">
        <v>389</v>
      </c>
      <c r="C208" s="109" t="s">
        <v>262</v>
      </c>
      <c r="D208" s="10">
        <f t="shared" si="70"/>
        <v>1</v>
      </c>
      <c r="E208" s="3">
        <v>10</v>
      </c>
      <c r="F208" s="3">
        <v>9</v>
      </c>
      <c r="G208" s="11">
        <f t="shared" si="71"/>
        <v>2</v>
      </c>
      <c r="H208" s="11">
        <f t="shared" si="72"/>
        <v>0</v>
      </c>
      <c r="I208" s="13" t="str">
        <f t="shared" si="73"/>
        <v>H</v>
      </c>
      <c r="J208" s="3">
        <v>7</v>
      </c>
      <c r="K208" s="3">
        <v>7</v>
      </c>
      <c r="L208" s="11">
        <f t="shared" si="74"/>
        <v>1</v>
      </c>
      <c r="M208" s="11">
        <f t="shared" si="75"/>
        <v>1</v>
      </c>
      <c r="N208" s="13" t="str">
        <f t="shared" si="76"/>
        <v>D</v>
      </c>
      <c r="O208" s="3">
        <v>10</v>
      </c>
      <c r="P208" s="3">
        <v>7</v>
      </c>
      <c r="Q208" s="11">
        <f t="shared" si="77"/>
        <v>2</v>
      </c>
      <c r="R208" s="11">
        <f t="shared" si="78"/>
        <v>0</v>
      </c>
      <c r="S208" s="13" t="str">
        <f t="shared" si="79"/>
        <v>H</v>
      </c>
      <c r="T208" s="3">
        <v>11</v>
      </c>
      <c r="U208" s="3">
        <v>10</v>
      </c>
      <c r="V208" s="11">
        <f t="shared" si="80"/>
        <v>2</v>
      </c>
      <c r="W208" s="11">
        <f t="shared" si="81"/>
        <v>0</v>
      </c>
      <c r="X208" s="13" t="str">
        <f t="shared" si="82"/>
        <v>H</v>
      </c>
      <c r="Y208" s="12">
        <f t="shared" si="83"/>
        <v>2</v>
      </c>
      <c r="Z208" s="12">
        <f t="shared" si="84"/>
        <v>0</v>
      </c>
      <c r="AA208" s="11">
        <f t="shared" si="85"/>
        <v>38</v>
      </c>
      <c r="AB208" s="11">
        <f t="shared" si="86"/>
        <v>33</v>
      </c>
      <c r="AC208" s="11">
        <f t="shared" si="87"/>
        <v>9</v>
      </c>
      <c r="AD208" s="11">
        <f t="shared" si="88"/>
        <v>1</v>
      </c>
      <c r="AE208" s="13" t="str">
        <f t="shared" si="89"/>
        <v>W</v>
      </c>
      <c r="AF208" s="13" t="str">
        <f t="shared" si="90"/>
        <v>L</v>
      </c>
      <c r="AG208" s="14" t="str">
        <f t="shared" si="91"/>
        <v>Y</v>
      </c>
      <c r="AH208" s="11">
        <f t="shared" si="92"/>
        <v>1</v>
      </c>
    </row>
    <row r="209" spans="1:34" x14ac:dyDescent="0.3">
      <c r="A209" s="90">
        <v>42810</v>
      </c>
      <c r="B209" s="89" t="s">
        <v>349</v>
      </c>
      <c r="C209" s="89" t="s">
        <v>261</v>
      </c>
      <c r="D209" s="10">
        <f t="shared" si="70"/>
        <v>1</v>
      </c>
      <c r="E209" s="3">
        <v>7</v>
      </c>
      <c r="F209" s="3">
        <v>6</v>
      </c>
      <c r="G209" s="11">
        <f t="shared" si="71"/>
        <v>2</v>
      </c>
      <c r="H209" s="11">
        <f t="shared" si="72"/>
        <v>0</v>
      </c>
      <c r="I209" s="13" t="str">
        <f t="shared" si="73"/>
        <v>H</v>
      </c>
      <c r="J209" s="3">
        <v>9</v>
      </c>
      <c r="K209" s="3">
        <v>10</v>
      </c>
      <c r="L209" s="11">
        <f t="shared" si="74"/>
        <v>0</v>
      </c>
      <c r="M209" s="11">
        <f t="shared" si="75"/>
        <v>2</v>
      </c>
      <c r="N209" s="13" t="str">
        <f t="shared" si="76"/>
        <v>A</v>
      </c>
      <c r="O209" s="3">
        <v>11</v>
      </c>
      <c r="P209" s="3">
        <v>8</v>
      </c>
      <c r="Q209" s="11">
        <f t="shared" si="77"/>
        <v>2</v>
      </c>
      <c r="R209" s="11">
        <f t="shared" si="78"/>
        <v>0</v>
      </c>
      <c r="S209" s="13" t="str">
        <f t="shared" si="79"/>
        <v>H</v>
      </c>
      <c r="T209" s="3">
        <v>18</v>
      </c>
      <c r="U209" s="3">
        <v>6</v>
      </c>
      <c r="V209" s="11">
        <f t="shared" si="80"/>
        <v>2</v>
      </c>
      <c r="W209" s="11">
        <f t="shared" si="81"/>
        <v>0</v>
      </c>
      <c r="X209" s="13" t="str">
        <f t="shared" si="82"/>
        <v>H</v>
      </c>
      <c r="Y209" s="12">
        <f t="shared" si="83"/>
        <v>2</v>
      </c>
      <c r="Z209" s="12">
        <f t="shared" si="84"/>
        <v>0</v>
      </c>
      <c r="AA209" s="11">
        <f t="shared" si="85"/>
        <v>45</v>
      </c>
      <c r="AB209" s="11">
        <f t="shared" si="86"/>
        <v>30</v>
      </c>
      <c r="AC209" s="11">
        <f t="shared" si="87"/>
        <v>8</v>
      </c>
      <c r="AD209" s="11">
        <f t="shared" si="88"/>
        <v>2</v>
      </c>
      <c r="AE209" s="13" t="str">
        <f t="shared" si="89"/>
        <v>W</v>
      </c>
      <c r="AF209" s="13" t="str">
        <f t="shared" si="90"/>
        <v>L</v>
      </c>
      <c r="AG209" s="14" t="str">
        <f t="shared" si="91"/>
        <v>Y</v>
      </c>
      <c r="AH209" s="11">
        <f t="shared" si="92"/>
        <v>1</v>
      </c>
    </row>
    <row r="210" spans="1:34" x14ac:dyDescent="0.3">
      <c r="A210" s="90">
        <v>42810</v>
      </c>
      <c r="B210" s="89" t="s">
        <v>275</v>
      </c>
      <c r="C210" s="89" t="s">
        <v>12</v>
      </c>
      <c r="D210" s="10">
        <f t="shared" si="70"/>
        <v>1</v>
      </c>
      <c r="E210" s="3">
        <v>8</v>
      </c>
      <c r="F210" s="3">
        <v>12</v>
      </c>
      <c r="G210" s="11">
        <f t="shared" si="71"/>
        <v>0</v>
      </c>
      <c r="H210" s="11">
        <f t="shared" si="72"/>
        <v>2</v>
      </c>
      <c r="I210" s="13" t="str">
        <f t="shared" si="73"/>
        <v>A</v>
      </c>
      <c r="J210" s="3">
        <v>8</v>
      </c>
      <c r="K210" s="3">
        <v>7</v>
      </c>
      <c r="L210" s="11">
        <f t="shared" si="74"/>
        <v>2</v>
      </c>
      <c r="M210" s="11">
        <f t="shared" si="75"/>
        <v>0</v>
      </c>
      <c r="N210" s="13" t="str">
        <f t="shared" si="76"/>
        <v>H</v>
      </c>
      <c r="O210" s="3">
        <v>13</v>
      </c>
      <c r="P210" s="3">
        <v>9</v>
      </c>
      <c r="Q210" s="11">
        <f t="shared" si="77"/>
        <v>2</v>
      </c>
      <c r="R210" s="11">
        <f t="shared" si="78"/>
        <v>0</v>
      </c>
      <c r="S210" s="13" t="str">
        <f t="shared" si="79"/>
        <v>H</v>
      </c>
      <c r="T210" s="3">
        <v>13</v>
      </c>
      <c r="U210" s="3">
        <v>6</v>
      </c>
      <c r="V210" s="11">
        <f t="shared" si="80"/>
        <v>2</v>
      </c>
      <c r="W210" s="11">
        <f t="shared" si="81"/>
        <v>0</v>
      </c>
      <c r="X210" s="13" t="str">
        <f t="shared" si="82"/>
        <v>H</v>
      </c>
      <c r="Y210" s="12">
        <f t="shared" si="83"/>
        <v>2</v>
      </c>
      <c r="Z210" s="12">
        <f t="shared" si="84"/>
        <v>0</v>
      </c>
      <c r="AA210" s="11">
        <f t="shared" si="85"/>
        <v>42</v>
      </c>
      <c r="AB210" s="11">
        <f t="shared" si="86"/>
        <v>34</v>
      </c>
      <c r="AC210" s="11">
        <f t="shared" si="87"/>
        <v>8</v>
      </c>
      <c r="AD210" s="11">
        <f t="shared" si="88"/>
        <v>2</v>
      </c>
      <c r="AE210" s="13" t="str">
        <f t="shared" si="89"/>
        <v>W</v>
      </c>
      <c r="AF210" s="13" t="str">
        <f t="shared" si="90"/>
        <v>L</v>
      </c>
      <c r="AG210" s="14" t="str">
        <f t="shared" si="91"/>
        <v>Y</v>
      </c>
      <c r="AH210" s="11">
        <f t="shared" si="92"/>
        <v>1</v>
      </c>
    </row>
    <row r="211" spans="1:34" x14ac:dyDescent="0.3">
      <c r="A211" s="108">
        <v>42811</v>
      </c>
      <c r="B211" s="109" t="s">
        <v>10</v>
      </c>
      <c r="C211" s="109" t="s">
        <v>346</v>
      </c>
      <c r="D211" s="10">
        <f t="shared" si="70"/>
        <v>1</v>
      </c>
      <c r="E211" s="3">
        <v>6</v>
      </c>
      <c r="F211" s="3">
        <v>11</v>
      </c>
      <c r="G211" s="11">
        <f t="shared" si="71"/>
        <v>0</v>
      </c>
      <c r="H211" s="11">
        <f t="shared" si="72"/>
        <v>2</v>
      </c>
      <c r="I211" s="13" t="str">
        <f t="shared" si="73"/>
        <v>A</v>
      </c>
      <c r="J211" s="3">
        <v>8</v>
      </c>
      <c r="K211" s="3">
        <v>8</v>
      </c>
      <c r="L211" s="11">
        <f t="shared" si="74"/>
        <v>1</v>
      </c>
      <c r="M211" s="11">
        <f t="shared" si="75"/>
        <v>1</v>
      </c>
      <c r="N211" s="13" t="str">
        <f t="shared" si="76"/>
        <v>D</v>
      </c>
      <c r="O211" s="3">
        <v>14</v>
      </c>
      <c r="P211" s="3">
        <v>8</v>
      </c>
      <c r="Q211" s="11">
        <f t="shared" si="77"/>
        <v>2</v>
      </c>
      <c r="R211" s="11">
        <f t="shared" si="78"/>
        <v>0</v>
      </c>
      <c r="S211" s="13" t="str">
        <f t="shared" si="79"/>
        <v>H</v>
      </c>
      <c r="T211" s="3">
        <v>14</v>
      </c>
      <c r="U211" s="3">
        <v>3</v>
      </c>
      <c r="V211" s="11">
        <f t="shared" si="80"/>
        <v>2</v>
      </c>
      <c r="W211" s="11">
        <f t="shared" si="81"/>
        <v>0</v>
      </c>
      <c r="X211" s="13" t="str">
        <f t="shared" si="82"/>
        <v>H</v>
      </c>
      <c r="Y211" s="12">
        <f t="shared" si="83"/>
        <v>2</v>
      </c>
      <c r="Z211" s="12">
        <f t="shared" si="84"/>
        <v>0</v>
      </c>
      <c r="AA211" s="11">
        <f t="shared" si="85"/>
        <v>42</v>
      </c>
      <c r="AB211" s="11">
        <f t="shared" si="86"/>
        <v>30</v>
      </c>
      <c r="AC211" s="11">
        <f t="shared" si="87"/>
        <v>7</v>
      </c>
      <c r="AD211" s="11">
        <f t="shared" si="88"/>
        <v>3</v>
      </c>
      <c r="AE211" s="13" t="str">
        <f t="shared" si="89"/>
        <v>W</v>
      </c>
      <c r="AF211" s="13" t="str">
        <f t="shared" si="90"/>
        <v>L</v>
      </c>
      <c r="AG211" s="14" t="str">
        <f t="shared" si="91"/>
        <v>Y</v>
      </c>
      <c r="AH211" s="11">
        <f t="shared" si="92"/>
        <v>1</v>
      </c>
    </row>
    <row r="212" spans="1:34" x14ac:dyDescent="0.3">
      <c r="A212" s="90">
        <v>42811</v>
      </c>
      <c r="B212" s="89" t="s">
        <v>348</v>
      </c>
      <c r="C212" s="89" t="s">
        <v>390</v>
      </c>
      <c r="D212" s="10">
        <f t="shared" si="70"/>
        <v>1</v>
      </c>
      <c r="E212" s="3">
        <v>16</v>
      </c>
      <c r="F212" s="3">
        <v>7</v>
      </c>
      <c r="G212" s="11">
        <f t="shared" si="71"/>
        <v>2</v>
      </c>
      <c r="H212" s="11">
        <f t="shared" si="72"/>
        <v>0</v>
      </c>
      <c r="I212" s="13" t="str">
        <f t="shared" si="73"/>
        <v>H</v>
      </c>
      <c r="J212" s="3">
        <v>17</v>
      </c>
      <c r="K212" s="3">
        <v>7</v>
      </c>
      <c r="L212" s="11">
        <f t="shared" si="74"/>
        <v>2</v>
      </c>
      <c r="M212" s="11">
        <f t="shared" si="75"/>
        <v>0</v>
      </c>
      <c r="N212" s="13" t="str">
        <f t="shared" si="76"/>
        <v>H</v>
      </c>
      <c r="O212" s="3">
        <v>12</v>
      </c>
      <c r="P212" s="3">
        <v>11</v>
      </c>
      <c r="Q212" s="11">
        <f t="shared" si="77"/>
        <v>2</v>
      </c>
      <c r="R212" s="11">
        <f t="shared" si="78"/>
        <v>0</v>
      </c>
      <c r="S212" s="13" t="str">
        <f t="shared" si="79"/>
        <v>H</v>
      </c>
      <c r="T212" s="3">
        <v>10</v>
      </c>
      <c r="U212" s="3">
        <v>7</v>
      </c>
      <c r="V212" s="11">
        <f t="shared" si="80"/>
        <v>2</v>
      </c>
      <c r="W212" s="11">
        <f t="shared" si="81"/>
        <v>0</v>
      </c>
      <c r="X212" s="13" t="str">
        <f t="shared" si="82"/>
        <v>H</v>
      </c>
      <c r="Y212" s="12">
        <f t="shared" si="83"/>
        <v>2</v>
      </c>
      <c r="Z212" s="12">
        <f t="shared" si="84"/>
        <v>0</v>
      </c>
      <c r="AA212" s="11">
        <f t="shared" si="85"/>
        <v>55</v>
      </c>
      <c r="AB212" s="11">
        <f t="shared" si="86"/>
        <v>32</v>
      </c>
      <c r="AC212" s="11">
        <f t="shared" si="87"/>
        <v>10</v>
      </c>
      <c r="AD212" s="11">
        <f t="shared" si="88"/>
        <v>0</v>
      </c>
      <c r="AE212" s="13" t="str">
        <f t="shared" si="89"/>
        <v>W</v>
      </c>
      <c r="AF212" s="13" t="str">
        <f t="shared" si="90"/>
        <v>L</v>
      </c>
      <c r="AG212" s="14" t="str">
        <f t="shared" si="91"/>
        <v>Y</v>
      </c>
      <c r="AH212" s="11">
        <f t="shared" si="92"/>
        <v>1</v>
      </c>
    </row>
    <row r="213" spans="1:34" x14ac:dyDescent="0.3">
      <c r="A213" s="90">
        <v>42814</v>
      </c>
      <c r="B213" s="89" t="s">
        <v>261</v>
      </c>
      <c r="C213" s="89" t="s">
        <v>11</v>
      </c>
      <c r="D213" s="10">
        <f t="shared" si="70"/>
        <v>1</v>
      </c>
      <c r="E213" s="3">
        <v>13</v>
      </c>
      <c r="F213" s="3">
        <v>6</v>
      </c>
      <c r="G213" s="11">
        <f t="shared" si="71"/>
        <v>2</v>
      </c>
      <c r="H213" s="11">
        <f t="shared" si="72"/>
        <v>0</v>
      </c>
      <c r="I213" s="13" t="str">
        <f t="shared" si="73"/>
        <v>H</v>
      </c>
      <c r="J213" s="3">
        <v>11</v>
      </c>
      <c r="K213" s="3">
        <v>5</v>
      </c>
      <c r="L213" s="11">
        <f t="shared" si="74"/>
        <v>2</v>
      </c>
      <c r="M213" s="11">
        <f t="shared" si="75"/>
        <v>0</v>
      </c>
      <c r="N213" s="13" t="str">
        <f t="shared" si="76"/>
        <v>H</v>
      </c>
      <c r="O213" s="3">
        <v>9</v>
      </c>
      <c r="P213" s="3">
        <v>8</v>
      </c>
      <c r="Q213" s="11">
        <f t="shared" si="77"/>
        <v>2</v>
      </c>
      <c r="R213" s="11">
        <f t="shared" si="78"/>
        <v>0</v>
      </c>
      <c r="S213" s="13" t="str">
        <f t="shared" si="79"/>
        <v>H</v>
      </c>
      <c r="T213" s="3">
        <v>12</v>
      </c>
      <c r="U213" s="3">
        <v>12</v>
      </c>
      <c r="V213" s="11">
        <f t="shared" si="80"/>
        <v>1</v>
      </c>
      <c r="W213" s="11">
        <f t="shared" si="81"/>
        <v>1</v>
      </c>
      <c r="X213" s="13" t="str">
        <f t="shared" si="82"/>
        <v>D</v>
      </c>
      <c r="Y213" s="12">
        <f t="shared" si="83"/>
        <v>2</v>
      </c>
      <c r="Z213" s="12">
        <f t="shared" si="84"/>
        <v>0</v>
      </c>
      <c r="AA213" s="11">
        <f t="shared" si="85"/>
        <v>45</v>
      </c>
      <c r="AB213" s="11">
        <f t="shared" si="86"/>
        <v>31</v>
      </c>
      <c r="AC213" s="11">
        <f t="shared" si="87"/>
        <v>9</v>
      </c>
      <c r="AD213" s="11">
        <f t="shared" si="88"/>
        <v>1</v>
      </c>
      <c r="AE213" s="13" t="str">
        <f t="shared" si="89"/>
        <v>W</v>
      </c>
      <c r="AF213" s="13" t="str">
        <f t="shared" si="90"/>
        <v>L</v>
      </c>
      <c r="AG213" s="14" t="str">
        <f t="shared" si="91"/>
        <v>Y</v>
      </c>
      <c r="AH213" s="11">
        <f t="shared" si="92"/>
        <v>1</v>
      </c>
    </row>
    <row r="214" spans="1:34" x14ac:dyDescent="0.3">
      <c r="A214" s="90">
        <v>42815</v>
      </c>
      <c r="B214" s="89" t="s">
        <v>273</v>
      </c>
      <c r="C214" s="89" t="s">
        <v>389</v>
      </c>
      <c r="D214" s="10">
        <f t="shared" si="70"/>
        <v>1</v>
      </c>
      <c r="E214" s="3">
        <v>6</v>
      </c>
      <c r="F214" s="3">
        <v>7</v>
      </c>
      <c r="G214" s="11">
        <f t="shared" si="71"/>
        <v>0</v>
      </c>
      <c r="H214" s="11">
        <f t="shared" si="72"/>
        <v>2</v>
      </c>
      <c r="I214" s="13" t="str">
        <f t="shared" si="73"/>
        <v>A</v>
      </c>
      <c r="J214" s="3">
        <v>5</v>
      </c>
      <c r="K214" s="3">
        <v>15</v>
      </c>
      <c r="L214" s="11">
        <f t="shared" si="74"/>
        <v>0</v>
      </c>
      <c r="M214" s="11">
        <f t="shared" si="75"/>
        <v>2</v>
      </c>
      <c r="N214" s="13" t="str">
        <f t="shared" si="76"/>
        <v>A</v>
      </c>
      <c r="O214" s="3">
        <v>8</v>
      </c>
      <c r="P214" s="3">
        <v>5</v>
      </c>
      <c r="Q214" s="11">
        <f t="shared" si="77"/>
        <v>2</v>
      </c>
      <c r="R214" s="11">
        <f t="shared" si="78"/>
        <v>0</v>
      </c>
      <c r="S214" s="13" t="str">
        <f t="shared" si="79"/>
        <v>H</v>
      </c>
      <c r="T214" s="3">
        <v>13</v>
      </c>
      <c r="U214" s="3">
        <v>10</v>
      </c>
      <c r="V214" s="11">
        <f t="shared" si="80"/>
        <v>2</v>
      </c>
      <c r="W214" s="11">
        <f t="shared" si="81"/>
        <v>0</v>
      </c>
      <c r="X214" s="13" t="str">
        <f t="shared" si="82"/>
        <v>H</v>
      </c>
      <c r="Y214" s="12">
        <f t="shared" si="83"/>
        <v>0</v>
      </c>
      <c r="Z214" s="12">
        <f t="shared" si="84"/>
        <v>2</v>
      </c>
      <c r="AA214" s="11">
        <f t="shared" si="85"/>
        <v>32</v>
      </c>
      <c r="AB214" s="11">
        <f t="shared" si="86"/>
        <v>37</v>
      </c>
      <c r="AC214" s="11">
        <f t="shared" si="87"/>
        <v>4</v>
      </c>
      <c r="AD214" s="11">
        <f t="shared" si="88"/>
        <v>6</v>
      </c>
      <c r="AE214" s="13" t="str">
        <f t="shared" si="89"/>
        <v>L</v>
      </c>
      <c r="AF214" s="13" t="str">
        <f t="shared" si="90"/>
        <v>W</v>
      </c>
      <c r="AG214" s="14" t="str">
        <f t="shared" si="91"/>
        <v>Y</v>
      </c>
      <c r="AH214" s="11">
        <f t="shared" si="92"/>
        <v>1</v>
      </c>
    </row>
    <row r="215" spans="1:34" x14ac:dyDescent="0.3">
      <c r="A215" s="108">
        <v>42815</v>
      </c>
      <c r="B215" s="109" t="s">
        <v>390</v>
      </c>
      <c r="C215" s="109" t="s">
        <v>350</v>
      </c>
      <c r="D215" s="10">
        <f t="shared" si="70"/>
        <v>1</v>
      </c>
      <c r="E215" s="3">
        <v>9</v>
      </c>
      <c r="F215" s="3">
        <v>12</v>
      </c>
      <c r="G215" s="11">
        <f t="shared" si="71"/>
        <v>0</v>
      </c>
      <c r="H215" s="11">
        <f t="shared" si="72"/>
        <v>2</v>
      </c>
      <c r="I215" s="13" t="str">
        <f t="shared" si="73"/>
        <v>A</v>
      </c>
      <c r="J215" s="3">
        <v>12</v>
      </c>
      <c r="K215" s="3">
        <v>7</v>
      </c>
      <c r="L215" s="11">
        <f t="shared" si="74"/>
        <v>2</v>
      </c>
      <c r="M215" s="11">
        <f t="shared" si="75"/>
        <v>0</v>
      </c>
      <c r="N215" s="13" t="str">
        <f t="shared" si="76"/>
        <v>H</v>
      </c>
      <c r="O215" s="3">
        <v>7</v>
      </c>
      <c r="P215" s="3">
        <v>10</v>
      </c>
      <c r="Q215" s="11">
        <f t="shared" si="77"/>
        <v>0</v>
      </c>
      <c r="R215" s="11">
        <f t="shared" si="78"/>
        <v>2</v>
      </c>
      <c r="S215" s="13" t="str">
        <f t="shared" si="79"/>
        <v>A</v>
      </c>
      <c r="T215" s="3">
        <v>11</v>
      </c>
      <c r="U215" s="3">
        <v>6</v>
      </c>
      <c r="V215" s="11">
        <f t="shared" si="80"/>
        <v>2</v>
      </c>
      <c r="W215" s="11">
        <f t="shared" si="81"/>
        <v>0</v>
      </c>
      <c r="X215" s="13" t="str">
        <f t="shared" si="82"/>
        <v>H</v>
      </c>
      <c r="Y215" s="12">
        <f t="shared" si="83"/>
        <v>2</v>
      </c>
      <c r="Z215" s="12">
        <f t="shared" si="84"/>
        <v>0</v>
      </c>
      <c r="AA215" s="11">
        <f t="shared" si="85"/>
        <v>39</v>
      </c>
      <c r="AB215" s="11">
        <f t="shared" si="86"/>
        <v>35</v>
      </c>
      <c r="AC215" s="11">
        <f t="shared" si="87"/>
        <v>6</v>
      </c>
      <c r="AD215" s="11">
        <f t="shared" si="88"/>
        <v>4</v>
      </c>
      <c r="AE215" s="13" t="str">
        <f t="shared" si="89"/>
        <v>W</v>
      </c>
      <c r="AF215" s="13" t="str">
        <f t="shared" si="90"/>
        <v>L</v>
      </c>
      <c r="AG215" s="14" t="str">
        <f t="shared" si="91"/>
        <v>Y</v>
      </c>
      <c r="AH215" s="11" t="str">
        <f t="shared" si="92"/>
        <v xml:space="preserve"> </v>
      </c>
    </row>
    <row r="216" spans="1:34" x14ac:dyDescent="0.3">
      <c r="A216" s="90">
        <v>42817</v>
      </c>
      <c r="B216" s="89" t="s">
        <v>274</v>
      </c>
      <c r="C216" s="89" t="s">
        <v>261</v>
      </c>
      <c r="D216" s="10">
        <f t="shared" si="70"/>
        <v>1</v>
      </c>
      <c r="E216" s="3">
        <v>13</v>
      </c>
      <c r="F216" s="3">
        <v>11</v>
      </c>
      <c r="G216" s="11">
        <f t="shared" si="71"/>
        <v>2</v>
      </c>
      <c r="H216" s="11">
        <f t="shared" si="72"/>
        <v>0</v>
      </c>
      <c r="I216" s="13" t="str">
        <f t="shared" si="73"/>
        <v>H</v>
      </c>
      <c r="J216" s="3">
        <v>17</v>
      </c>
      <c r="K216" s="3">
        <v>6</v>
      </c>
      <c r="L216" s="11">
        <f t="shared" si="74"/>
        <v>2</v>
      </c>
      <c r="M216" s="11">
        <f t="shared" si="75"/>
        <v>0</v>
      </c>
      <c r="N216" s="13" t="str">
        <f t="shared" si="76"/>
        <v>H</v>
      </c>
      <c r="O216" s="3">
        <v>10</v>
      </c>
      <c r="P216" s="3">
        <v>5</v>
      </c>
      <c r="Q216" s="11">
        <f t="shared" si="77"/>
        <v>2</v>
      </c>
      <c r="R216" s="11">
        <f t="shared" si="78"/>
        <v>0</v>
      </c>
      <c r="S216" s="13" t="str">
        <f t="shared" si="79"/>
        <v>H</v>
      </c>
      <c r="T216" s="3">
        <v>9</v>
      </c>
      <c r="U216" s="3">
        <v>12</v>
      </c>
      <c r="V216" s="11">
        <f t="shared" si="80"/>
        <v>0</v>
      </c>
      <c r="W216" s="11">
        <f t="shared" si="81"/>
        <v>2</v>
      </c>
      <c r="X216" s="13" t="str">
        <f t="shared" si="82"/>
        <v>A</v>
      </c>
      <c r="Y216" s="12">
        <f t="shared" si="83"/>
        <v>2</v>
      </c>
      <c r="Z216" s="12">
        <f t="shared" si="84"/>
        <v>0</v>
      </c>
      <c r="AA216" s="11">
        <f t="shared" si="85"/>
        <v>49</v>
      </c>
      <c r="AB216" s="11">
        <f t="shared" si="86"/>
        <v>34</v>
      </c>
      <c r="AC216" s="11">
        <f t="shared" si="87"/>
        <v>8</v>
      </c>
      <c r="AD216" s="11">
        <f t="shared" si="88"/>
        <v>2</v>
      </c>
      <c r="AE216" s="13" t="str">
        <f t="shared" si="89"/>
        <v>W</v>
      </c>
      <c r="AF216" s="13" t="str">
        <f t="shared" si="90"/>
        <v>L</v>
      </c>
      <c r="AG216" s="14" t="str">
        <f t="shared" si="91"/>
        <v>Y</v>
      </c>
      <c r="AH216" s="11">
        <f t="shared" si="92"/>
        <v>1</v>
      </c>
    </row>
    <row r="217" spans="1:34" x14ac:dyDescent="0.3">
      <c r="A217" s="108">
        <v>42818</v>
      </c>
      <c r="B217" s="109" t="s">
        <v>347</v>
      </c>
      <c r="C217" s="109" t="s">
        <v>349</v>
      </c>
      <c r="D217" s="10">
        <f t="shared" si="70"/>
        <v>1</v>
      </c>
      <c r="E217" s="3">
        <v>5</v>
      </c>
      <c r="F217" s="3">
        <v>8</v>
      </c>
      <c r="G217" s="11">
        <f t="shared" si="71"/>
        <v>0</v>
      </c>
      <c r="H217" s="11">
        <f t="shared" si="72"/>
        <v>2</v>
      </c>
      <c r="I217" s="13" t="str">
        <f t="shared" si="73"/>
        <v>A</v>
      </c>
      <c r="J217" s="3">
        <v>11</v>
      </c>
      <c r="K217" s="3">
        <v>4</v>
      </c>
      <c r="L217" s="11">
        <f t="shared" si="74"/>
        <v>2</v>
      </c>
      <c r="M217" s="11">
        <f t="shared" si="75"/>
        <v>0</v>
      </c>
      <c r="N217" s="13" t="str">
        <f t="shared" si="76"/>
        <v>H</v>
      </c>
      <c r="O217" s="3">
        <v>7</v>
      </c>
      <c r="P217" s="3">
        <v>17</v>
      </c>
      <c r="Q217" s="11">
        <f t="shared" si="77"/>
        <v>0</v>
      </c>
      <c r="R217" s="11">
        <f t="shared" si="78"/>
        <v>2</v>
      </c>
      <c r="S217" s="13" t="str">
        <f t="shared" si="79"/>
        <v>A</v>
      </c>
      <c r="T217" s="3">
        <v>4</v>
      </c>
      <c r="U217" s="3">
        <v>12</v>
      </c>
      <c r="V217" s="11">
        <f t="shared" si="80"/>
        <v>0</v>
      </c>
      <c r="W217" s="11">
        <f t="shared" si="81"/>
        <v>2</v>
      </c>
      <c r="X217" s="13" t="str">
        <f t="shared" si="82"/>
        <v>A</v>
      </c>
      <c r="Y217" s="12">
        <f t="shared" si="83"/>
        <v>0</v>
      </c>
      <c r="Z217" s="12">
        <f t="shared" si="84"/>
        <v>2</v>
      </c>
      <c r="AA217" s="11">
        <f t="shared" si="85"/>
        <v>27</v>
      </c>
      <c r="AB217" s="11">
        <f t="shared" si="86"/>
        <v>41</v>
      </c>
      <c r="AC217" s="11">
        <f t="shared" si="87"/>
        <v>2</v>
      </c>
      <c r="AD217" s="11">
        <f t="shared" si="88"/>
        <v>8</v>
      </c>
      <c r="AE217" s="13" t="str">
        <f t="shared" si="89"/>
        <v>L</v>
      </c>
      <c r="AF217" s="13" t="str">
        <f t="shared" si="90"/>
        <v>W</v>
      </c>
      <c r="AG217" s="14" t="str">
        <f t="shared" si="91"/>
        <v>Y</v>
      </c>
      <c r="AH217" s="11" t="str">
        <f t="shared" si="92"/>
        <v xml:space="preserve"> </v>
      </c>
    </row>
    <row r="218" spans="1:34" x14ac:dyDescent="0.3">
      <c r="A218" s="90">
        <v>42818</v>
      </c>
      <c r="B218" s="109" t="s">
        <v>348</v>
      </c>
      <c r="C218" s="89" t="s">
        <v>346</v>
      </c>
      <c r="D218" s="10">
        <f t="shared" si="70"/>
        <v>1</v>
      </c>
      <c r="E218" s="3">
        <v>22</v>
      </c>
      <c r="F218" s="3">
        <v>4</v>
      </c>
      <c r="G218" s="11">
        <f t="shared" si="71"/>
        <v>2</v>
      </c>
      <c r="H218" s="11">
        <f t="shared" si="72"/>
        <v>0</v>
      </c>
      <c r="I218" s="13" t="str">
        <f t="shared" si="73"/>
        <v>H</v>
      </c>
      <c r="J218" s="3">
        <v>5</v>
      </c>
      <c r="K218" s="3">
        <v>15</v>
      </c>
      <c r="L218" s="11">
        <f t="shared" si="74"/>
        <v>0</v>
      </c>
      <c r="M218" s="11">
        <f t="shared" si="75"/>
        <v>2</v>
      </c>
      <c r="N218" s="13" t="str">
        <f t="shared" si="76"/>
        <v>A</v>
      </c>
      <c r="O218" s="3">
        <v>10</v>
      </c>
      <c r="P218" s="3">
        <v>3</v>
      </c>
      <c r="Q218" s="11">
        <f t="shared" si="77"/>
        <v>2</v>
      </c>
      <c r="R218" s="11">
        <f t="shared" si="78"/>
        <v>0</v>
      </c>
      <c r="S218" s="13" t="str">
        <f t="shared" si="79"/>
        <v>H</v>
      </c>
      <c r="T218" s="3">
        <v>10</v>
      </c>
      <c r="U218" s="3">
        <v>4</v>
      </c>
      <c r="V218" s="11">
        <f t="shared" si="80"/>
        <v>2</v>
      </c>
      <c r="W218" s="11">
        <f t="shared" si="81"/>
        <v>0</v>
      </c>
      <c r="X218" s="13" t="str">
        <f t="shared" si="82"/>
        <v>H</v>
      </c>
      <c r="Y218" s="12">
        <f t="shared" si="83"/>
        <v>2</v>
      </c>
      <c r="Z218" s="12">
        <f t="shared" si="84"/>
        <v>0</v>
      </c>
      <c r="AA218" s="11">
        <f t="shared" si="85"/>
        <v>47</v>
      </c>
      <c r="AB218" s="11">
        <f t="shared" si="86"/>
        <v>26</v>
      </c>
      <c r="AC218" s="11">
        <f t="shared" si="87"/>
        <v>8</v>
      </c>
      <c r="AD218" s="11">
        <f t="shared" si="88"/>
        <v>2</v>
      </c>
      <c r="AE218" s="13" t="str">
        <f t="shared" si="89"/>
        <v>W</v>
      </c>
      <c r="AF218" s="13" t="str">
        <f t="shared" si="90"/>
        <v>L</v>
      </c>
      <c r="AG218" s="14" t="str">
        <f t="shared" si="91"/>
        <v>Y</v>
      </c>
      <c r="AH218" s="11" t="str">
        <f t="shared" si="92"/>
        <v xml:space="preserve"> </v>
      </c>
    </row>
    <row r="219" spans="1:34" x14ac:dyDescent="0.3">
      <c r="A219" s="108">
        <v>42819</v>
      </c>
      <c r="B219" s="109" t="s">
        <v>10</v>
      </c>
      <c r="C219" s="109" t="s">
        <v>270</v>
      </c>
      <c r="D219" s="10">
        <f>IF(SUM(E219:F219)&gt;0,1," ")</f>
        <v>1</v>
      </c>
      <c r="E219" s="3">
        <v>18</v>
      </c>
      <c r="F219" s="3">
        <v>3</v>
      </c>
      <c r="G219" s="11">
        <f>IF(ISNUMBER($D219),IF(E219&gt;F219,2,IF(E219=F219,1,IF(E219&lt;F219,0," "))))</f>
        <v>2</v>
      </c>
      <c r="H219" s="11">
        <f>IF(ISNUMBER($D219),IF(F219&gt;E219,2,IF(F219=E219,1,IF(F219&lt;E219,0," "))))</f>
        <v>0</v>
      </c>
      <c r="I219" s="13" t="str">
        <f>IF(ISNUMBER($D219),IF(G219=2,"H",IF(G219=1,"D",IF(G219=0,"A"," "))))</f>
        <v>H</v>
      </c>
      <c r="J219" s="3">
        <v>14</v>
      </c>
      <c r="K219" s="3">
        <v>7</v>
      </c>
      <c r="L219" s="11">
        <f>IF(ISNUMBER($D219),IF(J219&gt;K219,2,IF(J219=K219,1,IF(J219&lt;K219,0," "))))</f>
        <v>2</v>
      </c>
      <c r="M219" s="11">
        <f>IF(ISNUMBER($D219),IF(K219&gt;J219,2,IF(K219=J219,1,IF(K219&lt;J219,0," "))))</f>
        <v>0</v>
      </c>
      <c r="N219" s="13" t="str">
        <f>IF(ISNUMBER($D219),IF(L219=2,"H",IF(L219=1,"D",IF(L219=0,"A"," "))))</f>
        <v>H</v>
      </c>
      <c r="O219" s="3">
        <v>20</v>
      </c>
      <c r="P219" s="3">
        <v>4</v>
      </c>
      <c r="Q219" s="11">
        <f>IF(ISNUMBER($D219),IF(O219&gt;P219,2,IF(O219=P219,1,IF(O219&lt;P219,0," "))))</f>
        <v>2</v>
      </c>
      <c r="R219" s="11">
        <f>IF(ISNUMBER($D219),IF(P219&gt;O219,2,IF(P219=O219,1,IF(P219&lt;O219,0," "))))</f>
        <v>0</v>
      </c>
      <c r="S219" s="13" t="str">
        <f>IF(ISNUMBER($D219),IF(Q219=2,"H",IF(Q219=1,"D",IF(Q219=0,"A"," "))))</f>
        <v>H</v>
      </c>
      <c r="T219" s="3">
        <v>18</v>
      </c>
      <c r="U219" s="3">
        <v>6</v>
      </c>
      <c r="V219" s="11">
        <f>IF(ISNUMBER($D219),IF(T219&gt;U219,2,IF(T219=U219,1,IF(T219&lt;U219,0," "))))</f>
        <v>2</v>
      </c>
      <c r="W219" s="11">
        <f>IF(ISNUMBER($D219),IF(U219&gt;T219,2,IF(U219=T219,1,IF(U219&lt;T219,0," "))))</f>
        <v>0</v>
      </c>
      <c r="X219" s="13" t="str">
        <f>IF(ISNUMBER($D219),IF(V219=2,"H",IF(V219=1,"D",IF(V219=0,"A"," "))))</f>
        <v>H</v>
      </c>
      <c r="Y219" s="12">
        <f>IF(ISNUMBER($D219),IF(SUM(T219,O219,J219,E219)&gt;SUM(U219,P219,K219,F219),2,IF(SUM(T219,O219,J219,E219)=SUM(U219,P219,K219,F219),1,0)))</f>
        <v>2</v>
      </c>
      <c r="Z219" s="12">
        <f>IF(ISNUMBER($D219),IF(Y219=2,0,IF(Y219=1,1,2)))</f>
        <v>0</v>
      </c>
      <c r="AA219" s="11">
        <f>+T219+O219+J219+E219</f>
        <v>70</v>
      </c>
      <c r="AB219" s="11">
        <f>+U219+P219+K219+F219</f>
        <v>20</v>
      </c>
      <c r="AC219" s="11">
        <f>+Y219+V219+Q219+L219+G219</f>
        <v>10</v>
      </c>
      <c r="AD219" s="11">
        <f>+Z219+W219+R219+M219+H219</f>
        <v>0</v>
      </c>
      <c r="AE219" s="13" t="str">
        <f>IF(ISNUMBER($D219),IF(AC219&gt;AD219,"W",IF(AC219=AD219,"D","L")))</f>
        <v>W</v>
      </c>
      <c r="AF219" s="13" t="str">
        <f>IF(ISNUMBER($D219),IF(AE219="W","L",IF(AE219="D","D","W")))</f>
        <v>L</v>
      </c>
      <c r="AG219" s="14" t="str">
        <f t="shared" si="91"/>
        <v>Y</v>
      </c>
      <c r="AH219" s="11">
        <f t="shared" si="92"/>
        <v>1</v>
      </c>
    </row>
    <row r="220" spans="1:34" x14ac:dyDescent="0.3">
      <c r="A220" s="90">
        <v>42819</v>
      </c>
      <c r="B220" s="89" t="s">
        <v>271</v>
      </c>
      <c r="C220" s="89" t="s">
        <v>12</v>
      </c>
      <c r="D220" s="10">
        <f>IF(SUM(E220:F220)&gt;0,1," ")</f>
        <v>1</v>
      </c>
      <c r="E220" s="3">
        <v>17</v>
      </c>
      <c r="F220" s="3">
        <v>2</v>
      </c>
      <c r="G220" s="11">
        <f>IF(ISNUMBER($D220),IF(E220&gt;F220,2,IF(E220=F220,1,IF(E220&lt;F220,0," "))))</f>
        <v>2</v>
      </c>
      <c r="H220" s="11">
        <f>IF(ISNUMBER($D220),IF(F220&gt;E220,2,IF(F220=E220,1,IF(F220&lt;E220,0," "))))</f>
        <v>0</v>
      </c>
      <c r="I220" s="13" t="str">
        <f>IF(ISNUMBER($D220),IF(G220=2,"H",IF(G220=1,"D",IF(G220=0,"A"," "))))</f>
        <v>H</v>
      </c>
      <c r="J220" s="3">
        <v>13</v>
      </c>
      <c r="K220" s="3">
        <v>4</v>
      </c>
      <c r="L220" s="11">
        <f>IF(ISNUMBER($D220),IF(J220&gt;K220,2,IF(J220=K220,1,IF(J220&lt;K220,0," "))))</f>
        <v>2</v>
      </c>
      <c r="M220" s="11">
        <f>IF(ISNUMBER($D220),IF(K220&gt;J220,2,IF(K220=J220,1,IF(K220&lt;J220,0," "))))</f>
        <v>0</v>
      </c>
      <c r="N220" s="13" t="str">
        <f>IF(ISNUMBER($D220),IF(L220=2,"H",IF(L220=1,"D",IF(L220=0,"A"," "))))</f>
        <v>H</v>
      </c>
      <c r="O220" s="3">
        <v>8</v>
      </c>
      <c r="P220" s="3">
        <v>7</v>
      </c>
      <c r="Q220" s="11">
        <f>IF(ISNUMBER($D220),IF(O220&gt;P220,2,IF(O220=P220,1,IF(O220&lt;P220,0," "))))</f>
        <v>2</v>
      </c>
      <c r="R220" s="11">
        <f>IF(ISNUMBER($D220),IF(P220&gt;O220,2,IF(P220=O220,1,IF(P220&lt;O220,0," "))))</f>
        <v>0</v>
      </c>
      <c r="S220" s="13" t="str">
        <f>IF(ISNUMBER($D220),IF(Q220=2,"H",IF(Q220=1,"D",IF(Q220=0,"A"," "))))</f>
        <v>H</v>
      </c>
      <c r="T220" s="3">
        <v>2</v>
      </c>
      <c r="U220" s="3">
        <v>23</v>
      </c>
      <c r="V220" s="11">
        <f>IF(ISNUMBER($D220),IF(T220&gt;U220,2,IF(T220=U220,1,IF(T220&lt;U220,0," "))))</f>
        <v>0</v>
      </c>
      <c r="W220" s="11">
        <f>IF(ISNUMBER($D220),IF(U220&gt;T220,2,IF(U220=T220,1,IF(U220&lt;T220,0," "))))</f>
        <v>2</v>
      </c>
      <c r="X220" s="13" t="str">
        <f>IF(ISNUMBER($D220),IF(V220=2,"H",IF(V220=1,"D",IF(V220=0,"A"," "))))</f>
        <v>A</v>
      </c>
      <c r="Y220" s="12">
        <f>IF(ISNUMBER($D220),IF(SUM(T220,O220,J220,E220)&gt;SUM(U220,P220,K220,F220),2,IF(SUM(T220,O220,J220,E220)=SUM(U220,P220,K220,F220),1,0)))</f>
        <v>2</v>
      </c>
      <c r="Z220" s="12">
        <f>IF(ISNUMBER($D220),IF(Y220=2,0,IF(Y220=1,1,2)))</f>
        <v>0</v>
      </c>
      <c r="AA220" s="11">
        <f>+T220+O220+J220+E220</f>
        <v>40</v>
      </c>
      <c r="AB220" s="11">
        <f>+U220+P220+K220+F220</f>
        <v>36</v>
      </c>
      <c r="AC220" s="11">
        <f>+Y220+V220+Q220+L220+G220</f>
        <v>8</v>
      </c>
      <c r="AD220" s="11">
        <f>+Z220+W220+R220+M220+H220</f>
        <v>2</v>
      </c>
      <c r="AE220" s="13" t="str">
        <f>IF(ISNUMBER($D220),IF(AC220&gt;AD220,"W",IF(AC220=AD220,"D","L")))</f>
        <v>W</v>
      </c>
      <c r="AF220" s="13" t="str">
        <f>IF(ISNUMBER($D220),IF(AE220="W","L",IF(AE220="D","D","W")))</f>
        <v>L</v>
      </c>
      <c r="AG220" s="14" t="str">
        <f t="shared" si="91"/>
        <v>Y</v>
      </c>
      <c r="AH220" s="11">
        <f t="shared" si="92"/>
        <v>1</v>
      </c>
    </row>
    <row r="221" spans="1:34" x14ac:dyDescent="0.3">
      <c r="A221" s="108">
        <v>42821</v>
      </c>
      <c r="B221" s="109" t="s">
        <v>345</v>
      </c>
      <c r="C221" s="109" t="s">
        <v>269</v>
      </c>
      <c r="D221" s="10">
        <f t="shared" si="70"/>
        <v>1</v>
      </c>
      <c r="E221" s="3">
        <v>8</v>
      </c>
      <c r="F221" s="3">
        <v>15</v>
      </c>
      <c r="G221" s="11">
        <f t="shared" si="71"/>
        <v>0</v>
      </c>
      <c r="H221" s="11">
        <f t="shared" si="72"/>
        <v>2</v>
      </c>
      <c r="I221" s="13" t="str">
        <f t="shared" si="73"/>
        <v>A</v>
      </c>
      <c r="J221" s="3">
        <v>2</v>
      </c>
      <c r="K221" s="3">
        <v>12</v>
      </c>
      <c r="L221" s="11">
        <f t="shared" si="74"/>
        <v>0</v>
      </c>
      <c r="M221" s="11">
        <f t="shared" si="75"/>
        <v>2</v>
      </c>
      <c r="N221" s="13" t="str">
        <f t="shared" si="76"/>
        <v>A</v>
      </c>
      <c r="O221" s="3">
        <v>11</v>
      </c>
      <c r="P221" s="3">
        <v>8</v>
      </c>
      <c r="Q221" s="11">
        <f t="shared" si="77"/>
        <v>2</v>
      </c>
      <c r="R221" s="11">
        <f t="shared" si="78"/>
        <v>0</v>
      </c>
      <c r="S221" s="13" t="str">
        <f t="shared" si="79"/>
        <v>H</v>
      </c>
      <c r="T221" s="3">
        <v>9</v>
      </c>
      <c r="U221" s="3">
        <v>12</v>
      </c>
      <c r="V221" s="11">
        <f t="shared" si="80"/>
        <v>0</v>
      </c>
      <c r="W221" s="11">
        <f t="shared" si="81"/>
        <v>2</v>
      </c>
      <c r="X221" s="13" t="str">
        <f t="shared" si="82"/>
        <v>A</v>
      </c>
      <c r="Y221" s="12">
        <f t="shared" si="83"/>
        <v>0</v>
      </c>
      <c r="Z221" s="12">
        <f t="shared" si="84"/>
        <v>2</v>
      </c>
      <c r="AA221" s="11">
        <f t="shared" si="85"/>
        <v>30</v>
      </c>
      <c r="AB221" s="11">
        <f t="shared" si="86"/>
        <v>47</v>
      </c>
      <c r="AC221" s="11">
        <f t="shared" si="87"/>
        <v>2</v>
      </c>
      <c r="AD221" s="11">
        <f t="shared" si="88"/>
        <v>8</v>
      </c>
      <c r="AE221" s="13" t="str">
        <f t="shared" si="89"/>
        <v>L</v>
      </c>
      <c r="AF221" s="13" t="str">
        <f t="shared" si="90"/>
        <v>W</v>
      </c>
      <c r="AG221" s="14" t="str">
        <f t="shared" si="91"/>
        <v>Y</v>
      </c>
      <c r="AH221" s="11" t="str">
        <f t="shared" si="92"/>
        <v xml:space="preserve"> </v>
      </c>
    </row>
    <row r="222" spans="1:34" x14ac:dyDescent="0.3">
      <c r="A222" s="108">
        <v>42821</v>
      </c>
      <c r="B222" s="109" t="s">
        <v>261</v>
      </c>
      <c r="C222" s="109" t="s">
        <v>271</v>
      </c>
      <c r="D222" s="10">
        <f t="shared" si="70"/>
        <v>1</v>
      </c>
      <c r="E222" s="3">
        <v>7</v>
      </c>
      <c r="F222" s="3">
        <v>5</v>
      </c>
      <c r="G222" s="11">
        <f t="shared" si="71"/>
        <v>2</v>
      </c>
      <c r="H222" s="11">
        <f t="shared" si="72"/>
        <v>0</v>
      </c>
      <c r="I222" s="13" t="str">
        <f t="shared" si="73"/>
        <v>H</v>
      </c>
      <c r="J222" s="3">
        <v>5</v>
      </c>
      <c r="K222" s="3">
        <v>11</v>
      </c>
      <c r="L222" s="11">
        <f t="shared" si="74"/>
        <v>0</v>
      </c>
      <c r="M222" s="11">
        <f t="shared" si="75"/>
        <v>2</v>
      </c>
      <c r="N222" s="13" t="str">
        <f t="shared" si="76"/>
        <v>A</v>
      </c>
      <c r="O222" s="3">
        <v>5</v>
      </c>
      <c r="P222" s="3">
        <v>13</v>
      </c>
      <c r="Q222" s="11">
        <f t="shared" si="77"/>
        <v>0</v>
      </c>
      <c r="R222" s="11">
        <f t="shared" si="78"/>
        <v>2</v>
      </c>
      <c r="S222" s="13" t="str">
        <f t="shared" si="79"/>
        <v>A</v>
      </c>
      <c r="T222" s="3">
        <v>8</v>
      </c>
      <c r="U222" s="3">
        <v>11</v>
      </c>
      <c r="V222" s="11">
        <f t="shared" si="80"/>
        <v>0</v>
      </c>
      <c r="W222" s="11">
        <f t="shared" si="81"/>
        <v>2</v>
      </c>
      <c r="X222" s="13" t="str">
        <f t="shared" si="82"/>
        <v>A</v>
      </c>
      <c r="Y222" s="12">
        <f t="shared" si="83"/>
        <v>0</v>
      </c>
      <c r="Z222" s="12">
        <f t="shared" si="84"/>
        <v>2</v>
      </c>
      <c r="AA222" s="11">
        <f t="shared" si="85"/>
        <v>25</v>
      </c>
      <c r="AB222" s="11">
        <f t="shared" si="86"/>
        <v>40</v>
      </c>
      <c r="AC222" s="11">
        <f t="shared" si="87"/>
        <v>2</v>
      </c>
      <c r="AD222" s="11">
        <f t="shared" si="88"/>
        <v>8</v>
      </c>
      <c r="AE222" s="13" t="str">
        <f t="shared" si="89"/>
        <v>L</v>
      </c>
      <c r="AF222" s="13" t="str">
        <f t="shared" si="90"/>
        <v>W</v>
      </c>
      <c r="AG222" s="14" t="str">
        <f t="shared" si="91"/>
        <v>Y</v>
      </c>
      <c r="AH222" s="11" t="str">
        <f t="shared" si="92"/>
        <v xml:space="preserve"> </v>
      </c>
    </row>
    <row r="223" spans="1:34" x14ac:dyDescent="0.3">
      <c r="A223" s="90">
        <v>42822</v>
      </c>
      <c r="B223" s="89" t="s">
        <v>272</v>
      </c>
      <c r="C223" s="89" t="s">
        <v>346</v>
      </c>
      <c r="D223" s="10">
        <f t="shared" si="70"/>
        <v>1</v>
      </c>
      <c r="E223" s="3">
        <v>16</v>
      </c>
      <c r="F223" s="3">
        <v>6</v>
      </c>
      <c r="G223" s="11">
        <f t="shared" si="71"/>
        <v>2</v>
      </c>
      <c r="H223" s="11">
        <f t="shared" si="72"/>
        <v>0</v>
      </c>
      <c r="I223" s="13" t="str">
        <f t="shared" si="73"/>
        <v>H</v>
      </c>
      <c r="J223" s="3">
        <v>10</v>
      </c>
      <c r="K223" s="3">
        <v>8</v>
      </c>
      <c r="L223" s="11">
        <f t="shared" si="74"/>
        <v>2</v>
      </c>
      <c r="M223" s="11">
        <f t="shared" si="75"/>
        <v>0</v>
      </c>
      <c r="N223" s="13" t="str">
        <f t="shared" si="76"/>
        <v>H</v>
      </c>
      <c r="O223" s="3">
        <v>8</v>
      </c>
      <c r="P223" s="3">
        <v>9</v>
      </c>
      <c r="Q223" s="11">
        <f t="shared" si="77"/>
        <v>0</v>
      </c>
      <c r="R223" s="11">
        <f t="shared" si="78"/>
        <v>2</v>
      </c>
      <c r="S223" s="13" t="str">
        <f t="shared" si="79"/>
        <v>A</v>
      </c>
      <c r="T223" s="3">
        <v>8</v>
      </c>
      <c r="U223" s="3">
        <v>12</v>
      </c>
      <c r="V223" s="11">
        <f t="shared" si="80"/>
        <v>0</v>
      </c>
      <c r="W223" s="11">
        <f t="shared" si="81"/>
        <v>2</v>
      </c>
      <c r="X223" s="13" t="str">
        <f t="shared" si="82"/>
        <v>A</v>
      </c>
      <c r="Y223" s="12">
        <f t="shared" si="83"/>
        <v>2</v>
      </c>
      <c r="Z223" s="12">
        <f t="shared" si="84"/>
        <v>0</v>
      </c>
      <c r="AA223" s="11">
        <f t="shared" si="85"/>
        <v>42</v>
      </c>
      <c r="AB223" s="11">
        <f t="shared" si="86"/>
        <v>35</v>
      </c>
      <c r="AC223" s="11">
        <f t="shared" si="87"/>
        <v>6</v>
      </c>
      <c r="AD223" s="11">
        <f t="shared" si="88"/>
        <v>4</v>
      </c>
      <c r="AE223" s="13" t="str">
        <f t="shared" si="89"/>
        <v>W</v>
      </c>
      <c r="AF223" s="13" t="str">
        <f t="shared" si="90"/>
        <v>L</v>
      </c>
      <c r="AG223" s="14" t="str">
        <f t="shared" si="91"/>
        <v>Y</v>
      </c>
      <c r="AH223" s="11">
        <f t="shared" si="92"/>
        <v>1</v>
      </c>
    </row>
    <row r="224" spans="1:34" x14ac:dyDescent="0.3">
      <c r="A224" s="90">
        <v>42824</v>
      </c>
      <c r="B224" s="89" t="s">
        <v>271</v>
      </c>
      <c r="C224" s="89" t="s">
        <v>349</v>
      </c>
      <c r="D224" s="10">
        <f t="shared" si="70"/>
        <v>1</v>
      </c>
      <c r="E224" s="3">
        <v>8</v>
      </c>
      <c r="F224" s="3">
        <v>8</v>
      </c>
      <c r="G224" s="11">
        <f t="shared" si="71"/>
        <v>1</v>
      </c>
      <c r="H224" s="11">
        <f t="shared" si="72"/>
        <v>1</v>
      </c>
      <c r="I224" s="13" t="str">
        <f t="shared" si="73"/>
        <v>D</v>
      </c>
      <c r="J224" s="3">
        <v>13</v>
      </c>
      <c r="K224" s="3">
        <v>4</v>
      </c>
      <c r="L224" s="11">
        <f t="shared" si="74"/>
        <v>2</v>
      </c>
      <c r="M224" s="11">
        <f t="shared" si="75"/>
        <v>0</v>
      </c>
      <c r="N224" s="13" t="str">
        <f t="shared" si="76"/>
        <v>H</v>
      </c>
      <c r="O224" s="3">
        <v>10</v>
      </c>
      <c r="P224" s="3">
        <v>12</v>
      </c>
      <c r="Q224" s="11">
        <f t="shared" si="77"/>
        <v>0</v>
      </c>
      <c r="R224" s="11">
        <f t="shared" si="78"/>
        <v>2</v>
      </c>
      <c r="S224" s="13" t="str">
        <f t="shared" si="79"/>
        <v>A</v>
      </c>
      <c r="T224" s="3">
        <v>9</v>
      </c>
      <c r="U224" s="3">
        <v>11</v>
      </c>
      <c r="V224" s="11">
        <f t="shared" si="80"/>
        <v>0</v>
      </c>
      <c r="W224" s="11">
        <f t="shared" si="81"/>
        <v>2</v>
      </c>
      <c r="X224" s="13" t="str">
        <f t="shared" si="82"/>
        <v>A</v>
      </c>
      <c r="Y224" s="12">
        <f t="shared" si="83"/>
        <v>2</v>
      </c>
      <c r="Z224" s="12">
        <f t="shared" si="84"/>
        <v>0</v>
      </c>
      <c r="AA224" s="11">
        <f t="shared" si="85"/>
        <v>40</v>
      </c>
      <c r="AB224" s="11">
        <f t="shared" si="86"/>
        <v>35</v>
      </c>
      <c r="AC224" s="11">
        <f t="shared" si="87"/>
        <v>5</v>
      </c>
      <c r="AD224" s="11">
        <f t="shared" si="88"/>
        <v>5</v>
      </c>
      <c r="AE224" s="13" t="str">
        <f t="shared" si="89"/>
        <v>D</v>
      </c>
      <c r="AF224" s="13" t="str">
        <f t="shared" si="90"/>
        <v>D</v>
      </c>
      <c r="AG224" s="14" t="str">
        <f t="shared" si="91"/>
        <v>Y</v>
      </c>
      <c r="AH224" s="11">
        <f t="shared" si="92"/>
        <v>1</v>
      </c>
    </row>
    <row r="225" spans="1:34" x14ac:dyDescent="0.3">
      <c r="A225" s="108">
        <v>42824</v>
      </c>
      <c r="B225" s="109" t="s">
        <v>390</v>
      </c>
      <c r="C225" s="109" t="s">
        <v>262</v>
      </c>
      <c r="D225" s="10">
        <f t="shared" si="70"/>
        <v>1</v>
      </c>
      <c r="E225" s="3">
        <v>8</v>
      </c>
      <c r="F225" s="3">
        <v>7</v>
      </c>
      <c r="G225" s="11">
        <f t="shared" si="71"/>
        <v>2</v>
      </c>
      <c r="H225" s="11">
        <f t="shared" si="72"/>
        <v>0</v>
      </c>
      <c r="I225" s="13" t="str">
        <f t="shared" si="73"/>
        <v>H</v>
      </c>
      <c r="J225" s="3">
        <v>3</v>
      </c>
      <c r="K225" s="3">
        <v>12</v>
      </c>
      <c r="L225" s="11">
        <f t="shared" si="74"/>
        <v>0</v>
      </c>
      <c r="M225" s="11">
        <f t="shared" si="75"/>
        <v>2</v>
      </c>
      <c r="N225" s="13" t="str">
        <f t="shared" si="76"/>
        <v>A</v>
      </c>
      <c r="O225" s="3">
        <v>16</v>
      </c>
      <c r="P225" s="3">
        <v>7</v>
      </c>
      <c r="Q225" s="11">
        <f t="shared" si="77"/>
        <v>2</v>
      </c>
      <c r="R225" s="11">
        <f t="shared" si="78"/>
        <v>0</v>
      </c>
      <c r="S225" s="13" t="str">
        <f t="shared" si="79"/>
        <v>H</v>
      </c>
      <c r="T225" s="3">
        <v>3</v>
      </c>
      <c r="U225" s="3">
        <v>21</v>
      </c>
      <c r="V225" s="11">
        <f t="shared" si="80"/>
        <v>0</v>
      </c>
      <c r="W225" s="11">
        <f t="shared" si="81"/>
        <v>2</v>
      </c>
      <c r="X225" s="13" t="str">
        <f t="shared" si="82"/>
        <v>A</v>
      </c>
      <c r="Y225" s="12">
        <f t="shared" si="83"/>
        <v>0</v>
      </c>
      <c r="Z225" s="12">
        <f t="shared" si="84"/>
        <v>2</v>
      </c>
      <c r="AA225" s="11">
        <f t="shared" si="85"/>
        <v>30</v>
      </c>
      <c r="AB225" s="11">
        <f t="shared" si="86"/>
        <v>47</v>
      </c>
      <c r="AC225" s="11">
        <f t="shared" si="87"/>
        <v>4</v>
      </c>
      <c r="AD225" s="11">
        <f t="shared" si="88"/>
        <v>6</v>
      </c>
      <c r="AE225" s="13" t="str">
        <f t="shared" si="89"/>
        <v>L</v>
      </c>
      <c r="AF225" s="13" t="str">
        <f t="shared" si="90"/>
        <v>W</v>
      </c>
      <c r="AG225" s="14" t="str">
        <f t="shared" si="91"/>
        <v>Y</v>
      </c>
      <c r="AH225" s="11">
        <f t="shared" si="92"/>
        <v>1</v>
      </c>
    </row>
    <row r="226" spans="1:34" x14ac:dyDescent="0.3">
      <c r="A226" s="90">
        <v>42824</v>
      </c>
      <c r="B226" s="89" t="s">
        <v>275</v>
      </c>
      <c r="C226" s="89" t="s">
        <v>11</v>
      </c>
      <c r="D226" s="10">
        <f t="shared" si="66"/>
        <v>1</v>
      </c>
      <c r="E226" s="3">
        <v>14</v>
      </c>
      <c r="F226" s="3">
        <v>5</v>
      </c>
      <c r="G226" s="11">
        <f t="shared" si="46"/>
        <v>2</v>
      </c>
      <c r="H226" s="11">
        <f t="shared" si="47"/>
        <v>0</v>
      </c>
      <c r="I226" s="13" t="str">
        <f t="shared" si="48"/>
        <v>H</v>
      </c>
      <c r="J226" s="3">
        <v>19</v>
      </c>
      <c r="K226" s="3">
        <v>4</v>
      </c>
      <c r="L226" s="11">
        <f t="shared" si="49"/>
        <v>2</v>
      </c>
      <c r="M226" s="11">
        <f t="shared" si="50"/>
        <v>0</v>
      </c>
      <c r="N226" s="13" t="str">
        <f t="shared" si="51"/>
        <v>H</v>
      </c>
      <c r="O226" s="3">
        <v>15</v>
      </c>
      <c r="P226" s="3">
        <v>8</v>
      </c>
      <c r="Q226" s="11">
        <f t="shared" si="52"/>
        <v>2</v>
      </c>
      <c r="R226" s="11">
        <f t="shared" si="53"/>
        <v>0</v>
      </c>
      <c r="S226" s="13" t="str">
        <f t="shared" si="54"/>
        <v>H</v>
      </c>
      <c r="T226" s="3">
        <v>14</v>
      </c>
      <c r="U226" s="3">
        <v>5</v>
      </c>
      <c r="V226" s="11">
        <f t="shared" si="55"/>
        <v>2</v>
      </c>
      <c r="W226" s="11">
        <f t="shared" si="56"/>
        <v>0</v>
      </c>
      <c r="X226" s="13" t="str">
        <f t="shared" si="57"/>
        <v>H</v>
      </c>
      <c r="Y226" s="12">
        <f t="shared" si="58"/>
        <v>2</v>
      </c>
      <c r="Z226" s="12">
        <f t="shared" si="59"/>
        <v>0</v>
      </c>
      <c r="AA226" s="11">
        <f t="shared" si="60"/>
        <v>62</v>
      </c>
      <c r="AB226" s="11">
        <f t="shared" si="61"/>
        <v>22</v>
      </c>
      <c r="AC226" s="11">
        <f t="shared" si="62"/>
        <v>10</v>
      </c>
      <c r="AD226" s="11">
        <f t="shared" si="63"/>
        <v>0</v>
      </c>
      <c r="AE226" s="13" t="str">
        <f t="shared" si="64"/>
        <v>W</v>
      </c>
      <c r="AF226" s="13" t="str">
        <f t="shared" si="65"/>
        <v>L</v>
      </c>
      <c r="AG226" s="14" t="str">
        <f t="shared" si="91"/>
        <v>Y</v>
      </c>
      <c r="AH226" s="11">
        <f t="shared" si="92"/>
        <v>1</v>
      </c>
    </row>
    <row r="227" spans="1:34" x14ac:dyDescent="0.3">
      <c r="A227" s="8"/>
    </row>
    <row r="228" spans="1:34" x14ac:dyDescent="0.3">
      <c r="A228" s="8"/>
    </row>
  </sheetData>
  <sortState xmlns:xlrd2="http://schemas.microsoft.com/office/spreadsheetml/2017/richdata2" ref="A44:C185">
    <sortCondition ref="A44:A185"/>
    <sortCondition ref="B44:B185"/>
  </sortState>
  <dataValidations count="2">
    <dataValidation type="list" allowBlank="1" showInputMessage="1" showErrorMessage="1" error="Select a Team From the List" prompt="Select From List" sqref="D228 B6:D6 B227:C228" xr:uid="{00000000-0002-0000-0500-000000000000}">
      <formula1>TeamNames</formula1>
    </dataValidation>
    <dataValidation type="list" allowBlank="1" showInputMessage="1" showErrorMessage="1" sqref="B7:C215 B216:C226" xr:uid="{00000000-0002-0000-0500-000001000000}">
      <formula1>TeamNames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CI22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09375" defaultRowHeight="14.4" x14ac:dyDescent="0.3"/>
  <cols>
    <col min="1" max="1" width="12.6640625" style="9" customWidth="1"/>
    <col min="2" max="3" width="18.6640625" style="3" customWidth="1"/>
    <col min="4" max="4" width="9.33203125" style="34" customWidth="1"/>
    <col min="5" max="5" width="4.6640625" style="3" customWidth="1"/>
    <col min="6" max="6" width="15.6640625" style="3" customWidth="1"/>
    <col min="7" max="7" width="4.6640625" style="3" customWidth="1"/>
    <col min="8" max="8" width="15.6640625" style="3" customWidth="1"/>
    <col min="9" max="9" width="4.6640625" style="3" customWidth="1"/>
    <col min="10" max="10" width="15.6640625" style="3" customWidth="1"/>
    <col min="11" max="11" width="4.6640625" style="3" customWidth="1"/>
    <col min="12" max="12" width="15.6640625" style="3" customWidth="1"/>
    <col min="13" max="13" width="4.6640625" style="3" customWidth="1"/>
    <col min="14" max="14" width="15.6640625" style="3" customWidth="1"/>
    <col min="15" max="15" width="4.6640625" style="3" customWidth="1"/>
    <col min="16" max="16" width="15.6640625" style="3" customWidth="1"/>
    <col min="17" max="17" width="4.6640625" style="3" customWidth="1"/>
    <col min="18" max="18" width="15.6640625" style="3" customWidth="1"/>
    <col min="19" max="19" width="4.6640625" style="3" customWidth="1"/>
    <col min="20" max="20" width="15.6640625" style="3" customWidth="1"/>
    <col min="21" max="21" width="4.6640625" style="3" customWidth="1"/>
    <col min="22" max="22" width="15.6640625" style="3" customWidth="1"/>
    <col min="23" max="23" width="4.6640625" style="3" customWidth="1"/>
    <col min="24" max="24" width="15.6640625" style="3" customWidth="1"/>
    <col min="25" max="25" width="2.6640625" style="3" customWidth="1"/>
    <col min="26" max="26" width="4.6640625" style="3" customWidth="1"/>
    <col min="27" max="27" width="15.6640625" style="3" customWidth="1"/>
    <col min="28" max="28" width="4.6640625" style="3" customWidth="1"/>
    <col min="29" max="29" width="15.6640625" style="3" customWidth="1"/>
    <col min="30" max="30" width="4.6640625" style="3" customWidth="1"/>
    <col min="31" max="31" width="15.6640625" style="3" customWidth="1"/>
    <col min="32" max="32" width="4.6640625" style="3" customWidth="1"/>
    <col min="33" max="33" width="15.6640625" style="3" customWidth="1"/>
    <col min="34" max="34" width="4.6640625" style="3" customWidth="1"/>
    <col min="35" max="35" width="15.6640625" style="3" customWidth="1"/>
    <col min="36" max="36" width="4.6640625" style="3" customWidth="1"/>
    <col min="37" max="37" width="15.6640625" style="3" customWidth="1"/>
    <col min="38" max="38" width="4.6640625" style="3" customWidth="1"/>
    <col min="39" max="39" width="15.6640625" style="3" customWidth="1"/>
    <col min="40" max="40" width="4.6640625" style="3" customWidth="1"/>
    <col min="41" max="41" width="15.6640625" style="3" customWidth="1"/>
    <col min="42" max="42" width="4.6640625" style="3" customWidth="1"/>
    <col min="43" max="43" width="15.6640625" style="3" customWidth="1"/>
    <col min="44" max="44" width="4.6640625" style="3" customWidth="1"/>
    <col min="45" max="45" width="15.6640625" style="3" customWidth="1"/>
    <col min="46" max="46" width="5.6640625" style="3" customWidth="1"/>
    <col min="47" max="66" width="4.6640625" style="3" customWidth="1"/>
    <col min="67" max="67" width="2.6640625" style="3" customWidth="1"/>
    <col min="68" max="87" width="4.6640625" style="3" customWidth="1"/>
    <col min="88" max="16384" width="9.109375" style="3"/>
  </cols>
  <sheetData>
    <row r="1" spans="1:87" ht="15.6" x14ac:dyDescent="0.3">
      <c r="A1" s="6" t="s">
        <v>267</v>
      </c>
      <c r="E1" s="85"/>
      <c r="F1" s="84" t="str">
        <f>+'Player List'!D2</f>
        <v>OK</v>
      </c>
    </row>
    <row r="2" spans="1:87" x14ac:dyDescent="0.3">
      <c r="A2" s="6" t="s">
        <v>387</v>
      </c>
    </row>
    <row r="3" spans="1:87" s="2" customFormat="1" x14ac:dyDescent="0.3">
      <c r="A3" s="6"/>
      <c r="D3" s="59"/>
      <c r="E3" s="35" t="s">
        <v>19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35"/>
      <c r="V3" s="36"/>
      <c r="W3" s="36"/>
      <c r="X3" s="37"/>
      <c r="Z3" s="35" t="s">
        <v>20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7"/>
      <c r="AP3" s="35"/>
      <c r="AQ3" s="36"/>
      <c r="AR3" s="36"/>
      <c r="AS3" s="37"/>
    </row>
    <row r="4" spans="1:87" s="2" customFormat="1" x14ac:dyDescent="0.3">
      <c r="A4" s="6"/>
      <c r="D4" s="59"/>
      <c r="E4" s="38" t="s">
        <v>263</v>
      </c>
      <c r="F4" s="4"/>
      <c r="G4" s="4"/>
      <c r="H4" s="4"/>
      <c r="I4" s="4"/>
      <c r="J4" s="4"/>
      <c r="K4" s="4"/>
      <c r="L4" s="4"/>
      <c r="M4" s="38" t="s">
        <v>264</v>
      </c>
      <c r="N4" s="4"/>
      <c r="O4" s="4"/>
      <c r="P4" s="4"/>
      <c r="Q4" s="4"/>
      <c r="R4" s="4"/>
      <c r="S4" s="4"/>
      <c r="T4" s="39"/>
      <c r="U4" s="4" t="s">
        <v>323</v>
      </c>
      <c r="V4" s="4"/>
      <c r="W4" s="4" t="s">
        <v>324</v>
      </c>
      <c r="X4" s="39"/>
      <c r="Z4" s="38" t="s">
        <v>263</v>
      </c>
      <c r="AA4" s="4"/>
      <c r="AB4" s="4"/>
      <c r="AC4" s="4"/>
      <c r="AD4" s="4"/>
      <c r="AE4" s="4"/>
      <c r="AF4" s="4"/>
      <c r="AG4" s="39"/>
      <c r="AH4" s="38" t="s">
        <v>264</v>
      </c>
      <c r="AI4" s="4"/>
      <c r="AJ4" s="4"/>
      <c r="AK4" s="4"/>
      <c r="AL4" s="4"/>
      <c r="AM4" s="4"/>
      <c r="AN4" s="4"/>
      <c r="AO4" s="39"/>
      <c r="AP4" s="4" t="s">
        <v>323</v>
      </c>
      <c r="AQ4" s="4"/>
      <c r="AR4" s="4" t="s">
        <v>324</v>
      </c>
      <c r="AS4" s="39"/>
      <c r="AU4" s="35" t="s">
        <v>257</v>
      </c>
      <c r="AV4" s="36"/>
      <c r="AW4" s="36"/>
      <c r="AX4" s="36"/>
      <c r="AY4" s="36"/>
      <c r="AZ4" s="36"/>
      <c r="BA4" s="36"/>
      <c r="BB4" s="36"/>
      <c r="BC4" s="36"/>
      <c r="BD4" s="36"/>
      <c r="BE4" s="35" t="s">
        <v>258</v>
      </c>
      <c r="BF4" s="36"/>
      <c r="BG4" s="36"/>
      <c r="BH4" s="36"/>
      <c r="BI4" s="36"/>
      <c r="BJ4" s="36"/>
      <c r="BK4" s="36"/>
      <c r="BL4" s="37"/>
      <c r="BM4" s="36"/>
      <c r="BN4" s="37"/>
      <c r="BP4" s="35" t="s">
        <v>257</v>
      </c>
      <c r="BQ4" s="36"/>
      <c r="BR4" s="36"/>
      <c r="BS4" s="36"/>
      <c r="BT4" s="36"/>
      <c r="BU4" s="36"/>
      <c r="BV4" s="36"/>
      <c r="BW4" s="36"/>
      <c r="BX4" s="36"/>
      <c r="BY4" s="36"/>
      <c r="BZ4" s="35" t="s">
        <v>258</v>
      </c>
      <c r="CA4" s="36"/>
      <c r="CB4" s="36"/>
      <c r="CC4" s="36"/>
      <c r="CD4" s="36"/>
      <c r="CE4" s="36"/>
      <c r="CF4" s="36"/>
      <c r="CG4" s="37"/>
      <c r="CH4" s="36"/>
      <c r="CI4" s="37"/>
    </row>
    <row r="5" spans="1:87" s="5" customFormat="1" ht="43.2" x14ac:dyDescent="0.3">
      <c r="A5" s="7" t="s">
        <v>18</v>
      </c>
      <c r="B5" s="5" t="s">
        <v>19</v>
      </c>
      <c r="C5" s="5" t="s">
        <v>20</v>
      </c>
      <c r="D5" s="5" t="s">
        <v>309</v>
      </c>
      <c r="E5" s="40" t="s">
        <v>38</v>
      </c>
      <c r="F5" s="5" t="s">
        <v>39</v>
      </c>
      <c r="G5" s="5" t="s">
        <v>38</v>
      </c>
      <c r="H5" s="5" t="s">
        <v>39</v>
      </c>
      <c r="I5" s="5" t="s">
        <v>38</v>
      </c>
      <c r="J5" s="5" t="s">
        <v>39</v>
      </c>
      <c r="K5" s="5" t="s">
        <v>38</v>
      </c>
      <c r="L5" s="5" t="s">
        <v>39</v>
      </c>
      <c r="M5" s="40" t="s">
        <v>38</v>
      </c>
      <c r="N5" s="5" t="s">
        <v>39</v>
      </c>
      <c r="O5" s="5" t="s">
        <v>38</v>
      </c>
      <c r="P5" s="5" t="s">
        <v>39</v>
      </c>
      <c r="Q5" s="5" t="s">
        <v>38</v>
      </c>
      <c r="R5" s="5" t="s">
        <v>39</v>
      </c>
      <c r="S5" s="5" t="s">
        <v>38</v>
      </c>
      <c r="T5" s="41" t="s">
        <v>39</v>
      </c>
      <c r="U5" s="5" t="s">
        <v>38</v>
      </c>
      <c r="V5" s="5" t="s">
        <v>39</v>
      </c>
      <c r="W5" s="5" t="s">
        <v>38</v>
      </c>
      <c r="X5" s="41" t="s">
        <v>39</v>
      </c>
      <c r="Z5" s="40" t="s">
        <v>38</v>
      </c>
      <c r="AA5" s="5" t="s">
        <v>39</v>
      </c>
      <c r="AB5" s="5" t="s">
        <v>38</v>
      </c>
      <c r="AC5" s="5" t="s">
        <v>39</v>
      </c>
      <c r="AD5" s="5" t="s">
        <v>38</v>
      </c>
      <c r="AE5" s="5" t="s">
        <v>39</v>
      </c>
      <c r="AF5" s="5" t="s">
        <v>38</v>
      </c>
      <c r="AG5" s="41" t="s">
        <v>39</v>
      </c>
      <c r="AH5" s="40" t="s">
        <v>38</v>
      </c>
      <c r="AI5" s="5" t="s">
        <v>39</v>
      </c>
      <c r="AJ5" s="5" t="s">
        <v>38</v>
      </c>
      <c r="AK5" s="5" t="s">
        <v>39</v>
      </c>
      <c r="AL5" s="5" t="s">
        <v>38</v>
      </c>
      <c r="AM5" s="5" t="s">
        <v>39</v>
      </c>
      <c r="AN5" s="5" t="s">
        <v>38</v>
      </c>
      <c r="AO5" s="41" t="s">
        <v>39</v>
      </c>
      <c r="AP5" s="5" t="s">
        <v>38</v>
      </c>
      <c r="AQ5" s="5" t="s">
        <v>39</v>
      </c>
      <c r="AR5" s="5" t="s">
        <v>38</v>
      </c>
      <c r="AS5" s="41" t="s">
        <v>39</v>
      </c>
      <c r="AU5" s="40" t="s">
        <v>265</v>
      </c>
      <c r="AV5" s="5" t="s">
        <v>265</v>
      </c>
      <c r="AW5" s="5" t="s">
        <v>265</v>
      </c>
      <c r="AX5" s="5" t="s">
        <v>265</v>
      </c>
      <c r="AY5" s="5" t="s">
        <v>266</v>
      </c>
      <c r="AZ5" s="5" t="s">
        <v>266</v>
      </c>
      <c r="BA5" s="5" t="s">
        <v>266</v>
      </c>
      <c r="BB5" s="5" t="s">
        <v>266</v>
      </c>
      <c r="BC5" s="5" t="s">
        <v>325</v>
      </c>
      <c r="BD5" s="5" t="s">
        <v>326</v>
      </c>
      <c r="BE5" s="40" t="s">
        <v>265</v>
      </c>
      <c r="BF5" s="5" t="s">
        <v>265</v>
      </c>
      <c r="BG5" s="5" t="s">
        <v>265</v>
      </c>
      <c r="BH5" s="5" t="s">
        <v>265</v>
      </c>
      <c r="BI5" s="5" t="s">
        <v>266</v>
      </c>
      <c r="BJ5" s="5" t="s">
        <v>266</v>
      </c>
      <c r="BK5" s="5" t="s">
        <v>266</v>
      </c>
      <c r="BL5" s="5" t="s">
        <v>266</v>
      </c>
      <c r="BM5" s="5" t="s">
        <v>325</v>
      </c>
      <c r="BN5" s="41" t="s">
        <v>326</v>
      </c>
      <c r="BP5" s="40" t="s">
        <v>265</v>
      </c>
      <c r="BQ5" s="5" t="s">
        <v>265</v>
      </c>
      <c r="BR5" s="5" t="s">
        <v>265</v>
      </c>
      <c r="BS5" s="5" t="s">
        <v>265</v>
      </c>
      <c r="BT5" s="5" t="s">
        <v>266</v>
      </c>
      <c r="BU5" s="5" t="s">
        <v>266</v>
      </c>
      <c r="BV5" s="5" t="s">
        <v>266</v>
      </c>
      <c r="BW5" s="5" t="s">
        <v>266</v>
      </c>
      <c r="BX5" s="5" t="s">
        <v>325</v>
      </c>
      <c r="BY5" s="5" t="s">
        <v>326</v>
      </c>
      <c r="BZ5" s="40" t="s">
        <v>265</v>
      </c>
      <c r="CA5" s="5" t="s">
        <v>265</v>
      </c>
      <c r="CB5" s="5" t="s">
        <v>265</v>
      </c>
      <c r="CC5" s="5" t="s">
        <v>265</v>
      </c>
      <c r="CD5" s="5" t="s">
        <v>266</v>
      </c>
      <c r="CE5" s="5" t="s">
        <v>266</v>
      </c>
      <c r="CF5" s="5" t="s">
        <v>266</v>
      </c>
      <c r="CG5" s="5" t="s">
        <v>266</v>
      </c>
      <c r="CH5" s="5" t="s">
        <v>325</v>
      </c>
      <c r="CI5" s="41" t="s">
        <v>326</v>
      </c>
    </row>
    <row r="6" spans="1:87" x14ac:dyDescent="0.3">
      <c r="E6" s="42"/>
      <c r="M6" s="42"/>
      <c r="T6" s="43"/>
      <c r="X6" s="43"/>
      <c r="Z6" s="42"/>
      <c r="AG6" s="43"/>
      <c r="AH6" s="42"/>
      <c r="AO6" s="43"/>
      <c r="AS6" s="43"/>
      <c r="AU6" s="42"/>
      <c r="BE6" s="42"/>
      <c r="BN6" s="43"/>
      <c r="BP6" s="42"/>
      <c r="BZ6" s="42"/>
      <c r="CI6" s="43"/>
    </row>
    <row r="7" spans="1:87" x14ac:dyDescent="0.2">
      <c r="A7" s="108">
        <v>42646</v>
      </c>
      <c r="B7" s="109" t="s">
        <v>269</v>
      </c>
      <c r="C7" s="109" t="s">
        <v>345</v>
      </c>
      <c r="D7" s="60" t="str">
        <f>IF(E7&gt;0,IF(COUNTIF(BP7:CI7,"Err")&gt;0,"Err",IF(COUNTIF(BP7:CI7,"CS")&gt;0,"CS","OK"))," ")</f>
        <v>CS</v>
      </c>
      <c r="E7" s="42">
        <v>11</v>
      </c>
      <c r="F7" s="46" t="str">
        <f>VLOOKUP(E7,'Player List'!$A$3:$F$275,6)</f>
        <v>D WARREN</v>
      </c>
      <c r="G7" s="3">
        <v>3</v>
      </c>
      <c r="H7" s="46" t="str">
        <f>VLOOKUP(G7,'Player List'!$A$3:$F$275,6)</f>
        <v>E EVANS</v>
      </c>
      <c r="I7" s="3">
        <v>8</v>
      </c>
      <c r="J7" s="46" t="str">
        <f>VLOOKUP(I7,'Player List'!$A$3:$F$275,6)</f>
        <v>D SYLVESTER</v>
      </c>
      <c r="K7" s="3">
        <v>4</v>
      </c>
      <c r="L7" s="46" t="str">
        <f>VLOOKUP(K7,'Player List'!$A$3:$F$275,6)</f>
        <v>R HANCOCK</v>
      </c>
      <c r="M7" s="42">
        <v>12</v>
      </c>
      <c r="N7" s="46" t="str">
        <f>VLOOKUP(M7,'Player List'!$A$3:$F$275,6)</f>
        <v>J BARRATT</v>
      </c>
      <c r="O7" s="3">
        <v>13</v>
      </c>
      <c r="P7" s="46" t="str">
        <f>VLOOKUP(O7,'Player List'!$A$3:$F$275,6)</f>
        <v>G BYWATER</v>
      </c>
      <c r="Q7" s="3">
        <v>2</v>
      </c>
      <c r="R7" s="46" t="str">
        <f>VLOOKUP(Q7,'Player List'!$A$3:$F$275,6)</f>
        <v>T DARRINGTON</v>
      </c>
      <c r="S7" s="3">
        <v>130</v>
      </c>
      <c r="T7" s="47" t="str">
        <f>VLOOKUP(S7,'Player List'!$A$3:$F$275,6)</f>
        <v>T GRIFFITHS</v>
      </c>
      <c r="U7" s="46"/>
      <c r="V7" s="46" t="e">
        <f>VLOOKUP(U7,'Player List'!$A$3:$F$275,6)</f>
        <v>#N/A</v>
      </c>
      <c r="W7" s="46"/>
      <c r="X7" s="47" t="e">
        <f>VLOOKUP(W7,'Player List'!$A$3:$F$275,6)</f>
        <v>#N/A</v>
      </c>
      <c r="Y7" s="34"/>
      <c r="Z7" s="42">
        <v>262</v>
      </c>
      <c r="AA7" s="46" t="str">
        <f>VLOOKUP(Z7,'Player List'!$A$3:$F$275,6)</f>
        <v>B WAINWRIGHT</v>
      </c>
      <c r="AB7" s="3">
        <v>68</v>
      </c>
      <c r="AC7" s="46" t="str">
        <f>VLOOKUP(AB7,'Player List'!$A$3:$F$275,6)</f>
        <v>D WADLEY</v>
      </c>
      <c r="AD7" s="3">
        <v>282</v>
      </c>
      <c r="AE7" s="46" t="str">
        <f>VLOOKUP(AD7,'Player List'!$A$3:$F$275,6)</f>
        <v>J DAVIS</v>
      </c>
      <c r="AF7" s="3">
        <v>59</v>
      </c>
      <c r="AG7" s="47" t="str">
        <f>VLOOKUP(AF7,'Player List'!$A$3:$F$275,6)</f>
        <v>J BLEWITT</v>
      </c>
      <c r="AH7" s="42">
        <v>91</v>
      </c>
      <c r="AI7" s="46" t="str">
        <f>VLOOKUP(AH7,'Player List'!$A$3:$F$275,6)</f>
        <v>R BEMAND</v>
      </c>
      <c r="AJ7" s="3">
        <v>65</v>
      </c>
      <c r="AK7" s="46" t="str">
        <f>VLOOKUP(AJ7,'Player List'!$A$3:$F$275,6)</f>
        <v>A BARLOW</v>
      </c>
      <c r="AL7" s="3">
        <v>64</v>
      </c>
      <c r="AM7" s="46" t="str">
        <f>VLOOKUP(AL7,'Player List'!$A$3:$F$275,6)</f>
        <v>R MILLINGTON</v>
      </c>
      <c r="AN7" s="3">
        <v>285</v>
      </c>
      <c r="AO7" s="47" t="str">
        <f>VLOOKUP(AN7,'Player List'!$A$3:$F$275,6)</f>
        <v>J CUMMINGS</v>
      </c>
      <c r="AP7" s="46"/>
      <c r="AQ7" s="46" t="e">
        <f>VLOOKUP(AP7,'Player List'!$A$3:$F$275,6)</f>
        <v>#N/A</v>
      </c>
      <c r="AR7" s="46"/>
      <c r="AS7" s="47" t="e">
        <f>VLOOKUP(AR7,'Player List'!$A$3:$F$275,6)</f>
        <v>#N/A</v>
      </c>
      <c r="AU7" s="42">
        <f>IF(+E7&gt;0,E7," ")</f>
        <v>11</v>
      </c>
      <c r="AV7" s="3">
        <f>IF(+G7&gt;0,G7," ")</f>
        <v>3</v>
      </c>
      <c r="AW7" s="3">
        <f>IF(+I7&gt;0,I7," ")</f>
        <v>8</v>
      </c>
      <c r="AX7" s="3">
        <f>IF(+K7&gt;0,K7," ")</f>
        <v>4</v>
      </c>
      <c r="AY7" s="3">
        <f>IF(+M7&gt;0,M7," ")</f>
        <v>12</v>
      </c>
      <c r="AZ7" s="3">
        <f>IF(+O7&gt;0,O7," ")</f>
        <v>13</v>
      </c>
      <c r="BA7" s="3">
        <f>IF(+Q7&gt;0,Q7," ")</f>
        <v>2</v>
      </c>
      <c r="BB7" s="3">
        <f>IF(+S7&gt;0,S7," ")</f>
        <v>130</v>
      </c>
      <c r="BC7" s="3" t="str">
        <f>IF(+U7&gt;0,U7," ")</f>
        <v xml:space="preserve"> </v>
      </c>
      <c r="BD7" s="3" t="str">
        <f>IF(+W7&gt;0,W7," ")</f>
        <v xml:space="preserve"> </v>
      </c>
      <c r="BE7" s="42">
        <f>IF(+Z7&gt;0,Z7," ")</f>
        <v>262</v>
      </c>
      <c r="BF7" s="3">
        <f>IF(+AB7&gt;0,AB7," ")</f>
        <v>68</v>
      </c>
      <c r="BG7" s="3">
        <f>IF(+AD7&gt;0,AD7," ")</f>
        <v>282</v>
      </c>
      <c r="BH7" s="3">
        <f>IF(+AF7&gt;0,AF7," ")</f>
        <v>59</v>
      </c>
      <c r="BI7" s="3">
        <f>IF(+AH7&gt;0,AH7," ")</f>
        <v>91</v>
      </c>
      <c r="BJ7" s="3">
        <f>IF(+AJ7&gt;0,AJ7," ")</f>
        <v>65</v>
      </c>
      <c r="BK7" s="3">
        <f>IF(+AL7&gt;0,AL7," ")</f>
        <v>64</v>
      </c>
      <c r="BL7" s="3">
        <f>IF(+AN7&gt;0,AN7," ")</f>
        <v>285</v>
      </c>
      <c r="BM7" s="3" t="str">
        <f>IF(+AP7&gt;0,AP7," ")</f>
        <v xml:space="preserve"> </v>
      </c>
      <c r="BN7" s="43" t="str">
        <f>IF(+AR7&gt;0,AR7," ")</f>
        <v xml:space="preserve"> </v>
      </c>
      <c r="BP7" s="42" t="str">
        <f>IF(AU7=" ","OK",IF(ISBLANK(VLOOKUP(AU7,'Player List'!$A$3:$C$275,3)),"Err",IF(VLOOKUP(AU7,'Player List'!$A$3:$C$275,3)='Player Input'!$B7,"OK",IF(VLOOKUP(AU7,'Player List'!$A$3:$C$275,2)=VLOOKUP($B7,'Lookup Lists'!$A$2:$C$23,3),"CS","Err"))))</f>
        <v>OK</v>
      </c>
      <c r="BQ7" s="3" t="str">
        <f>IF(AV7=" ","OK",IF(ISBLANK(VLOOKUP(AV7,'Player List'!$A$3:$C$275,3)),"Err",IF(VLOOKUP(AV7,'Player List'!$A$3:$C$275,3)='Player Input'!$B7,"OK",IF(VLOOKUP(AV7,'Player List'!$A$3:$C$275,2)=VLOOKUP($B7,'Lookup Lists'!$A$2:$C$23,3),"CS","Err"))))</f>
        <v>OK</v>
      </c>
      <c r="BR7" s="3" t="str">
        <f>IF(AW7=" ","OK",IF(ISBLANK(VLOOKUP(AW7,'Player List'!$A$3:$C$275,3)),"Err",IF(VLOOKUP(AW7,'Player List'!$A$3:$C$275,3)='Player Input'!$B7,"OK",IF(VLOOKUP(AW7,'Player List'!$A$3:$C$275,2)=VLOOKUP($B7,'Lookup Lists'!$A$2:$C$23,3),"CS","Err"))))</f>
        <v>OK</v>
      </c>
      <c r="BS7" s="3" t="str">
        <f>IF(AX7=" ","OK",IF(ISBLANK(VLOOKUP(AX7,'Player List'!$A$3:$C$275,3)),"Err",IF(VLOOKUP(AX7,'Player List'!$A$3:$C$275,3)='Player Input'!$B7,"OK",IF(VLOOKUP(AX7,'Player List'!$A$3:$C$275,2)=VLOOKUP($B7,'Lookup Lists'!$A$2:$C$23,3),"CS","Err"))))</f>
        <v>OK</v>
      </c>
      <c r="BT7" s="3" t="s">
        <v>449</v>
      </c>
      <c r="BU7" s="3" t="str">
        <f>IF(AZ7=" ","OK",IF(ISBLANK(VLOOKUP(AZ7,'Player List'!$A$3:$C$275,3)),"Err",IF(VLOOKUP(AZ7,'Player List'!$A$3:$C$275,3)='Player Input'!$B7,"OK",IF(VLOOKUP(AZ7,'Player List'!$A$3:$C$275,2)=VLOOKUP($B7,'Lookup Lists'!$A$2:$C$23,3),"CS","Err"))))</f>
        <v>CS</v>
      </c>
      <c r="BV7" s="3" t="str">
        <f>IF(BA7=" ","OK",IF(ISBLANK(VLOOKUP(BA7,'Player List'!$A$3:$C$275,3)),"Err",IF(VLOOKUP(BA7,'Player List'!$A$3:$C$275,3)='Player Input'!$B7,"OK",IF(VLOOKUP(BA7,'Player List'!$A$3:$C$275,2)=VLOOKUP($B7,'Lookup Lists'!$A$2:$C$23,3),"CS","Err"))))</f>
        <v>OK</v>
      </c>
      <c r="BW7" s="3" t="str">
        <f>IF(BB7=" ","OK",IF(ISBLANK(VLOOKUP(BB7,'Player List'!$A$3:$C$275,3)),"Err",IF(VLOOKUP(BB7,'Player List'!$A$3:$C$275,3)='Player Input'!$B7,"OK",IF(VLOOKUP(BB7,'Player List'!$A$3:$C$275,2)=VLOOKUP($B7,'Lookup Lists'!$A$2:$C$23,3),"CS","Err"))))</f>
        <v>OK</v>
      </c>
      <c r="BX7" s="3" t="str">
        <f>IF(BC7=" ","OK",IF(ISBLANK(VLOOKUP(BC7,'Player List'!$A$3:$C$275,3)),"Err",IF(VLOOKUP(BC7,'Player List'!$A$3:$C$275,3)='Player Input'!$B7,"OK",IF(VLOOKUP(BC7,'Player List'!$A$3:$C$275,2)=VLOOKUP($B7,'Lookup Lists'!$A$2:$C$23,3),"CS","Err"))))</f>
        <v>OK</v>
      </c>
      <c r="BY7" s="3" t="str">
        <f>IF(BD7=" ","OK",IF(ISBLANK(VLOOKUP(BD7,'Player List'!$A$3:$C$275,3)),"Err",IF(VLOOKUP(BD7,'Player List'!$A$3:$C$275,3)='Player Input'!$B7,"OK",IF(VLOOKUP(BD7,'Player List'!$A$3:$C$275,2)=VLOOKUP($B7,'Lookup Lists'!$A$2:$C$23,3),"CS","Err"))))</f>
        <v>OK</v>
      </c>
      <c r="BZ7" s="42" t="str">
        <f>IF(BE7=" ","OK",IF(ISBLANK(VLOOKUP(BE7,'Player List'!$A$3:$C$275,3)),"Err",IF(VLOOKUP(BE7,'Player List'!$A$3:$C$275,3)='Player Input'!$C7,"OK",IF(VLOOKUP(BE7,'Player List'!$A$3:$C$275,2)=VLOOKUP($C7,'Lookup Lists'!$A$2:$C$23,3),"CS","Err"))))</f>
        <v>OK</v>
      </c>
      <c r="CA7" s="3" t="str">
        <f>IF(BF7=" ","OK",IF(ISBLANK(VLOOKUP(BF7,'Player List'!$A$3:$C$275,3)),"Err",IF(VLOOKUP(BF7,'Player List'!$A$3:$C$275,3)='Player Input'!$C7,"OK",IF(VLOOKUP(BF7,'Player List'!$A$3:$C$275,2)=VLOOKUP($C7,'Lookup Lists'!$A$2:$C$23,3),"CS","Err"))))</f>
        <v>OK</v>
      </c>
      <c r="CB7" s="3" t="str">
        <f>IF(BG7=" ","OK",IF(ISBLANK(VLOOKUP(BG7,'Player List'!$A$3:$C$275,3)),"Err",IF(VLOOKUP(BG7,'Player List'!$A$3:$C$275,3)='Player Input'!$C7,"OK",IF(VLOOKUP(BG7,'Player List'!$A$3:$C$275,2)=VLOOKUP($C7,'Lookup Lists'!$A$2:$C$23,3),"CS","Err"))))</f>
        <v>OK</v>
      </c>
      <c r="CC7" s="3" t="str">
        <f>IF(BH7=" ","OK",IF(ISBLANK(VLOOKUP(BH7,'Player List'!$A$3:$C$275,3)),"Err",IF(VLOOKUP(BH7,'Player List'!$A$3:$C$275,3)='Player Input'!$C7,"OK",IF(VLOOKUP(BH7,'Player List'!$A$3:$C$275,2)=VLOOKUP($C7,'Lookup Lists'!$A$2:$C$23,3),"CS","Err"))))</f>
        <v>OK</v>
      </c>
      <c r="CD7" s="3" t="str">
        <f>IF(BI7=" ","OK",IF(ISBLANK(VLOOKUP(BI7,'Player List'!$A$3:$C$275,3)),"Err",IF(VLOOKUP(BI7,'Player List'!$A$3:$C$275,3)='Player Input'!$C7,"OK",IF(VLOOKUP(BI7,'Player List'!$A$3:$C$275,2)=VLOOKUP($C7,'Lookup Lists'!$A$2:$C$23,3),"CS","Err"))))</f>
        <v>OK</v>
      </c>
      <c r="CE7" s="3" t="str">
        <f>IF(BJ7=" ","OK",IF(ISBLANK(VLOOKUP(BJ7,'Player List'!$A$3:$C$275,3)),"Err",IF(VLOOKUP(BJ7,'Player List'!$A$3:$C$275,3)='Player Input'!$C7,"OK",IF(VLOOKUP(BJ7,'Player List'!$A$3:$C$275,2)=VLOOKUP($C7,'Lookup Lists'!$A$2:$C$23,3),"CS","Err"))))</f>
        <v>CS</v>
      </c>
      <c r="CF7" s="3" t="str">
        <f>IF(BK7=" ","OK",IF(ISBLANK(VLOOKUP(BK7,'Player List'!$A$3:$C$275,3)),"Err",IF(VLOOKUP(BK7,'Player List'!$A$3:$C$275,3)='Player Input'!$C7,"OK",IF(VLOOKUP(BK7,'Player List'!$A$3:$C$275,2)=VLOOKUP($C7,'Lookup Lists'!$A$2:$C$23,3),"CS","Err"))))</f>
        <v>OK</v>
      </c>
      <c r="CG7" s="3" t="str">
        <f>IF(BL7=" ","OK",IF(ISBLANK(VLOOKUP(BL7,'Player List'!$A$3:$C$275,3)),"Err",IF(VLOOKUP(BL7,'Player List'!$A$3:$C$275,3)='Player Input'!$C7,"OK",IF(VLOOKUP(BL7,'Player List'!$A$3:$C$275,2)=VLOOKUP($C7,'Lookup Lists'!$A$2:$C$23,3),"CS","Err"))))</f>
        <v>OK</v>
      </c>
      <c r="CH7" s="3" t="str">
        <f>IF(BM7=" ","OK",IF(ISBLANK(VLOOKUP(BM7,'Player List'!$A$3:$C$275,3)),"Err",IF(VLOOKUP(BM7,'Player List'!$A$3:$C$275,3)='Player Input'!$C7,"OK",IF(VLOOKUP(BM7,'Player List'!$A$3:$C$275,2)=VLOOKUP($C7,'Lookup Lists'!$A$2:$C$23,3),"CS","Err"))))</f>
        <v>OK</v>
      </c>
      <c r="CI7" s="43" t="str">
        <f>IF(BN7=" ","OK",IF(ISBLANK(VLOOKUP(BN7,'Player List'!$A$3:$C$275,3)),"Err",IF(VLOOKUP(BN7,'Player List'!$A$3:$C$275,3)='Player Input'!$C7,"OK",IF(VLOOKUP(BN7,'Player List'!$A$3:$C$275,2)=VLOOKUP($C7,'Lookup Lists'!$A$2:$C$23,3),"CS","Err"))))</f>
        <v>OK</v>
      </c>
    </row>
    <row r="8" spans="1:87" x14ac:dyDescent="0.2">
      <c r="A8" s="108">
        <v>42646</v>
      </c>
      <c r="B8" s="109" t="s">
        <v>261</v>
      </c>
      <c r="C8" s="109" t="s">
        <v>349</v>
      </c>
      <c r="D8" s="60" t="str">
        <f t="shared" ref="D8:D71" si="0">IF(E8&gt;0,IF(COUNTIF(BP8:CI8,"Err")&gt;0,"Err",IF(COUNTIF(BP8:CI8,"CS")&gt;0,"CS","OK"))," ")</f>
        <v>OK</v>
      </c>
      <c r="E8" s="42">
        <v>173</v>
      </c>
      <c r="F8" s="46" t="str">
        <f>VLOOKUP(E8,'Player List'!$A$3:$F$275,6)</f>
        <v>R HODGES</v>
      </c>
      <c r="G8" s="3">
        <v>169</v>
      </c>
      <c r="H8" s="46" t="str">
        <f>VLOOKUP(G8,'Player List'!$A$3:$F$275,6)</f>
        <v>W SOILLEUX</v>
      </c>
      <c r="I8" s="3">
        <v>355</v>
      </c>
      <c r="J8" s="46" t="str">
        <f>VLOOKUP(I8,'Player List'!$A$3:$F$275,6)</f>
        <v>A NASH</v>
      </c>
      <c r="K8" s="3">
        <v>174</v>
      </c>
      <c r="L8" s="46" t="str">
        <f>VLOOKUP(K8,'Player List'!$A$3:$F$275,6)</f>
        <v>V HODGES</v>
      </c>
      <c r="M8" s="42">
        <v>222</v>
      </c>
      <c r="N8" s="46" t="str">
        <f>VLOOKUP(M8,'Player List'!$A$3:$F$275,6)</f>
        <v>G JAMES</v>
      </c>
      <c r="O8" s="3">
        <v>176</v>
      </c>
      <c r="P8" s="46" t="str">
        <f>VLOOKUP(O8,'Player List'!$A$3:$F$275,6)</f>
        <v>P KITTO</v>
      </c>
      <c r="Q8" s="3">
        <v>170</v>
      </c>
      <c r="R8" s="46" t="str">
        <f>VLOOKUP(Q8,'Player List'!$A$3:$F$275,6)</f>
        <v>M BROWNING</v>
      </c>
      <c r="S8" s="3">
        <v>167</v>
      </c>
      <c r="T8" s="47" t="str">
        <f>VLOOKUP(S8,'Player List'!$A$3:$F$275,6)</f>
        <v>T HORTON-SMITH</v>
      </c>
      <c r="U8" s="46">
        <v>327</v>
      </c>
      <c r="V8" s="46" t="str">
        <f>VLOOKUP(U8,'Player List'!$A$3:$F$275,6)</f>
        <v>M JAMES</v>
      </c>
      <c r="W8" s="46"/>
      <c r="X8" s="47" t="e">
        <f>VLOOKUP(W8,'Player List'!$A$3:$F$275,6)</f>
        <v>#N/A</v>
      </c>
      <c r="Y8" s="34"/>
      <c r="Z8" s="42">
        <v>210</v>
      </c>
      <c r="AA8" s="46" t="str">
        <f>VLOOKUP(Z8,'Player List'!$A$3:$F$275,6)</f>
        <v>G RIGDEN</v>
      </c>
      <c r="AB8" s="3">
        <v>211</v>
      </c>
      <c r="AC8" s="46" t="str">
        <f>VLOOKUP(AB8,'Player List'!$A$3:$F$275,6)</f>
        <v>S CLAPSON</v>
      </c>
      <c r="AD8" s="3">
        <v>212</v>
      </c>
      <c r="AE8" s="46" t="str">
        <f>VLOOKUP(AD8,'Player List'!$A$3:$F$275,6)</f>
        <v>J CLAPSON</v>
      </c>
      <c r="AF8" s="3">
        <v>182</v>
      </c>
      <c r="AG8" s="47" t="str">
        <f>VLOOKUP(AF8,'Player List'!$A$3:$F$275,6)</f>
        <v>H FOULKES</v>
      </c>
      <c r="AH8" s="42">
        <v>218</v>
      </c>
      <c r="AI8" s="46" t="str">
        <f>VLOOKUP(AH8,'Player List'!$A$3:$F$275,6)</f>
        <v>T SNOW</v>
      </c>
      <c r="AJ8" s="3">
        <v>215</v>
      </c>
      <c r="AK8" s="46" t="str">
        <f>VLOOKUP(AJ8,'Player List'!$A$3:$F$275,6)</f>
        <v>J WILKINSON</v>
      </c>
      <c r="AL8" s="3">
        <v>213</v>
      </c>
      <c r="AM8" s="46" t="str">
        <f>VLOOKUP(AL8,'Player List'!$A$3:$F$275,6)</f>
        <v>P LOWE</v>
      </c>
      <c r="AN8" s="3">
        <v>209</v>
      </c>
      <c r="AO8" s="47" t="str">
        <f>VLOOKUP(AN8,'Player List'!$A$3:$F$275,6)</f>
        <v>T RIGDEN</v>
      </c>
      <c r="AP8" s="46"/>
      <c r="AQ8" s="46" t="e">
        <f>VLOOKUP(AP8,'Player List'!$A$3:$F$275,6)</f>
        <v>#N/A</v>
      </c>
      <c r="AR8" s="46"/>
      <c r="AS8" s="47" t="e">
        <f>VLOOKUP(AR8,'Player List'!$A$3:$F$275,6)</f>
        <v>#N/A</v>
      </c>
      <c r="AU8" s="42">
        <f t="shared" ref="AU8:AU226" si="1">IF(+E8&gt;0,E8," ")</f>
        <v>173</v>
      </c>
      <c r="AV8" s="3">
        <f t="shared" ref="AV8:AV226" si="2">IF(+G8&gt;0,G8," ")</f>
        <v>169</v>
      </c>
      <c r="AW8" s="3">
        <f t="shared" ref="AW8:AW226" si="3">IF(+I8&gt;0,I8," ")</f>
        <v>355</v>
      </c>
      <c r="AX8" s="3">
        <f t="shared" ref="AX8:AX226" si="4">IF(+K8&gt;0,K8," ")</f>
        <v>174</v>
      </c>
      <c r="AY8" s="3">
        <f t="shared" ref="AY8:AY226" si="5">IF(+M8&gt;0,M8," ")</f>
        <v>222</v>
      </c>
      <c r="AZ8" s="3">
        <f t="shared" ref="AZ8:AZ226" si="6">IF(+O8&gt;0,O8," ")</f>
        <v>176</v>
      </c>
      <c r="BA8" s="3">
        <f t="shared" ref="BA8:BA226" si="7">IF(+Q8&gt;0,Q8," ")</f>
        <v>170</v>
      </c>
      <c r="BB8" s="3">
        <f t="shared" ref="BB8:BB226" si="8">IF(+S8&gt;0,S8," ")</f>
        <v>167</v>
      </c>
      <c r="BC8" s="3">
        <f t="shared" ref="BC8:BC70" si="9">IF(+U8&gt;0,U8," ")</f>
        <v>327</v>
      </c>
      <c r="BD8" s="3" t="str">
        <f t="shared" ref="BD8:BD70" si="10">IF(+W8&gt;0,W8," ")</f>
        <v xml:space="preserve"> </v>
      </c>
      <c r="BE8" s="42">
        <f t="shared" ref="BE8:BE226" si="11">IF(+Z8&gt;0,Z8," ")</f>
        <v>210</v>
      </c>
      <c r="BF8" s="3">
        <f t="shared" ref="BF8:BF226" si="12">IF(+AB8&gt;0,AB8," ")</f>
        <v>211</v>
      </c>
      <c r="BG8" s="3">
        <f t="shared" ref="BG8:BG226" si="13">IF(+AD8&gt;0,AD8," ")</f>
        <v>212</v>
      </c>
      <c r="BH8" s="3">
        <f t="shared" ref="BH8:BH226" si="14">IF(+AF8&gt;0,AF8," ")</f>
        <v>182</v>
      </c>
      <c r="BI8" s="3">
        <f t="shared" ref="BI8:BI226" si="15">IF(+AH8&gt;0,AH8," ")</f>
        <v>218</v>
      </c>
      <c r="BJ8" s="3">
        <f t="shared" ref="BJ8:BJ226" si="16">IF(+AJ8&gt;0,AJ8," ")</f>
        <v>215</v>
      </c>
      <c r="BK8" s="3">
        <f t="shared" ref="BK8:BK226" si="17">IF(+AL8&gt;0,AL8," ")</f>
        <v>213</v>
      </c>
      <c r="BL8" s="3">
        <f t="shared" ref="BL8:BL226" si="18">IF(+AN8&gt;0,AN8," ")</f>
        <v>209</v>
      </c>
      <c r="BM8" s="3" t="str">
        <f t="shared" ref="BM8:BM70" si="19">IF(+AP8&gt;0,AP8," ")</f>
        <v xml:space="preserve"> </v>
      </c>
      <c r="BN8" s="43" t="str">
        <f t="shared" ref="BN8:BN70" si="20">IF(+AR8&gt;0,AR8," ")</f>
        <v xml:space="preserve"> </v>
      </c>
      <c r="BP8" s="42" t="str">
        <f>IF(AU8=" ","OK",IF(ISBLANK(VLOOKUP(AU8,'Player List'!$A$3:$C$275,3)),"Err",IF(VLOOKUP(AU8,'Player List'!$A$3:$C$275,3)='Player Input'!$B8,"OK",IF(VLOOKUP(AU8,'Player List'!$A$3:$C$275,2)=VLOOKUP($B8,'Lookup Lists'!$A$2:$C$23,3),"CS","Err"))))</f>
        <v>OK</v>
      </c>
      <c r="BQ8" s="3" t="str">
        <f>IF(AV8=" ","OK",IF(ISBLANK(VLOOKUP(AV8,'Player List'!$A$3:$C$275,3)),"Err",IF(VLOOKUP(AV8,'Player List'!$A$3:$C$275,3)='Player Input'!$B8,"OK",IF(VLOOKUP(AV8,'Player List'!$A$3:$C$275,2)=VLOOKUP($B8,'Lookup Lists'!$A$2:$C$23,3),"CS","Err"))))</f>
        <v>OK</v>
      </c>
      <c r="BR8" s="3" t="str">
        <f>IF(AW8=" ","OK",IF(ISBLANK(VLOOKUP(AW8,'Player List'!$A$3:$C$275,3)),"Err",IF(VLOOKUP(AW8,'Player List'!$A$3:$C$275,3)='Player Input'!$B8,"OK",IF(VLOOKUP(AW8,'Player List'!$A$3:$C$275,2)=VLOOKUP($B8,'Lookup Lists'!$A$2:$C$23,3),"CS","Err"))))</f>
        <v>OK</v>
      </c>
      <c r="BS8" s="3" t="str">
        <f>IF(AX8=" ","OK",IF(ISBLANK(VLOOKUP(AX8,'Player List'!$A$3:$C$275,3)),"Err",IF(VLOOKUP(AX8,'Player List'!$A$3:$C$275,3)='Player Input'!$B8,"OK",IF(VLOOKUP(AX8,'Player List'!$A$3:$C$275,2)=VLOOKUP($B8,'Lookup Lists'!$A$2:$C$23,3),"CS","Err"))))</f>
        <v>OK</v>
      </c>
      <c r="BT8" s="3" t="str">
        <f>IF(AY8=" ","OK",IF(ISBLANK(VLOOKUP(AY8,'Player List'!$A$3:$C$275,3)),"Err",IF(VLOOKUP(AY8,'Player List'!$A$3:$C$275,3)='Player Input'!$B8,"OK",IF(VLOOKUP(AY8,'Player List'!$A$3:$C$275,2)=VLOOKUP($B8,'Lookup Lists'!$A$2:$C$23,3),"CS","Err"))))</f>
        <v>OK</v>
      </c>
      <c r="BU8" s="3" t="str">
        <f>IF(AZ8=" ","OK",IF(ISBLANK(VLOOKUP(AZ8,'Player List'!$A$3:$C$275,3)),"Err",IF(VLOOKUP(AZ8,'Player List'!$A$3:$C$275,3)='Player Input'!$B8,"OK",IF(VLOOKUP(AZ8,'Player List'!$A$3:$C$275,2)=VLOOKUP($B8,'Lookup Lists'!$A$2:$C$23,3),"CS","Err"))))</f>
        <v>OK</v>
      </c>
      <c r="BV8" s="3" t="str">
        <f>IF(BA8=" ","OK",IF(ISBLANK(VLOOKUP(BA8,'Player List'!$A$3:$C$275,3)),"Err",IF(VLOOKUP(BA8,'Player List'!$A$3:$C$275,3)='Player Input'!$B8,"OK",IF(VLOOKUP(BA8,'Player List'!$A$3:$C$275,2)=VLOOKUP($B8,'Lookup Lists'!$A$2:$C$23,3),"CS","Err"))))</f>
        <v>OK</v>
      </c>
      <c r="BW8" s="3" t="str">
        <f>IF(BB8=" ","OK",IF(ISBLANK(VLOOKUP(BB8,'Player List'!$A$3:$C$275,3)),"Err",IF(VLOOKUP(BB8,'Player List'!$A$3:$C$275,3)='Player Input'!$B8,"OK",IF(VLOOKUP(BB8,'Player List'!$A$3:$C$275,2)=VLOOKUP($B8,'Lookup Lists'!$A$2:$C$23,3),"CS","Err"))))</f>
        <v>OK</v>
      </c>
      <c r="BX8" s="3" t="str">
        <f>IF(BC8=" ","OK",IF(ISBLANK(VLOOKUP(BC8,'Player List'!$A$3:$C$275,3)),"Err",IF(VLOOKUP(BC8,'Player List'!$A$3:$C$275,3)='Player Input'!$B8,"OK",IF(VLOOKUP(BC8,'Player List'!$A$3:$C$275,2)=VLOOKUP($B8,'Lookup Lists'!$A$2:$C$23,3),"CS","Err"))))</f>
        <v>OK</v>
      </c>
      <c r="BY8" s="3" t="str">
        <f>IF(BD8=" ","OK",IF(ISBLANK(VLOOKUP(BD8,'Player List'!$A$3:$C$275,3)),"Err",IF(VLOOKUP(BD8,'Player List'!$A$3:$C$275,3)='Player Input'!$B8,"OK",IF(VLOOKUP(BD8,'Player List'!$A$3:$C$275,2)=VLOOKUP($B8,'Lookup Lists'!$A$2:$C$23,3),"CS","Err"))))</f>
        <v>OK</v>
      </c>
      <c r="BZ8" s="42" t="str">
        <f>IF(BE8=" ","OK",IF(ISBLANK(VLOOKUP(BE8,'Player List'!$A$3:$C$275,3)),"Err",IF(VLOOKUP(BE8,'Player List'!$A$3:$C$275,3)='Player Input'!$C8,"OK",IF(VLOOKUP(BE8,'Player List'!$A$3:$C$275,2)=VLOOKUP($C8,'Lookup Lists'!$A$2:$C$23,3),"CS","Err"))))</f>
        <v>OK</v>
      </c>
      <c r="CA8" s="3" t="str">
        <f>IF(BF8=" ","OK",IF(ISBLANK(VLOOKUP(BF8,'Player List'!$A$3:$C$275,3)),"Err",IF(VLOOKUP(BF8,'Player List'!$A$3:$C$275,3)='Player Input'!$C8,"OK",IF(VLOOKUP(BF8,'Player List'!$A$3:$C$275,2)=VLOOKUP($C8,'Lookup Lists'!$A$2:$C$23,3),"CS","Err"))))</f>
        <v>OK</v>
      </c>
      <c r="CB8" s="3" t="str">
        <f>IF(BG8=" ","OK",IF(ISBLANK(VLOOKUP(BG8,'Player List'!$A$3:$C$275,3)),"Err",IF(VLOOKUP(BG8,'Player List'!$A$3:$C$275,3)='Player Input'!$C8,"OK",IF(VLOOKUP(BG8,'Player List'!$A$3:$C$275,2)=VLOOKUP($C8,'Lookup Lists'!$A$2:$C$23,3),"CS","Err"))))</f>
        <v>OK</v>
      </c>
      <c r="CC8" s="3" t="str">
        <f>IF(BH8=" ","OK",IF(ISBLANK(VLOOKUP(BH8,'Player List'!$A$3:$C$275,3)),"Err",IF(VLOOKUP(BH8,'Player List'!$A$3:$C$275,3)='Player Input'!$C8,"OK",IF(VLOOKUP(BH8,'Player List'!$A$3:$C$275,2)=VLOOKUP($C8,'Lookup Lists'!$A$2:$C$23,3),"CS","Err"))))</f>
        <v>OK</v>
      </c>
      <c r="CD8" s="3" t="str">
        <f>IF(BI8=" ","OK",IF(ISBLANK(VLOOKUP(BI8,'Player List'!$A$3:$C$275,3)),"Err",IF(VLOOKUP(BI8,'Player List'!$A$3:$C$275,3)='Player Input'!$C8,"OK",IF(VLOOKUP(BI8,'Player List'!$A$3:$C$275,2)=VLOOKUP($C8,'Lookup Lists'!$A$2:$C$23,3),"CS","Err"))))</f>
        <v>OK</v>
      </c>
      <c r="CE8" s="3" t="str">
        <f>IF(BJ8=" ","OK",IF(ISBLANK(VLOOKUP(BJ8,'Player List'!$A$3:$C$275,3)),"Err",IF(VLOOKUP(BJ8,'Player List'!$A$3:$C$275,3)='Player Input'!$C8,"OK",IF(VLOOKUP(BJ8,'Player List'!$A$3:$C$275,2)=VLOOKUP($C8,'Lookup Lists'!$A$2:$C$23,3),"CS","Err"))))</f>
        <v>OK</v>
      </c>
      <c r="CF8" s="3" t="str">
        <f>IF(BK8=" ","OK",IF(ISBLANK(VLOOKUP(BK8,'Player List'!$A$3:$C$275,3)),"Err",IF(VLOOKUP(BK8,'Player List'!$A$3:$C$275,3)='Player Input'!$C8,"OK",IF(VLOOKUP(BK8,'Player List'!$A$3:$C$275,2)=VLOOKUP($C8,'Lookup Lists'!$A$2:$C$23,3),"CS","Err"))))</f>
        <v>OK</v>
      </c>
      <c r="CG8" s="3" t="str">
        <f>IF(BL8=" ","OK",IF(ISBLANK(VLOOKUP(BL8,'Player List'!$A$3:$C$275,3)),"Err",IF(VLOOKUP(BL8,'Player List'!$A$3:$C$275,3)='Player Input'!$C8,"OK",IF(VLOOKUP(BL8,'Player List'!$A$3:$C$275,2)=VLOOKUP($C8,'Lookup Lists'!$A$2:$C$23,3),"CS","Err"))))</f>
        <v>OK</v>
      </c>
      <c r="CH8" s="3" t="str">
        <f>IF(BM8=" ","OK",IF(ISBLANK(VLOOKUP(BM8,'Player List'!$A$3:$C$275,3)),"Err",IF(VLOOKUP(BM8,'Player List'!$A$3:$C$275,3)='Player Input'!$C8,"OK",IF(VLOOKUP(BM8,'Player List'!$A$3:$C$275,2)=VLOOKUP($C8,'Lookup Lists'!$A$2:$C$23,3),"CS","Err"))))</f>
        <v>OK</v>
      </c>
      <c r="CI8" s="43" t="str">
        <f>IF(BN8=" ","OK",IF(ISBLANK(VLOOKUP(BN8,'Player List'!$A$3:$C$275,3)),"Err",IF(VLOOKUP(BN8,'Player List'!$A$3:$C$275,3)='Player Input'!$C8,"OK",IF(VLOOKUP(BN8,'Player List'!$A$3:$C$275,2)=VLOOKUP($C8,'Lookup Lists'!$A$2:$C$23,3),"CS","Err"))))</f>
        <v>OK</v>
      </c>
    </row>
    <row r="9" spans="1:87" x14ac:dyDescent="0.2">
      <c r="A9" s="90">
        <v>42647</v>
      </c>
      <c r="B9" s="89" t="s">
        <v>273</v>
      </c>
      <c r="C9" s="89" t="s">
        <v>350</v>
      </c>
      <c r="D9" s="60" t="str">
        <f t="shared" si="0"/>
        <v>CS</v>
      </c>
      <c r="E9" s="42">
        <v>268</v>
      </c>
      <c r="F9" s="46" t="str">
        <f>VLOOKUP(E9,'Player List'!$A$3:$F$275,6)</f>
        <v>I STEPHENSON</v>
      </c>
      <c r="G9" s="3">
        <v>147</v>
      </c>
      <c r="H9" s="46" t="str">
        <f>VLOOKUP(G9,'Player List'!$A$3:$F$275,6)</f>
        <v>G HARNWELL</v>
      </c>
      <c r="I9" s="3">
        <v>144</v>
      </c>
      <c r="J9" s="46" t="str">
        <f>VLOOKUP(I9,'Player List'!$A$3:$F$275,6)</f>
        <v>M LEAKE</v>
      </c>
      <c r="K9" s="3">
        <v>146</v>
      </c>
      <c r="L9" s="46" t="str">
        <f>VLOOKUP(K9,'Player List'!$A$3:$F$275,6)</f>
        <v>B GLOVER</v>
      </c>
      <c r="M9" s="42">
        <v>106</v>
      </c>
      <c r="N9" s="46" t="str">
        <f>VLOOKUP(M9,'Player List'!$A$3:$F$275,6)</f>
        <v>G WILLIAMS</v>
      </c>
      <c r="O9" s="3">
        <v>153</v>
      </c>
      <c r="P9" s="46" t="str">
        <f>VLOOKUP(O9,'Player List'!$A$3:$F$275,6)</f>
        <v>S STEPHENSON</v>
      </c>
      <c r="Q9" s="3">
        <v>245</v>
      </c>
      <c r="R9" s="46" t="str">
        <f>VLOOKUP(Q9,'Player List'!$A$3:$F$275,6)</f>
        <v>S LAMBERT</v>
      </c>
      <c r="S9" s="3">
        <v>145</v>
      </c>
      <c r="T9" s="47" t="str">
        <f>VLOOKUP(S9,'Player List'!$A$3:$F$275,6)</f>
        <v>M ROBINSON</v>
      </c>
      <c r="U9" s="46"/>
      <c r="V9" s="46" t="e">
        <f>VLOOKUP(U9,'Player List'!$A$3:$F$275,6)</f>
        <v>#N/A</v>
      </c>
      <c r="W9" s="46"/>
      <c r="X9" s="47" t="e">
        <f>VLOOKUP(W9,'Player List'!$A$3:$F$275,6)</f>
        <v>#N/A</v>
      </c>
      <c r="Y9" s="34"/>
      <c r="Z9" s="42">
        <v>214</v>
      </c>
      <c r="AA9" s="46" t="str">
        <f>VLOOKUP(Z9,'Player List'!$A$3:$F$275,6)</f>
        <v>D EVERY</v>
      </c>
      <c r="AB9" s="3">
        <v>48</v>
      </c>
      <c r="AC9" s="46" t="str">
        <f>VLOOKUP(AB9,'Player List'!$A$3:$F$275,6)</f>
        <v>G GANGE</v>
      </c>
      <c r="AD9" s="3">
        <v>47</v>
      </c>
      <c r="AE9" s="46" t="str">
        <f>VLOOKUP(AD9,'Player List'!$A$3:$F$275,6)</f>
        <v>B GANGE</v>
      </c>
      <c r="AF9" s="3">
        <v>46</v>
      </c>
      <c r="AG9" s="47" t="str">
        <f>VLOOKUP(AF9,'Player List'!$A$3:$F$275,6)</f>
        <v>J COOPER</v>
      </c>
      <c r="AH9" s="42">
        <v>181</v>
      </c>
      <c r="AI9" s="46" t="str">
        <f>VLOOKUP(AH9,'Player List'!$A$3:$F$275,6)</f>
        <v>D FOULKES</v>
      </c>
      <c r="AJ9" s="3">
        <v>215</v>
      </c>
      <c r="AK9" s="46" t="str">
        <f>VLOOKUP(AJ9,'Player List'!$A$3:$F$275,6)</f>
        <v>J WILKINSON</v>
      </c>
      <c r="AL9" s="3">
        <v>219</v>
      </c>
      <c r="AM9" s="46" t="str">
        <f>VLOOKUP(AL9,'Player List'!$A$3:$F$275,6)</f>
        <v>G PRES</v>
      </c>
      <c r="AN9" s="3">
        <v>313</v>
      </c>
      <c r="AO9" s="47" t="str">
        <f>VLOOKUP(AN9,'Player List'!$A$3:$F$275,6)</f>
        <v>B CONSTABLE</v>
      </c>
      <c r="AP9" s="46"/>
      <c r="AQ9" s="46" t="e">
        <f>VLOOKUP(AP9,'Player List'!$A$3:$F$275,6)</f>
        <v>#N/A</v>
      </c>
      <c r="AR9" s="46"/>
      <c r="AS9" s="47" t="e">
        <f>VLOOKUP(AR9,'Player List'!$A$3:$F$275,6)</f>
        <v>#N/A</v>
      </c>
      <c r="AU9" s="42">
        <f t="shared" si="1"/>
        <v>268</v>
      </c>
      <c r="AV9" s="3">
        <f t="shared" si="2"/>
        <v>147</v>
      </c>
      <c r="AW9" s="3">
        <f t="shared" si="3"/>
        <v>144</v>
      </c>
      <c r="AX9" s="3">
        <f t="shared" si="4"/>
        <v>146</v>
      </c>
      <c r="AY9" s="3">
        <f t="shared" si="5"/>
        <v>106</v>
      </c>
      <c r="AZ9" s="3">
        <f t="shared" si="6"/>
        <v>153</v>
      </c>
      <c r="BA9" s="3">
        <f t="shared" si="7"/>
        <v>245</v>
      </c>
      <c r="BB9" s="3">
        <f t="shared" si="8"/>
        <v>145</v>
      </c>
      <c r="BC9" s="3" t="str">
        <f t="shared" si="9"/>
        <v xml:space="preserve"> </v>
      </c>
      <c r="BD9" s="3" t="str">
        <f t="shared" si="10"/>
        <v xml:space="preserve"> </v>
      </c>
      <c r="BE9" s="42">
        <f t="shared" si="11"/>
        <v>214</v>
      </c>
      <c r="BF9" s="3">
        <f t="shared" si="12"/>
        <v>48</v>
      </c>
      <c r="BG9" s="3">
        <f t="shared" si="13"/>
        <v>47</v>
      </c>
      <c r="BH9" s="3">
        <f t="shared" si="14"/>
        <v>46</v>
      </c>
      <c r="BI9" s="3">
        <f t="shared" si="15"/>
        <v>181</v>
      </c>
      <c r="BJ9" s="3">
        <f t="shared" si="16"/>
        <v>215</v>
      </c>
      <c r="BK9" s="3">
        <f t="shared" si="17"/>
        <v>219</v>
      </c>
      <c r="BL9" s="3">
        <f t="shared" si="18"/>
        <v>313</v>
      </c>
      <c r="BM9" s="3" t="str">
        <f t="shared" si="19"/>
        <v xml:space="preserve"> </v>
      </c>
      <c r="BN9" s="43" t="str">
        <f t="shared" si="20"/>
        <v xml:space="preserve"> </v>
      </c>
      <c r="BP9" s="42" t="str">
        <f>IF(AU9=" ","OK",IF(ISBLANK(VLOOKUP(AU9,'Player List'!$A$3:$C$275,3)),"Err",IF(VLOOKUP(AU9,'Player List'!$A$3:$C$275,3)='Player Input'!$B9,"OK",IF(VLOOKUP(AU9,'Player List'!$A$3:$C$275,2)=VLOOKUP($B9,'Lookup Lists'!$A$2:$C$23,3),"CS","Err"))))</f>
        <v>OK</v>
      </c>
      <c r="BQ9" s="3" t="str">
        <f>IF(AV9=" ","OK",IF(ISBLANK(VLOOKUP(AV9,'Player List'!$A$3:$C$275,3)),"Err",IF(VLOOKUP(AV9,'Player List'!$A$3:$C$275,3)='Player Input'!$B9,"OK",IF(VLOOKUP(AV9,'Player List'!$A$3:$C$275,2)=VLOOKUP($B9,'Lookup Lists'!$A$2:$C$23,3),"CS","Err"))))</f>
        <v>OK</v>
      </c>
      <c r="BR9" s="3" t="str">
        <f>IF(AW9=" ","OK",IF(ISBLANK(VLOOKUP(AW9,'Player List'!$A$3:$C$275,3)),"Err",IF(VLOOKUP(AW9,'Player List'!$A$3:$C$275,3)='Player Input'!$B9,"OK",IF(VLOOKUP(AW9,'Player List'!$A$3:$C$275,2)=VLOOKUP($B9,'Lookup Lists'!$A$2:$C$23,3),"CS","Err"))))</f>
        <v>OK</v>
      </c>
      <c r="BS9" s="3" t="str">
        <f>IF(AX9=" ","OK",IF(ISBLANK(VLOOKUP(AX9,'Player List'!$A$3:$C$275,3)),"Err",IF(VLOOKUP(AX9,'Player List'!$A$3:$C$275,3)='Player Input'!$B9,"OK",IF(VLOOKUP(AX9,'Player List'!$A$3:$C$275,2)=VLOOKUP($B9,'Lookup Lists'!$A$2:$C$23,3),"CS","Err"))))</f>
        <v>OK</v>
      </c>
      <c r="BT9" s="3" t="str">
        <f>IF(AY9=" ","OK",IF(ISBLANK(VLOOKUP(AY9,'Player List'!$A$3:$C$275,3)),"Err",IF(VLOOKUP(AY9,'Player List'!$A$3:$C$275,3)='Player Input'!$B9,"OK",IF(VLOOKUP(AY9,'Player List'!$A$3:$C$275,2)=VLOOKUP($B9,'Lookup Lists'!$A$2:$C$23,3),"CS","Err"))))</f>
        <v>OK</v>
      </c>
      <c r="BU9" s="3" t="str">
        <f>IF(AZ9=" ","OK",IF(ISBLANK(VLOOKUP(AZ9,'Player List'!$A$3:$C$275,3)),"Err",IF(VLOOKUP(AZ9,'Player List'!$A$3:$C$275,3)='Player Input'!$B9,"OK",IF(VLOOKUP(AZ9,'Player List'!$A$3:$C$275,2)=VLOOKUP($B9,'Lookup Lists'!$A$2:$C$23,3),"CS","Err"))))</f>
        <v>OK</v>
      </c>
      <c r="BV9" s="3" t="str">
        <f>IF(BA9=" ","OK",IF(ISBLANK(VLOOKUP(BA9,'Player List'!$A$3:$C$275,3)),"Err",IF(VLOOKUP(BA9,'Player List'!$A$3:$C$275,3)='Player Input'!$B9,"OK",IF(VLOOKUP(BA9,'Player List'!$A$3:$C$275,2)=VLOOKUP($B9,'Lookup Lists'!$A$2:$C$23,3),"CS","Err"))))</f>
        <v>OK</v>
      </c>
      <c r="BW9" s="3" t="str">
        <f>IF(BB9=" ","OK",IF(ISBLANK(VLOOKUP(BB9,'Player List'!$A$3:$C$275,3)),"Err",IF(VLOOKUP(BB9,'Player List'!$A$3:$C$275,3)='Player Input'!$B9,"OK",IF(VLOOKUP(BB9,'Player List'!$A$3:$C$275,2)=VLOOKUP($B9,'Lookup Lists'!$A$2:$C$23,3),"CS","Err"))))</f>
        <v>OK</v>
      </c>
      <c r="BX9" s="3" t="str">
        <f>IF(BC9=" ","OK",IF(ISBLANK(VLOOKUP(BC9,'Player List'!$A$3:$C$275,3)),"Err",IF(VLOOKUP(BC9,'Player List'!$A$3:$C$275,3)='Player Input'!$B9,"OK",IF(VLOOKUP(BC9,'Player List'!$A$3:$C$275,2)=VLOOKUP($B9,'Lookup Lists'!$A$2:$C$23,3),"CS","Err"))))</f>
        <v>OK</v>
      </c>
      <c r="BY9" s="3" t="str">
        <f>IF(BD9=" ","OK",IF(ISBLANK(VLOOKUP(BD9,'Player List'!$A$3:$C$275,3)),"Err",IF(VLOOKUP(BD9,'Player List'!$A$3:$C$275,3)='Player Input'!$B9,"OK",IF(VLOOKUP(BD9,'Player List'!$A$3:$C$275,2)=VLOOKUP($B9,'Lookup Lists'!$A$2:$C$23,3),"CS","Err"))))</f>
        <v>OK</v>
      </c>
      <c r="BZ9" s="42" t="str">
        <f>IF(BE9=" ","OK",IF(ISBLANK(VLOOKUP(BE9,'Player List'!$A$3:$C$275,3)),"Err",IF(VLOOKUP(BE9,'Player List'!$A$3:$C$275,3)='Player Input'!$C9,"OK",IF(VLOOKUP(BE9,'Player List'!$A$3:$C$275,2)=VLOOKUP($C9,'Lookup Lists'!$A$2:$C$23,3),"CS","Err"))))</f>
        <v>OK</v>
      </c>
      <c r="CA9" s="3" t="str">
        <f>IF(BF9=" ","OK",IF(ISBLANK(VLOOKUP(BF9,'Player List'!$A$3:$C$275,3)),"Err",IF(VLOOKUP(BF9,'Player List'!$A$3:$C$275,3)='Player Input'!$C9,"OK",IF(VLOOKUP(BF9,'Player List'!$A$3:$C$275,2)=VLOOKUP($C9,'Lookup Lists'!$A$2:$C$23,3),"CS","Err"))))</f>
        <v>OK</v>
      </c>
      <c r="CB9" s="3" t="str">
        <f>IF(BG9=" ","OK",IF(ISBLANK(VLOOKUP(BG9,'Player List'!$A$3:$C$275,3)),"Err",IF(VLOOKUP(BG9,'Player List'!$A$3:$C$275,3)='Player Input'!$C9,"OK",IF(VLOOKUP(BG9,'Player List'!$A$3:$C$275,2)=VLOOKUP($C9,'Lookup Lists'!$A$2:$C$23,3),"CS","Err"))))</f>
        <v>OK</v>
      </c>
      <c r="CC9" s="3" t="str">
        <f>IF(BH9=" ","OK",IF(ISBLANK(VLOOKUP(BH9,'Player List'!$A$3:$C$275,3)),"Err",IF(VLOOKUP(BH9,'Player List'!$A$3:$C$275,3)='Player Input'!$C9,"OK",IF(VLOOKUP(BH9,'Player List'!$A$3:$C$275,2)=VLOOKUP($C9,'Lookup Lists'!$A$2:$C$23,3),"CS","Err"))))</f>
        <v>OK</v>
      </c>
      <c r="CD9" s="3" t="str">
        <f>IF(BI9=" ","OK",IF(ISBLANK(VLOOKUP(BI9,'Player List'!$A$3:$C$275,3)),"Err",IF(VLOOKUP(BI9,'Player List'!$A$3:$C$275,3)='Player Input'!$C9,"OK",IF(VLOOKUP(BI9,'Player List'!$A$3:$C$275,2)=VLOOKUP($C9,'Lookup Lists'!$A$2:$C$23,3),"CS","Err"))))</f>
        <v>OK</v>
      </c>
      <c r="CE9" s="3" t="str">
        <f>IF(BJ9=" ","OK",IF(ISBLANK(VLOOKUP(BJ9,'Player List'!$A$3:$C$275,3)),"Err",IF(VLOOKUP(BJ9,'Player List'!$A$3:$C$275,3)='Player Input'!$C9,"OK",IF(VLOOKUP(BJ9,'Player List'!$A$3:$C$275,2)=VLOOKUP($C9,'Lookup Lists'!$A$2:$C$23,3),"CS","Err"))))</f>
        <v>CS</v>
      </c>
      <c r="CF9" s="3" t="str">
        <f>IF(BK9=" ","OK",IF(ISBLANK(VLOOKUP(BK9,'Player List'!$A$3:$C$275,3)),"Err",IF(VLOOKUP(BK9,'Player List'!$A$3:$C$275,3)='Player Input'!$C9,"OK",IF(VLOOKUP(BK9,'Player List'!$A$3:$C$275,2)=VLOOKUP($C9,'Lookup Lists'!$A$2:$C$23,3),"CS","Err"))))</f>
        <v>OK</v>
      </c>
      <c r="CG9" s="3" t="str">
        <f>IF(BL9=" ","OK",IF(ISBLANK(VLOOKUP(BL9,'Player List'!$A$3:$C$275,3)),"Err",IF(VLOOKUP(BL9,'Player List'!$A$3:$C$275,3)='Player Input'!$C9,"OK",IF(VLOOKUP(BL9,'Player List'!$A$3:$C$275,2)=VLOOKUP($C9,'Lookup Lists'!$A$2:$C$23,3),"CS","Err"))))</f>
        <v>OK</v>
      </c>
      <c r="CH9" s="3" t="str">
        <f>IF(BM9=" ","OK",IF(ISBLANK(VLOOKUP(BM9,'Player List'!$A$3:$C$275,3)),"Err",IF(VLOOKUP(BM9,'Player List'!$A$3:$C$275,3)='Player Input'!$C9,"OK",IF(VLOOKUP(BM9,'Player List'!$A$3:$C$275,2)=VLOOKUP($C9,'Lookup Lists'!$A$2:$C$23,3),"CS","Err"))))</f>
        <v>OK</v>
      </c>
      <c r="CI9" s="43" t="str">
        <f>IF(BN9=" ","OK",IF(ISBLANK(VLOOKUP(BN9,'Player List'!$A$3:$C$275,3)),"Err",IF(VLOOKUP(BN9,'Player List'!$A$3:$C$275,3)='Player Input'!$C9,"OK",IF(VLOOKUP(BN9,'Player List'!$A$3:$C$275,2)=VLOOKUP($C9,'Lookup Lists'!$A$2:$C$23,3),"CS","Err"))))</f>
        <v>OK</v>
      </c>
    </row>
    <row r="10" spans="1:87" x14ac:dyDescent="0.2">
      <c r="A10" s="108">
        <v>42649</v>
      </c>
      <c r="B10" s="109" t="s">
        <v>389</v>
      </c>
      <c r="C10" s="109" t="s">
        <v>346</v>
      </c>
      <c r="D10" s="60" t="str">
        <f t="shared" si="0"/>
        <v>CS</v>
      </c>
      <c r="E10" s="42">
        <v>352</v>
      </c>
      <c r="F10" s="46" t="str">
        <f>VLOOKUP(E10,'Player List'!$A$3:$F$275,6)</f>
        <v>G PERRY</v>
      </c>
      <c r="G10" s="3">
        <v>347</v>
      </c>
      <c r="H10" s="46" t="str">
        <f>VLOOKUP(G10,'Player List'!$A$3:$F$275,6)</f>
        <v>T COOPER</v>
      </c>
      <c r="I10" s="3">
        <v>333</v>
      </c>
      <c r="J10" s="46" t="str">
        <f>VLOOKUP(I10,'Player List'!$A$3:$F$275,6)</f>
        <v>P SMITH</v>
      </c>
      <c r="K10" s="3">
        <v>278</v>
      </c>
      <c r="L10" s="46" t="str">
        <f>VLOOKUP(K10,'Player List'!$A$3:$F$275,6)</f>
        <v>P KENNETT</v>
      </c>
      <c r="M10" s="42">
        <v>332</v>
      </c>
      <c r="N10" s="46" t="str">
        <f>VLOOKUP(M10,'Player List'!$A$3:$F$275,6)</f>
        <v>D SMITH</v>
      </c>
      <c r="O10" s="3">
        <v>353</v>
      </c>
      <c r="P10" s="46" t="str">
        <f>VLOOKUP(O10,'Player List'!$A$3:$F$275,6)</f>
        <v>T ORLEY</v>
      </c>
      <c r="Q10" s="3">
        <v>334</v>
      </c>
      <c r="R10" s="46" t="str">
        <f>VLOOKUP(Q10,'Player List'!$A$3:$F$275,6)</f>
        <v>J TROUT</v>
      </c>
      <c r="S10" s="3">
        <v>331</v>
      </c>
      <c r="T10" s="47" t="str">
        <f>VLOOKUP(S10,'Player List'!$A$3:$F$275,6)</f>
        <v>L ANSON</v>
      </c>
      <c r="U10" s="46"/>
      <c r="V10" s="46" t="e">
        <f>VLOOKUP(U10,'Player List'!$A$3:$F$275,6)</f>
        <v>#N/A</v>
      </c>
      <c r="W10" s="46"/>
      <c r="X10" s="47" t="e">
        <f>VLOOKUP(W10,'Player List'!$A$3:$F$275,6)</f>
        <v>#N/A</v>
      </c>
      <c r="Y10" s="34"/>
      <c r="Z10" s="42">
        <v>291</v>
      </c>
      <c r="AA10" s="46" t="str">
        <f>VLOOKUP(Z10,'Player List'!$A$3:$F$275,6)</f>
        <v>M MADIGAN</v>
      </c>
      <c r="AB10" s="3">
        <v>59</v>
      </c>
      <c r="AC10" s="46" t="str">
        <f>VLOOKUP(AB10,'Player List'!$A$3:$F$275,6)</f>
        <v>J BLEWITT</v>
      </c>
      <c r="AD10" s="3">
        <v>66</v>
      </c>
      <c r="AE10" s="46" t="str">
        <f>VLOOKUP(AD10,'Player List'!$A$3:$F$275,6)</f>
        <v>H RENFIELD</v>
      </c>
      <c r="AF10" s="3">
        <v>69</v>
      </c>
      <c r="AG10" s="47" t="str">
        <f>VLOOKUP(AF10,'Player List'!$A$3:$F$275,6)</f>
        <v>J TAYLOR</v>
      </c>
      <c r="AH10" s="42">
        <v>60</v>
      </c>
      <c r="AI10" s="46" t="str">
        <f>VLOOKUP(AH10,'Player List'!$A$3:$F$275,6)</f>
        <v>J KING</v>
      </c>
      <c r="AJ10" s="3">
        <v>303</v>
      </c>
      <c r="AK10" s="46" t="str">
        <f>VLOOKUP(AJ10,'Player List'!$A$3:$F$275,6)</f>
        <v>P JONES</v>
      </c>
      <c r="AL10" s="3">
        <v>92</v>
      </c>
      <c r="AM10" s="46" t="str">
        <f>VLOOKUP(AL10,'Player List'!$A$3:$F$275,6)</f>
        <v>A BESLEY</v>
      </c>
      <c r="AN10" s="3">
        <v>65</v>
      </c>
      <c r="AO10" s="47" t="str">
        <f>VLOOKUP(AN10,'Player List'!$A$3:$F$275,6)</f>
        <v>A BARLOW</v>
      </c>
      <c r="AP10" s="46"/>
      <c r="AQ10" s="46" t="e">
        <f>VLOOKUP(AP10,'Player List'!$A$3:$F$275,6)</f>
        <v>#N/A</v>
      </c>
      <c r="AR10" s="46"/>
      <c r="AS10" s="47" t="e">
        <f>VLOOKUP(AR10,'Player List'!$A$3:$F$275,6)</f>
        <v>#N/A</v>
      </c>
      <c r="AU10" s="42">
        <f t="shared" si="1"/>
        <v>352</v>
      </c>
      <c r="AV10" s="3">
        <f t="shared" si="2"/>
        <v>347</v>
      </c>
      <c r="AW10" s="3">
        <f t="shared" si="3"/>
        <v>333</v>
      </c>
      <c r="AX10" s="3">
        <f t="shared" si="4"/>
        <v>278</v>
      </c>
      <c r="AY10" s="3">
        <f t="shared" si="5"/>
        <v>332</v>
      </c>
      <c r="AZ10" s="3">
        <f t="shared" si="6"/>
        <v>353</v>
      </c>
      <c r="BA10" s="3">
        <f t="shared" si="7"/>
        <v>334</v>
      </c>
      <c r="BB10" s="3">
        <f t="shared" si="8"/>
        <v>331</v>
      </c>
      <c r="BC10" s="3" t="str">
        <f t="shared" si="9"/>
        <v xml:space="preserve"> </v>
      </c>
      <c r="BD10" s="3" t="str">
        <f t="shared" si="10"/>
        <v xml:space="preserve"> </v>
      </c>
      <c r="BE10" s="42">
        <f t="shared" si="11"/>
        <v>291</v>
      </c>
      <c r="BF10" s="3">
        <f t="shared" si="12"/>
        <v>59</v>
      </c>
      <c r="BG10" s="3">
        <f t="shared" si="13"/>
        <v>66</v>
      </c>
      <c r="BH10" s="3">
        <f t="shared" si="14"/>
        <v>69</v>
      </c>
      <c r="BI10" s="3">
        <f t="shared" si="15"/>
        <v>60</v>
      </c>
      <c r="BJ10" s="3">
        <f t="shared" si="16"/>
        <v>303</v>
      </c>
      <c r="BK10" s="3">
        <f t="shared" si="17"/>
        <v>92</v>
      </c>
      <c r="BL10" s="3">
        <f t="shared" si="18"/>
        <v>65</v>
      </c>
      <c r="BM10" s="3" t="str">
        <f t="shared" si="19"/>
        <v xml:space="preserve"> </v>
      </c>
      <c r="BN10" s="43" t="str">
        <f t="shared" si="20"/>
        <v xml:space="preserve"> </v>
      </c>
      <c r="BP10" s="42" t="str">
        <f>IF(AU10=" ","OK",IF(ISBLANK(VLOOKUP(AU10,'Player List'!$A$3:$C$275,3)),"Err",IF(VLOOKUP(AU10,'Player List'!$A$3:$C$275,3)='Player Input'!$B10,"OK",IF(VLOOKUP(AU10,'Player List'!$A$3:$C$275,2)=VLOOKUP($B10,'Lookup Lists'!$A$2:$C$23,3),"CS","Err"))))</f>
        <v>CS</v>
      </c>
      <c r="BQ10" s="3" t="str">
        <f>IF(AV10=" ","OK",IF(ISBLANK(VLOOKUP(AV10,'Player List'!$A$3:$C$275,3)),"Err",IF(VLOOKUP(AV10,'Player List'!$A$3:$C$275,3)='Player Input'!$B10,"OK",IF(VLOOKUP(AV10,'Player List'!$A$3:$C$275,2)=VLOOKUP($B10,'Lookup Lists'!$A$2:$C$23,3),"CS","Err"))))</f>
        <v>OK</v>
      </c>
      <c r="BR10" s="3" t="str">
        <f>IF(AW10=" ","OK",IF(ISBLANK(VLOOKUP(AW10,'Player List'!$A$3:$C$275,3)),"Err",IF(VLOOKUP(AW10,'Player List'!$A$3:$C$275,3)='Player Input'!$B10,"OK",IF(VLOOKUP(AW10,'Player List'!$A$3:$C$275,2)=VLOOKUP($B10,'Lookup Lists'!$A$2:$C$23,3),"CS","Err"))))</f>
        <v>OK</v>
      </c>
      <c r="BS10" s="3" t="str">
        <f>IF(AX10=" ","OK",IF(ISBLANK(VLOOKUP(AX10,'Player List'!$A$3:$C$275,3)),"Err",IF(VLOOKUP(AX10,'Player List'!$A$3:$C$275,3)='Player Input'!$B10,"OK",IF(VLOOKUP(AX10,'Player List'!$A$3:$C$275,2)=VLOOKUP($B10,'Lookup Lists'!$A$2:$C$23,3),"CS","Err"))))</f>
        <v>OK</v>
      </c>
      <c r="BT10" s="3" t="str">
        <f>IF(AY10=" ","OK",IF(ISBLANK(VLOOKUP(AY10,'Player List'!$A$3:$C$275,3)),"Err",IF(VLOOKUP(AY10,'Player List'!$A$3:$C$275,3)='Player Input'!$B10,"OK",IF(VLOOKUP(AY10,'Player List'!$A$3:$C$275,2)=VLOOKUP($B10,'Lookup Lists'!$A$2:$C$23,3),"CS","Err"))))</f>
        <v>OK</v>
      </c>
      <c r="BU10" s="3" t="str">
        <f>IF(AZ10=" ","OK",IF(ISBLANK(VLOOKUP(AZ10,'Player List'!$A$3:$C$275,3)),"Err",IF(VLOOKUP(AZ10,'Player List'!$A$3:$C$275,3)='Player Input'!$B10,"OK",IF(VLOOKUP(AZ10,'Player List'!$A$3:$C$275,2)=VLOOKUP($B10,'Lookup Lists'!$A$2:$C$23,3),"CS","Err"))))</f>
        <v>OK</v>
      </c>
      <c r="BV10" s="3" t="str">
        <f>IF(BA10=" ","OK",IF(ISBLANK(VLOOKUP(BA10,'Player List'!$A$3:$C$275,3)),"Err",IF(VLOOKUP(BA10,'Player List'!$A$3:$C$275,3)='Player Input'!$B10,"OK",IF(VLOOKUP(BA10,'Player List'!$A$3:$C$275,2)=VLOOKUP($B10,'Lookup Lists'!$A$2:$C$23,3),"CS","Err"))))</f>
        <v>OK</v>
      </c>
      <c r="BW10" s="3" t="str">
        <f>IF(BB10=" ","OK",IF(ISBLANK(VLOOKUP(BB10,'Player List'!$A$3:$C$275,3)),"Err",IF(VLOOKUP(BB10,'Player List'!$A$3:$C$275,3)='Player Input'!$B10,"OK",IF(VLOOKUP(BB10,'Player List'!$A$3:$C$275,2)=VLOOKUP($B10,'Lookup Lists'!$A$2:$C$23,3),"CS","Err"))))</f>
        <v>OK</v>
      </c>
      <c r="BX10" s="3" t="str">
        <f>IF(BC10=" ","OK",IF(ISBLANK(VLOOKUP(BC10,'Player List'!$A$3:$C$275,3)),"Err",IF(VLOOKUP(BC10,'Player List'!$A$3:$C$275,3)='Player Input'!$B10,"OK",IF(VLOOKUP(BC10,'Player List'!$A$3:$C$275,2)=VLOOKUP($B10,'Lookup Lists'!$A$2:$C$23,3),"CS","Err"))))</f>
        <v>OK</v>
      </c>
      <c r="BY10" s="3" t="str">
        <f>IF(BD10=" ","OK",IF(ISBLANK(VLOOKUP(BD10,'Player List'!$A$3:$C$275,3)),"Err",IF(VLOOKUP(BD10,'Player List'!$A$3:$C$275,3)='Player Input'!$B10,"OK",IF(VLOOKUP(BD10,'Player List'!$A$3:$C$275,2)=VLOOKUP($B10,'Lookup Lists'!$A$2:$C$23,3),"CS","Err"))))</f>
        <v>OK</v>
      </c>
      <c r="BZ10" s="42" t="str">
        <f>IF(BE10=" ","OK",IF(ISBLANK(VLOOKUP(BE10,'Player List'!$A$3:$C$275,3)),"Err",IF(VLOOKUP(BE10,'Player List'!$A$3:$C$275,3)='Player Input'!$C10,"OK",IF(VLOOKUP(BE10,'Player List'!$A$3:$C$275,2)=VLOOKUP($C10,'Lookup Lists'!$A$2:$C$23,3),"CS","Err"))))</f>
        <v>OK</v>
      </c>
      <c r="CA10" s="3" t="str">
        <f>IF(BF10=" ","OK",IF(ISBLANK(VLOOKUP(BF10,'Player List'!$A$3:$C$275,3)),"Err",IF(VLOOKUP(BF10,'Player List'!$A$3:$C$275,3)='Player Input'!$C10,"OK",IF(VLOOKUP(BF10,'Player List'!$A$3:$C$275,2)=VLOOKUP($C10,'Lookup Lists'!$A$2:$C$23,3),"CS","Err"))))</f>
        <v>CS</v>
      </c>
      <c r="CB10" s="3" t="str">
        <f>IF(BG10=" ","OK",IF(ISBLANK(VLOOKUP(BG10,'Player List'!$A$3:$C$275,3)),"Err",IF(VLOOKUP(BG10,'Player List'!$A$3:$C$275,3)='Player Input'!$C10,"OK",IF(VLOOKUP(BG10,'Player List'!$A$3:$C$275,2)=VLOOKUP($C10,'Lookup Lists'!$A$2:$C$23,3),"CS","Err"))))</f>
        <v>OK</v>
      </c>
      <c r="CC10" s="3" t="str">
        <f>IF(BH10=" ","OK",IF(ISBLANK(VLOOKUP(BH10,'Player List'!$A$3:$C$275,3)),"Err",IF(VLOOKUP(BH10,'Player List'!$A$3:$C$275,3)='Player Input'!$C10,"OK",IF(VLOOKUP(BH10,'Player List'!$A$3:$C$275,2)=VLOOKUP($C10,'Lookup Lists'!$A$2:$C$23,3),"CS","Err"))))</f>
        <v>OK</v>
      </c>
      <c r="CD10" s="3" t="str">
        <f>IF(BI10=" ","OK",IF(ISBLANK(VLOOKUP(BI10,'Player List'!$A$3:$C$275,3)),"Err",IF(VLOOKUP(BI10,'Player List'!$A$3:$C$275,3)='Player Input'!$C10,"OK",IF(VLOOKUP(BI10,'Player List'!$A$3:$C$275,2)=VLOOKUP($C10,'Lookup Lists'!$A$2:$C$23,3),"CS","Err"))))</f>
        <v>OK</v>
      </c>
      <c r="CE10" s="3" t="str">
        <f>IF(BJ10=" ","OK",IF(ISBLANK(VLOOKUP(BJ10,'Player List'!$A$3:$C$275,3)),"Err",IF(VLOOKUP(BJ10,'Player List'!$A$3:$C$275,3)='Player Input'!$C10,"OK",IF(VLOOKUP(BJ10,'Player List'!$A$3:$C$275,2)=VLOOKUP($C10,'Lookup Lists'!$A$2:$C$23,3),"CS","Err"))))</f>
        <v>OK</v>
      </c>
      <c r="CF10" s="3" t="str">
        <f>IF(BK10=" ","OK",IF(ISBLANK(VLOOKUP(BK10,'Player List'!$A$3:$C$275,3)),"Err",IF(VLOOKUP(BK10,'Player List'!$A$3:$C$275,3)='Player Input'!$C10,"OK",IF(VLOOKUP(BK10,'Player List'!$A$3:$C$275,2)=VLOOKUP($C10,'Lookup Lists'!$A$2:$C$23,3),"CS","Err"))))</f>
        <v>OK</v>
      </c>
      <c r="CG10" s="3" t="str">
        <f>IF(BL10=" ","OK",IF(ISBLANK(VLOOKUP(BL10,'Player List'!$A$3:$C$275,3)),"Err",IF(VLOOKUP(BL10,'Player List'!$A$3:$C$275,3)='Player Input'!$C10,"OK",IF(VLOOKUP(BL10,'Player List'!$A$3:$C$275,2)=VLOOKUP($C10,'Lookup Lists'!$A$2:$C$23,3),"CS","Err"))))</f>
        <v>OK</v>
      </c>
      <c r="CH10" s="3" t="str">
        <f>IF(BM10=" ","OK",IF(ISBLANK(VLOOKUP(BM10,'Player List'!$A$3:$C$275,3)),"Err",IF(VLOOKUP(BM10,'Player List'!$A$3:$C$275,3)='Player Input'!$C10,"OK",IF(VLOOKUP(BM10,'Player List'!$A$3:$C$275,2)=VLOOKUP($C10,'Lookup Lists'!$A$2:$C$23,3),"CS","Err"))))</f>
        <v>OK</v>
      </c>
      <c r="CI10" s="43" t="str">
        <f>IF(BN10=" ","OK",IF(ISBLANK(VLOOKUP(BN10,'Player List'!$A$3:$C$275,3)),"Err",IF(VLOOKUP(BN10,'Player List'!$A$3:$C$275,3)='Player Input'!$C10,"OK",IF(VLOOKUP(BN10,'Player List'!$A$3:$C$275,2)=VLOOKUP($C10,'Lookup Lists'!$A$2:$C$23,3),"CS","Err"))))</f>
        <v>OK</v>
      </c>
    </row>
    <row r="11" spans="1:87" x14ac:dyDescent="0.2">
      <c r="A11" s="90">
        <v>42649</v>
      </c>
      <c r="B11" s="89" t="s">
        <v>349</v>
      </c>
      <c r="C11" s="89" t="s">
        <v>327</v>
      </c>
      <c r="D11" s="60" t="str">
        <f t="shared" si="0"/>
        <v>OK</v>
      </c>
      <c r="E11" s="42">
        <v>207</v>
      </c>
      <c r="F11" s="46" t="str">
        <f>VLOOKUP(E11,'Player List'!$A$3:$F$275,6)</f>
        <v>B AUBREY</v>
      </c>
      <c r="G11" s="3">
        <v>213</v>
      </c>
      <c r="H11" s="46" t="str">
        <f>VLOOKUP(G11,'Player List'!$A$3:$F$275,6)</f>
        <v>P LOWE</v>
      </c>
      <c r="I11" s="3">
        <v>208</v>
      </c>
      <c r="J11" s="46" t="str">
        <f>VLOOKUP(I11,'Player List'!$A$3:$F$275,6)</f>
        <v>H AUBREY</v>
      </c>
      <c r="K11" s="3">
        <v>209</v>
      </c>
      <c r="L11" s="46" t="str">
        <f>VLOOKUP(K11,'Player List'!$A$3:$F$275,6)</f>
        <v>T RIGDEN</v>
      </c>
      <c r="M11" s="42">
        <v>210</v>
      </c>
      <c r="N11" s="46" t="str">
        <f>VLOOKUP(M11,'Player List'!$A$3:$F$275,6)</f>
        <v>G RIGDEN</v>
      </c>
      <c r="O11" s="3">
        <v>211</v>
      </c>
      <c r="P11" s="46" t="str">
        <f>VLOOKUP(O11,'Player List'!$A$3:$F$275,6)</f>
        <v>S CLAPSON</v>
      </c>
      <c r="Q11" s="3">
        <v>212</v>
      </c>
      <c r="R11" s="46" t="str">
        <f>VLOOKUP(Q11,'Player List'!$A$3:$F$275,6)</f>
        <v>J CLAPSON</v>
      </c>
      <c r="S11" s="3">
        <v>182</v>
      </c>
      <c r="T11" s="47" t="str">
        <f>VLOOKUP(S11,'Player List'!$A$3:$F$275,6)</f>
        <v>H FOULKES</v>
      </c>
      <c r="U11" s="46"/>
      <c r="V11" s="46" t="e">
        <f>VLOOKUP(U11,'Player List'!$A$3:$F$275,6)</f>
        <v>#N/A</v>
      </c>
      <c r="W11" s="46"/>
      <c r="X11" s="47" t="e">
        <f>VLOOKUP(W11,'Player List'!$A$3:$F$275,6)</f>
        <v>#N/A</v>
      </c>
      <c r="Y11" s="34"/>
      <c r="Z11" s="42">
        <v>99</v>
      </c>
      <c r="AA11" s="46" t="str">
        <f>VLOOKUP(Z11,'Player List'!$A$3:$F$275,6)</f>
        <v>M KITE</v>
      </c>
      <c r="AB11" s="3">
        <v>109</v>
      </c>
      <c r="AC11" s="46" t="str">
        <f>VLOOKUP(AB11,'Player List'!$A$3:$F$275,6)</f>
        <v>T GARDNER</v>
      </c>
      <c r="AD11" s="3">
        <v>101</v>
      </c>
      <c r="AE11" s="46" t="str">
        <f>VLOOKUP(AD11,'Player List'!$A$3:$F$275,6)</f>
        <v>I ROBERTS</v>
      </c>
      <c r="AF11" s="3">
        <v>90</v>
      </c>
      <c r="AG11" s="47" t="str">
        <f>VLOOKUP(AF11,'Player List'!$A$3:$F$275,6)</f>
        <v>M ATTWOOD</v>
      </c>
      <c r="AH11" s="42">
        <v>97</v>
      </c>
      <c r="AI11" s="46" t="str">
        <f>VLOOKUP(AH11,'Player List'!$A$3:$F$275,6)</f>
        <v>G JONES</v>
      </c>
      <c r="AJ11" s="3">
        <v>108</v>
      </c>
      <c r="AK11" s="46" t="str">
        <f>VLOOKUP(AJ11,'Player List'!$A$3:$F$275,6)</f>
        <v>M GARDNER</v>
      </c>
      <c r="AL11" s="3">
        <v>100</v>
      </c>
      <c r="AM11" s="46" t="str">
        <f>VLOOKUP(AL11,'Player List'!$A$3:$F$275,6)</f>
        <v>S KITE</v>
      </c>
      <c r="AN11" s="3">
        <v>102</v>
      </c>
      <c r="AO11" s="47" t="str">
        <f>VLOOKUP(AN11,'Player List'!$A$3:$F$275,6)</f>
        <v>C SMITH</v>
      </c>
      <c r="AP11" s="46"/>
      <c r="AQ11" s="46" t="e">
        <f>VLOOKUP(AP11,'Player List'!$A$3:$F$275,6)</f>
        <v>#N/A</v>
      </c>
      <c r="AR11" s="46"/>
      <c r="AS11" s="47" t="e">
        <f>VLOOKUP(AR11,'Player List'!$A$3:$F$275,6)</f>
        <v>#N/A</v>
      </c>
      <c r="AU11" s="42">
        <f t="shared" si="1"/>
        <v>207</v>
      </c>
      <c r="AV11" s="3">
        <f t="shared" si="2"/>
        <v>213</v>
      </c>
      <c r="AW11" s="3">
        <f t="shared" si="3"/>
        <v>208</v>
      </c>
      <c r="AX11" s="3">
        <f t="shared" si="4"/>
        <v>209</v>
      </c>
      <c r="AY11" s="3">
        <f t="shared" si="5"/>
        <v>210</v>
      </c>
      <c r="AZ11" s="3">
        <f t="shared" si="6"/>
        <v>211</v>
      </c>
      <c r="BA11" s="3">
        <f t="shared" si="7"/>
        <v>212</v>
      </c>
      <c r="BB11" s="3">
        <f t="shared" si="8"/>
        <v>182</v>
      </c>
      <c r="BC11" s="3" t="str">
        <f t="shared" si="9"/>
        <v xml:space="preserve"> </v>
      </c>
      <c r="BD11" s="3" t="str">
        <f t="shared" si="10"/>
        <v xml:space="preserve"> </v>
      </c>
      <c r="BE11" s="42">
        <f t="shared" si="11"/>
        <v>99</v>
      </c>
      <c r="BF11" s="3">
        <f t="shared" si="12"/>
        <v>109</v>
      </c>
      <c r="BG11" s="3">
        <f t="shared" si="13"/>
        <v>101</v>
      </c>
      <c r="BH11" s="3">
        <f t="shared" si="14"/>
        <v>90</v>
      </c>
      <c r="BI11" s="3">
        <f t="shared" si="15"/>
        <v>97</v>
      </c>
      <c r="BJ11" s="3">
        <f t="shared" si="16"/>
        <v>108</v>
      </c>
      <c r="BK11" s="3">
        <f t="shared" si="17"/>
        <v>100</v>
      </c>
      <c r="BL11" s="3">
        <f t="shared" si="18"/>
        <v>102</v>
      </c>
      <c r="BM11" s="3" t="str">
        <f t="shared" si="19"/>
        <v xml:space="preserve"> </v>
      </c>
      <c r="BN11" s="43" t="str">
        <f t="shared" si="20"/>
        <v xml:space="preserve"> </v>
      </c>
      <c r="BP11" s="42" t="str">
        <f>IF(AU11=" ","OK",IF(ISBLANK(VLOOKUP(AU11,'Player List'!$A$3:$C$275,3)),"Err",IF(VLOOKUP(AU11,'Player List'!$A$3:$C$275,3)='Player Input'!$B11,"OK",IF(VLOOKUP(AU11,'Player List'!$A$3:$C$275,2)=VLOOKUP($B11,'Lookup Lists'!$A$2:$C$23,3),"CS","Err"))))</f>
        <v>OK</v>
      </c>
      <c r="BQ11" s="3" t="str">
        <f>IF(AV11=" ","OK",IF(ISBLANK(VLOOKUP(AV11,'Player List'!$A$3:$C$275,3)),"Err",IF(VLOOKUP(AV11,'Player List'!$A$3:$C$275,3)='Player Input'!$B11,"OK",IF(VLOOKUP(AV11,'Player List'!$A$3:$C$275,2)=VLOOKUP($B11,'Lookup Lists'!$A$2:$C$23,3),"CS","Err"))))</f>
        <v>OK</v>
      </c>
      <c r="BR11" s="3" t="str">
        <f>IF(AW11=" ","OK",IF(ISBLANK(VLOOKUP(AW11,'Player List'!$A$3:$C$275,3)),"Err",IF(VLOOKUP(AW11,'Player List'!$A$3:$C$275,3)='Player Input'!$B11,"OK",IF(VLOOKUP(AW11,'Player List'!$A$3:$C$275,2)=VLOOKUP($B11,'Lookup Lists'!$A$2:$C$23,3),"CS","Err"))))</f>
        <v>OK</v>
      </c>
      <c r="BS11" s="3" t="str">
        <f>IF(AX11=" ","OK",IF(ISBLANK(VLOOKUP(AX11,'Player List'!$A$3:$C$275,3)),"Err",IF(VLOOKUP(AX11,'Player List'!$A$3:$C$275,3)='Player Input'!$B11,"OK",IF(VLOOKUP(AX11,'Player List'!$A$3:$C$275,2)=VLOOKUP($B11,'Lookup Lists'!$A$2:$C$23,3),"CS","Err"))))</f>
        <v>OK</v>
      </c>
      <c r="BT11" s="3" t="str">
        <f>IF(AY11=" ","OK",IF(ISBLANK(VLOOKUP(AY11,'Player List'!$A$3:$C$275,3)),"Err",IF(VLOOKUP(AY11,'Player List'!$A$3:$C$275,3)='Player Input'!$B11,"OK",IF(VLOOKUP(AY11,'Player List'!$A$3:$C$275,2)=VLOOKUP($B11,'Lookup Lists'!$A$2:$C$23,3),"CS","Err"))))</f>
        <v>OK</v>
      </c>
      <c r="BU11" s="3" t="str">
        <f>IF(AZ11=" ","OK",IF(ISBLANK(VLOOKUP(AZ11,'Player List'!$A$3:$C$275,3)),"Err",IF(VLOOKUP(AZ11,'Player List'!$A$3:$C$275,3)='Player Input'!$B11,"OK",IF(VLOOKUP(AZ11,'Player List'!$A$3:$C$275,2)=VLOOKUP($B11,'Lookup Lists'!$A$2:$C$23,3),"CS","Err"))))</f>
        <v>OK</v>
      </c>
      <c r="BV11" s="3" t="str">
        <f>IF(BA11=" ","OK",IF(ISBLANK(VLOOKUP(BA11,'Player List'!$A$3:$C$275,3)),"Err",IF(VLOOKUP(BA11,'Player List'!$A$3:$C$275,3)='Player Input'!$B11,"OK",IF(VLOOKUP(BA11,'Player List'!$A$3:$C$275,2)=VLOOKUP($B11,'Lookup Lists'!$A$2:$C$23,3),"CS","Err"))))</f>
        <v>OK</v>
      </c>
      <c r="BW11" s="3" t="str">
        <f>IF(BB11=" ","OK",IF(ISBLANK(VLOOKUP(BB11,'Player List'!$A$3:$C$275,3)),"Err",IF(VLOOKUP(BB11,'Player List'!$A$3:$C$275,3)='Player Input'!$B11,"OK",IF(VLOOKUP(BB11,'Player List'!$A$3:$C$275,2)=VLOOKUP($B11,'Lookup Lists'!$A$2:$C$23,3),"CS","Err"))))</f>
        <v>OK</v>
      </c>
      <c r="BX11" s="3" t="str">
        <f>IF(BC11=" ","OK",IF(ISBLANK(VLOOKUP(BC11,'Player List'!$A$3:$C$275,3)),"Err",IF(VLOOKUP(BC11,'Player List'!$A$3:$C$275,3)='Player Input'!$B11,"OK",IF(VLOOKUP(BC11,'Player List'!$A$3:$C$275,2)=VLOOKUP($B11,'Lookup Lists'!$A$2:$C$23,3),"CS","Err"))))</f>
        <v>OK</v>
      </c>
      <c r="BY11" s="3" t="str">
        <f>IF(BD11=" ","OK",IF(ISBLANK(VLOOKUP(BD11,'Player List'!$A$3:$C$275,3)),"Err",IF(VLOOKUP(BD11,'Player List'!$A$3:$C$275,3)='Player Input'!$B11,"OK",IF(VLOOKUP(BD11,'Player List'!$A$3:$C$275,2)=VLOOKUP($B11,'Lookup Lists'!$A$2:$C$23,3),"CS","Err"))))</f>
        <v>OK</v>
      </c>
      <c r="BZ11" s="42" t="str">
        <f>IF(BE11=" ","OK",IF(ISBLANK(VLOOKUP(BE11,'Player List'!$A$3:$C$275,3)),"Err",IF(VLOOKUP(BE11,'Player List'!$A$3:$C$275,3)='Player Input'!$C11,"OK",IF(VLOOKUP(BE11,'Player List'!$A$3:$C$275,2)=VLOOKUP($C11,'Lookup Lists'!$A$2:$C$23,3),"CS","Err"))))</f>
        <v>OK</v>
      </c>
      <c r="CA11" s="3" t="str">
        <f>IF(BF11=" ","OK",IF(ISBLANK(VLOOKUP(BF11,'Player List'!$A$3:$C$275,3)),"Err",IF(VLOOKUP(BF11,'Player List'!$A$3:$C$275,3)='Player Input'!$C11,"OK",IF(VLOOKUP(BF11,'Player List'!$A$3:$C$275,2)=VLOOKUP($C11,'Lookup Lists'!$A$2:$C$23,3),"CS","Err"))))</f>
        <v>OK</v>
      </c>
      <c r="CB11" s="3" t="str">
        <f>IF(BG11=" ","OK",IF(ISBLANK(VLOOKUP(BG11,'Player List'!$A$3:$C$275,3)),"Err",IF(VLOOKUP(BG11,'Player List'!$A$3:$C$275,3)='Player Input'!$C11,"OK",IF(VLOOKUP(BG11,'Player List'!$A$3:$C$275,2)=VLOOKUP($C11,'Lookup Lists'!$A$2:$C$23,3),"CS","Err"))))</f>
        <v>OK</v>
      </c>
      <c r="CC11" s="3" t="str">
        <f>IF(BH11=" ","OK",IF(ISBLANK(VLOOKUP(BH11,'Player List'!$A$3:$C$275,3)),"Err",IF(VLOOKUP(BH11,'Player List'!$A$3:$C$275,3)='Player Input'!$C11,"OK",IF(VLOOKUP(BH11,'Player List'!$A$3:$C$275,2)=VLOOKUP($C11,'Lookup Lists'!$A$2:$C$23,3),"CS","Err"))))</f>
        <v>OK</v>
      </c>
      <c r="CD11" s="3" t="str">
        <f>IF(BI11=" ","OK",IF(ISBLANK(VLOOKUP(BI11,'Player List'!$A$3:$C$275,3)),"Err",IF(VLOOKUP(BI11,'Player List'!$A$3:$C$275,3)='Player Input'!$C11,"OK",IF(VLOOKUP(BI11,'Player List'!$A$3:$C$275,2)=VLOOKUP($C11,'Lookup Lists'!$A$2:$C$23,3),"CS","Err"))))</f>
        <v>OK</v>
      </c>
      <c r="CE11" s="3" t="str">
        <f>IF(BJ11=" ","OK",IF(ISBLANK(VLOOKUP(BJ11,'Player List'!$A$3:$C$275,3)),"Err",IF(VLOOKUP(BJ11,'Player List'!$A$3:$C$275,3)='Player Input'!$C11,"OK",IF(VLOOKUP(BJ11,'Player List'!$A$3:$C$275,2)=VLOOKUP($C11,'Lookup Lists'!$A$2:$C$23,3),"CS","Err"))))</f>
        <v>OK</v>
      </c>
      <c r="CF11" s="3" t="str">
        <f>IF(BK11=" ","OK",IF(ISBLANK(VLOOKUP(BK11,'Player List'!$A$3:$C$275,3)),"Err",IF(VLOOKUP(BK11,'Player List'!$A$3:$C$275,3)='Player Input'!$C11,"OK",IF(VLOOKUP(BK11,'Player List'!$A$3:$C$275,2)=VLOOKUP($C11,'Lookup Lists'!$A$2:$C$23,3),"CS","Err"))))</f>
        <v>OK</v>
      </c>
      <c r="CG11" s="3" t="str">
        <f>IF(BL11=" ","OK",IF(ISBLANK(VLOOKUP(BL11,'Player List'!$A$3:$C$275,3)),"Err",IF(VLOOKUP(BL11,'Player List'!$A$3:$C$275,3)='Player Input'!$C11,"OK",IF(VLOOKUP(BL11,'Player List'!$A$3:$C$275,2)=VLOOKUP($C11,'Lookup Lists'!$A$2:$C$23,3),"CS","Err"))))</f>
        <v>OK</v>
      </c>
      <c r="CH11" s="3" t="str">
        <f>IF(BM11=" ","OK",IF(ISBLANK(VLOOKUP(BM11,'Player List'!$A$3:$C$275,3)),"Err",IF(VLOOKUP(BM11,'Player List'!$A$3:$C$275,3)='Player Input'!$C11,"OK",IF(VLOOKUP(BM11,'Player List'!$A$3:$C$275,2)=VLOOKUP($C11,'Lookup Lists'!$A$2:$C$23,3),"CS","Err"))))</f>
        <v>OK</v>
      </c>
      <c r="CI11" s="43" t="str">
        <f>IF(BN11=" ","OK",IF(ISBLANK(VLOOKUP(BN11,'Player List'!$A$3:$C$275,3)),"Err",IF(VLOOKUP(BN11,'Player List'!$A$3:$C$275,3)='Player Input'!$C11,"OK",IF(VLOOKUP(BN11,'Player List'!$A$3:$C$275,2)=VLOOKUP($C11,'Lookup Lists'!$A$2:$C$23,3),"CS","Err"))))</f>
        <v>OK</v>
      </c>
    </row>
    <row r="12" spans="1:87" x14ac:dyDescent="0.2">
      <c r="A12" s="90">
        <v>42653</v>
      </c>
      <c r="B12" s="89" t="s">
        <v>269</v>
      </c>
      <c r="C12" s="89" t="s">
        <v>261</v>
      </c>
      <c r="D12" s="60" t="str">
        <f t="shared" si="0"/>
        <v>OK</v>
      </c>
      <c r="E12" s="42">
        <v>11</v>
      </c>
      <c r="F12" s="46" t="str">
        <f>VLOOKUP(E12,'Player List'!$A$3:$F$275,6)</f>
        <v>D WARREN</v>
      </c>
      <c r="G12" s="3">
        <v>8</v>
      </c>
      <c r="H12" s="46" t="str">
        <f>VLOOKUP(G12,'Player List'!$A$3:$F$275,6)</f>
        <v>D SYLVESTER</v>
      </c>
      <c r="I12" s="3">
        <v>2</v>
      </c>
      <c r="J12" s="46" t="str">
        <f>VLOOKUP(I12,'Player List'!$A$3:$F$275,6)</f>
        <v>T DARRINGTON</v>
      </c>
      <c r="K12" s="3">
        <v>4</v>
      </c>
      <c r="L12" s="46" t="str">
        <f>VLOOKUP(K12,'Player List'!$A$3:$F$275,6)</f>
        <v>R HANCOCK</v>
      </c>
      <c r="M12" s="42">
        <v>12</v>
      </c>
      <c r="N12" s="46" t="str">
        <f>VLOOKUP(M12,'Player List'!$A$3:$F$275,6)</f>
        <v>J BARRATT</v>
      </c>
      <c r="O12" s="3">
        <v>286</v>
      </c>
      <c r="P12" s="46" t="str">
        <f>VLOOKUP(O12,'Player List'!$A$3:$F$275,6)</f>
        <v>M CONWAY</v>
      </c>
      <c r="Q12" s="3">
        <v>130</v>
      </c>
      <c r="R12" s="46" t="str">
        <f>VLOOKUP(Q12,'Player List'!$A$3:$F$275,6)</f>
        <v>T GRIFFITHS</v>
      </c>
      <c r="S12" s="3">
        <v>5</v>
      </c>
      <c r="T12" s="47" t="str">
        <f>VLOOKUP(S12,'Player List'!$A$3:$F$275,6)</f>
        <v>M MORTIMER</v>
      </c>
      <c r="U12" s="46"/>
      <c r="V12" s="46" t="e">
        <f>VLOOKUP(U12,'Player List'!$A$3:$F$275,6)</f>
        <v>#N/A</v>
      </c>
      <c r="W12" s="46"/>
      <c r="X12" s="47" t="e">
        <f>VLOOKUP(W12,'Player List'!$A$3:$F$275,6)</f>
        <v>#N/A</v>
      </c>
      <c r="Y12" s="34"/>
      <c r="Z12" s="42">
        <v>173</v>
      </c>
      <c r="AA12" s="46" t="str">
        <f>VLOOKUP(Z12,'Player List'!$A$3:$F$275,6)</f>
        <v>R HODGES</v>
      </c>
      <c r="AB12" s="3">
        <v>169</v>
      </c>
      <c r="AC12" s="46" t="str">
        <f>VLOOKUP(AB12,'Player List'!$A$3:$F$275,6)</f>
        <v>W SOILLEUX</v>
      </c>
      <c r="AD12" s="3">
        <v>174</v>
      </c>
      <c r="AE12" s="46" t="str">
        <f>VLOOKUP(AD12,'Player List'!$A$3:$F$275,6)</f>
        <v>V HODGES</v>
      </c>
      <c r="AF12" s="3">
        <v>175</v>
      </c>
      <c r="AG12" s="47" t="str">
        <f>VLOOKUP(AF12,'Player List'!$A$3:$F$275,6)</f>
        <v>R POTTER</v>
      </c>
      <c r="AH12" s="42">
        <v>222</v>
      </c>
      <c r="AI12" s="46" t="str">
        <f>VLOOKUP(AH12,'Player List'!$A$3:$F$275,6)</f>
        <v>G JAMES</v>
      </c>
      <c r="AJ12" s="3">
        <v>176</v>
      </c>
      <c r="AK12" s="46" t="str">
        <f>VLOOKUP(AJ12,'Player List'!$A$3:$F$275,6)</f>
        <v>P KITTO</v>
      </c>
      <c r="AL12" s="3">
        <v>170</v>
      </c>
      <c r="AM12" s="46" t="str">
        <f>VLOOKUP(AL12,'Player List'!$A$3:$F$275,6)</f>
        <v>M BROWNING</v>
      </c>
      <c r="AN12" s="3">
        <v>167</v>
      </c>
      <c r="AO12" s="47" t="str">
        <f>VLOOKUP(AN12,'Player List'!$A$3:$F$275,6)</f>
        <v>T HORTON-SMITH</v>
      </c>
      <c r="AP12" s="46"/>
      <c r="AQ12" s="46" t="e">
        <f>VLOOKUP(AP12,'Player List'!$A$3:$F$275,6)</f>
        <v>#N/A</v>
      </c>
      <c r="AR12" s="46"/>
      <c r="AS12" s="47" t="e">
        <f>VLOOKUP(AR12,'Player List'!$A$3:$F$275,6)</f>
        <v>#N/A</v>
      </c>
      <c r="AU12" s="42">
        <f t="shared" si="1"/>
        <v>11</v>
      </c>
      <c r="AV12" s="3">
        <f t="shared" si="2"/>
        <v>8</v>
      </c>
      <c r="AW12" s="3">
        <f t="shared" si="3"/>
        <v>2</v>
      </c>
      <c r="AX12" s="3">
        <f t="shared" si="4"/>
        <v>4</v>
      </c>
      <c r="AY12" s="3">
        <f t="shared" si="5"/>
        <v>12</v>
      </c>
      <c r="AZ12" s="3">
        <f t="shared" si="6"/>
        <v>286</v>
      </c>
      <c r="BA12" s="3">
        <f t="shared" si="7"/>
        <v>130</v>
      </c>
      <c r="BB12" s="3">
        <f t="shared" si="8"/>
        <v>5</v>
      </c>
      <c r="BC12" s="3" t="str">
        <f t="shared" si="9"/>
        <v xml:space="preserve"> </v>
      </c>
      <c r="BD12" s="3" t="str">
        <f t="shared" si="10"/>
        <v xml:space="preserve"> </v>
      </c>
      <c r="BE12" s="42">
        <f t="shared" si="11"/>
        <v>173</v>
      </c>
      <c r="BF12" s="3">
        <f t="shared" si="12"/>
        <v>169</v>
      </c>
      <c r="BG12" s="3">
        <f t="shared" si="13"/>
        <v>174</v>
      </c>
      <c r="BH12" s="3">
        <f t="shared" si="14"/>
        <v>175</v>
      </c>
      <c r="BI12" s="3">
        <f t="shared" si="15"/>
        <v>222</v>
      </c>
      <c r="BJ12" s="3">
        <f t="shared" si="16"/>
        <v>176</v>
      </c>
      <c r="BK12" s="3">
        <f t="shared" si="17"/>
        <v>170</v>
      </c>
      <c r="BL12" s="3">
        <f t="shared" si="18"/>
        <v>167</v>
      </c>
      <c r="BM12" s="3" t="str">
        <f t="shared" si="19"/>
        <v xml:space="preserve"> </v>
      </c>
      <c r="BN12" s="43" t="str">
        <f t="shared" si="20"/>
        <v xml:space="preserve"> </v>
      </c>
      <c r="BP12" s="42" t="str">
        <f>IF(AU12=" ","OK",IF(ISBLANK(VLOOKUP(AU12,'Player List'!$A$3:$C$275,3)),"Err",IF(VLOOKUP(AU12,'Player List'!$A$3:$C$275,3)='Player Input'!$B12,"OK",IF(VLOOKUP(AU12,'Player List'!$A$3:$C$275,2)=VLOOKUP($B12,'Lookup Lists'!$A$2:$C$23,3),"CS","Err"))))</f>
        <v>OK</v>
      </c>
      <c r="BQ12" s="3" t="str">
        <f>IF(AV12=" ","OK",IF(ISBLANK(VLOOKUP(AV12,'Player List'!$A$3:$C$275,3)),"Err",IF(VLOOKUP(AV12,'Player List'!$A$3:$C$275,3)='Player Input'!$B12,"OK",IF(VLOOKUP(AV12,'Player List'!$A$3:$C$275,2)=VLOOKUP($B12,'Lookup Lists'!$A$2:$C$23,3),"CS","Err"))))</f>
        <v>OK</v>
      </c>
      <c r="BR12" s="3" t="str">
        <f>IF(AW12=" ","OK",IF(ISBLANK(VLOOKUP(AW12,'Player List'!$A$3:$C$275,3)),"Err",IF(VLOOKUP(AW12,'Player List'!$A$3:$C$275,3)='Player Input'!$B12,"OK",IF(VLOOKUP(AW12,'Player List'!$A$3:$C$275,2)=VLOOKUP($B12,'Lookup Lists'!$A$2:$C$23,3),"CS","Err"))))</f>
        <v>OK</v>
      </c>
      <c r="BS12" s="3" t="str">
        <f>IF(AX12=" ","OK",IF(ISBLANK(VLOOKUP(AX12,'Player List'!$A$3:$C$275,3)),"Err",IF(VLOOKUP(AX12,'Player List'!$A$3:$C$275,3)='Player Input'!$B12,"OK",IF(VLOOKUP(AX12,'Player List'!$A$3:$C$275,2)=VLOOKUP($B12,'Lookup Lists'!$A$2:$C$23,3),"CS","Err"))))</f>
        <v>OK</v>
      </c>
      <c r="BT12" s="3" t="s">
        <v>449</v>
      </c>
      <c r="BU12" s="3" t="str">
        <f>IF(AZ12=" ","OK",IF(ISBLANK(VLOOKUP(AZ12,'Player List'!$A$3:$C$275,3)),"Err",IF(VLOOKUP(AZ12,'Player List'!$A$3:$C$275,3)='Player Input'!$B12,"OK",IF(VLOOKUP(AZ12,'Player List'!$A$3:$C$275,2)=VLOOKUP($B12,'Lookup Lists'!$A$2:$C$23,3),"CS","Err"))))</f>
        <v>OK</v>
      </c>
      <c r="BV12" s="3" t="str">
        <f>IF(BA12=" ","OK",IF(ISBLANK(VLOOKUP(BA12,'Player List'!$A$3:$C$275,3)),"Err",IF(VLOOKUP(BA12,'Player List'!$A$3:$C$275,3)='Player Input'!$B12,"OK",IF(VLOOKUP(BA12,'Player List'!$A$3:$C$275,2)=VLOOKUP($B12,'Lookup Lists'!$A$2:$C$23,3),"CS","Err"))))</f>
        <v>OK</v>
      </c>
      <c r="BW12" s="3" t="str">
        <f>IF(BB12=" ","OK",IF(ISBLANK(VLOOKUP(BB12,'Player List'!$A$3:$C$275,3)),"Err",IF(VLOOKUP(BB12,'Player List'!$A$3:$C$275,3)='Player Input'!$B12,"OK",IF(VLOOKUP(BB12,'Player List'!$A$3:$C$275,2)=VLOOKUP($B12,'Lookup Lists'!$A$2:$C$23,3),"CS","Err"))))</f>
        <v>OK</v>
      </c>
      <c r="BX12" s="3" t="str">
        <f>IF(BC12=" ","OK",IF(ISBLANK(VLOOKUP(BC12,'Player List'!$A$3:$C$275,3)),"Err",IF(VLOOKUP(BC12,'Player List'!$A$3:$C$275,3)='Player Input'!$B12,"OK",IF(VLOOKUP(BC12,'Player List'!$A$3:$C$275,2)=VLOOKUP($B12,'Lookup Lists'!$A$2:$C$23,3),"CS","Err"))))</f>
        <v>OK</v>
      </c>
      <c r="BY12" s="3" t="str">
        <f>IF(BD12=" ","OK",IF(ISBLANK(VLOOKUP(BD12,'Player List'!$A$3:$C$275,3)),"Err",IF(VLOOKUP(BD12,'Player List'!$A$3:$C$275,3)='Player Input'!$B12,"OK",IF(VLOOKUP(BD12,'Player List'!$A$3:$C$275,2)=VLOOKUP($B12,'Lookup Lists'!$A$2:$C$23,3),"CS","Err"))))</f>
        <v>OK</v>
      </c>
      <c r="BZ12" s="42" t="str">
        <f>IF(BE12=" ","OK",IF(ISBLANK(VLOOKUP(BE12,'Player List'!$A$3:$C$275,3)),"Err",IF(VLOOKUP(BE12,'Player List'!$A$3:$C$275,3)='Player Input'!$C12,"OK",IF(VLOOKUP(BE12,'Player List'!$A$3:$C$275,2)=VLOOKUP($C12,'Lookup Lists'!$A$2:$C$23,3),"CS","Err"))))</f>
        <v>OK</v>
      </c>
      <c r="CA12" s="3" t="str">
        <f>IF(BF12=" ","OK",IF(ISBLANK(VLOOKUP(BF12,'Player List'!$A$3:$C$275,3)),"Err",IF(VLOOKUP(BF12,'Player List'!$A$3:$C$275,3)='Player Input'!$C12,"OK",IF(VLOOKUP(BF12,'Player List'!$A$3:$C$275,2)=VLOOKUP($C12,'Lookup Lists'!$A$2:$C$23,3),"CS","Err"))))</f>
        <v>OK</v>
      </c>
      <c r="CB12" s="3" t="str">
        <f>IF(BG12=" ","OK",IF(ISBLANK(VLOOKUP(BG12,'Player List'!$A$3:$C$275,3)),"Err",IF(VLOOKUP(BG12,'Player List'!$A$3:$C$275,3)='Player Input'!$C12,"OK",IF(VLOOKUP(BG12,'Player List'!$A$3:$C$275,2)=VLOOKUP($C12,'Lookup Lists'!$A$2:$C$23,3),"CS","Err"))))</f>
        <v>OK</v>
      </c>
      <c r="CC12" s="3" t="str">
        <f>IF(BH12=" ","OK",IF(ISBLANK(VLOOKUP(BH12,'Player List'!$A$3:$C$275,3)),"Err",IF(VLOOKUP(BH12,'Player List'!$A$3:$C$275,3)='Player Input'!$C12,"OK",IF(VLOOKUP(BH12,'Player List'!$A$3:$C$275,2)=VLOOKUP($C12,'Lookup Lists'!$A$2:$C$23,3),"CS","Err"))))</f>
        <v>OK</v>
      </c>
      <c r="CD12" s="3" t="str">
        <f>IF(BI12=" ","OK",IF(ISBLANK(VLOOKUP(BI12,'Player List'!$A$3:$C$275,3)),"Err",IF(VLOOKUP(BI12,'Player List'!$A$3:$C$275,3)='Player Input'!$C12,"OK",IF(VLOOKUP(BI12,'Player List'!$A$3:$C$275,2)=VLOOKUP($C12,'Lookup Lists'!$A$2:$C$23,3),"CS","Err"))))</f>
        <v>OK</v>
      </c>
      <c r="CE12" s="3" t="str">
        <f>IF(BJ12=" ","OK",IF(ISBLANK(VLOOKUP(BJ12,'Player List'!$A$3:$C$275,3)),"Err",IF(VLOOKUP(BJ12,'Player List'!$A$3:$C$275,3)='Player Input'!$C12,"OK",IF(VLOOKUP(BJ12,'Player List'!$A$3:$C$275,2)=VLOOKUP($C12,'Lookup Lists'!$A$2:$C$23,3),"CS","Err"))))</f>
        <v>OK</v>
      </c>
      <c r="CF12" s="3" t="str">
        <f>IF(BK12=" ","OK",IF(ISBLANK(VLOOKUP(BK12,'Player List'!$A$3:$C$275,3)),"Err",IF(VLOOKUP(BK12,'Player List'!$A$3:$C$275,3)='Player Input'!$C12,"OK",IF(VLOOKUP(BK12,'Player List'!$A$3:$C$275,2)=VLOOKUP($C12,'Lookup Lists'!$A$2:$C$23,3),"CS","Err"))))</f>
        <v>OK</v>
      </c>
      <c r="CG12" s="3" t="str">
        <f>IF(BL12=" ","OK",IF(ISBLANK(VLOOKUP(BL12,'Player List'!$A$3:$C$275,3)),"Err",IF(VLOOKUP(BL12,'Player List'!$A$3:$C$275,3)='Player Input'!$C12,"OK",IF(VLOOKUP(BL12,'Player List'!$A$3:$C$275,2)=VLOOKUP($C12,'Lookup Lists'!$A$2:$C$23,3),"CS","Err"))))</f>
        <v>OK</v>
      </c>
      <c r="CH12" s="3" t="str">
        <f>IF(BM12=" ","OK",IF(ISBLANK(VLOOKUP(BM12,'Player List'!$A$3:$C$275,3)),"Err",IF(VLOOKUP(BM12,'Player List'!$A$3:$C$275,3)='Player Input'!$C12,"OK",IF(VLOOKUP(BM12,'Player List'!$A$3:$C$275,2)=VLOOKUP($C12,'Lookup Lists'!$A$2:$C$23,3),"CS","Err"))))</f>
        <v>OK</v>
      </c>
      <c r="CI12" s="43" t="str">
        <f>IF(BN12=" ","OK",IF(ISBLANK(VLOOKUP(BN12,'Player List'!$A$3:$C$275,3)),"Err",IF(VLOOKUP(BN12,'Player List'!$A$3:$C$275,3)='Player Input'!$C12,"OK",IF(VLOOKUP(BN12,'Player List'!$A$3:$C$275,2)=VLOOKUP($C12,'Lookup Lists'!$A$2:$C$23,3),"CS","Err"))))</f>
        <v>OK</v>
      </c>
    </row>
    <row r="13" spans="1:87" x14ac:dyDescent="0.2">
      <c r="A13" s="90">
        <v>42653</v>
      </c>
      <c r="B13" s="89" t="s">
        <v>12</v>
      </c>
      <c r="C13" s="89" t="s">
        <v>327</v>
      </c>
      <c r="D13" s="60" t="str">
        <f t="shared" si="0"/>
        <v>OK</v>
      </c>
      <c r="E13" s="42">
        <v>40</v>
      </c>
      <c r="F13" s="46" t="str">
        <f>VLOOKUP(E13,'Player List'!$A$3:$F$275,6)</f>
        <v>R LONDESBOROUGH</v>
      </c>
      <c r="G13" s="3">
        <v>206</v>
      </c>
      <c r="H13" s="46" t="str">
        <f>VLOOKUP(G13,'Player List'!$A$3:$F$275,6)</f>
        <v>P CLARK</v>
      </c>
      <c r="I13" s="3">
        <v>235</v>
      </c>
      <c r="J13" s="46" t="str">
        <f>VLOOKUP(I13,'Player List'!$A$3:$F$275,6)</f>
        <v>P LEWIS</v>
      </c>
      <c r="K13" s="3">
        <v>39</v>
      </c>
      <c r="L13" s="46" t="str">
        <f>VLOOKUP(K13,'Player List'!$A$3:$F$275,6)</f>
        <v>F JONES</v>
      </c>
      <c r="M13" s="42">
        <v>37</v>
      </c>
      <c r="N13" s="46" t="str">
        <f>VLOOKUP(M13,'Player List'!$A$3:$F$275,6)</f>
        <v>J HEAVEN</v>
      </c>
      <c r="O13" s="3">
        <v>241</v>
      </c>
      <c r="P13" s="46" t="str">
        <f>VLOOKUP(O13,'Player List'!$A$3:$F$275,6)</f>
        <v>D ELLIOTT</v>
      </c>
      <c r="Q13" s="3">
        <v>41</v>
      </c>
      <c r="R13" s="46" t="str">
        <f>VLOOKUP(Q13,'Player List'!$A$3:$F$275,6)</f>
        <v>V SMITH</v>
      </c>
      <c r="S13" s="3">
        <v>35</v>
      </c>
      <c r="T13" s="47" t="str">
        <f>VLOOKUP(S13,'Player List'!$A$3:$F$275,6)</f>
        <v>P ELLIOTT</v>
      </c>
      <c r="U13" s="46"/>
      <c r="V13" s="46" t="e">
        <f>VLOOKUP(U13,'Player List'!$A$3:$F$275,6)</f>
        <v>#N/A</v>
      </c>
      <c r="W13" s="46"/>
      <c r="X13" s="47" t="e">
        <f>VLOOKUP(W13,'Player List'!$A$3:$F$275,6)</f>
        <v>#N/A</v>
      </c>
      <c r="Y13" s="34"/>
      <c r="Z13" s="42">
        <v>104</v>
      </c>
      <c r="AA13" s="46" t="str">
        <f>VLOOKUP(Z13,'Player List'!$A$3:$F$275,6)</f>
        <v>J SMITH</v>
      </c>
      <c r="AB13" s="3">
        <v>109</v>
      </c>
      <c r="AC13" s="46" t="str">
        <f>VLOOKUP(AB13,'Player List'!$A$3:$F$275,6)</f>
        <v>T GARDNER</v>
      </c>
      <c r="AD13" s="3">
        <v>108</v>
      </c>
      <c r="AE13" s="46" t="str">
        <f>VLOOKUP(AD13,'Player List'!$A$3:$F$275,6)</f>
        <v>M GARDNER</v>
      </c>
      <c r="AF13" s="3">
        <v>100</v>
      </c>
      <c r="AG13" s="47" t="str">
        <f>VLOOKUP(AF13,'Player List'!$A$3:$F$275,6)</f>
        <v>S KITE</v>
      </c>
      <c r="AH13" s="42">
        <v>97</v>
      </c>
      <c r="AI13" s="46" t="str">
        <f>VLOOKUP(AH13,'Player List'!$A$3:$F$275,6)</f>
        <v>G JONES</v>
      </c>
      <c r="AJ13" s="3">
        <v>99</v>
      </c>
      <c r="AK13" s="46" t="str">
        <f>VLOOKUP(AJ13,'Player List'!$A$3:$F$275,6)</f>
        <v>M KITE</v>
      </c>
      <c r="AL13" s="3">
        <v>95</v>
      </c>
      <c r="AM13" s="46" t="str">
        <f>VLOOKUP(AL13,'Player List'!$A$3:$F$275,6)</f>
        <v>J HARRIS</v>
      </c>
      <c r="AN13" s="3">
        <v>102</v>
      </c>
      <c r="AO13" s="47" t="str">
        <f>VLOOKUP(AN13,'Player List'!$A$3:$F$275,6)</f>
        <v>C SMITH</v>
      </c>
      <c r="AP13" s="46"/>
      <c r="AQ13" s="46" t="e">
        <f>VLOOKUP(AP13,'Player List'!$A$3:$F$275,6)</f>
        <v>#N/A</v>
      </c>
      <c r="AR13" s="46"/>
      <c r="AS13" s="47" t="e">
        <f>VLOOKUP(AR13,'Player List'!$A$3:$F$275,6)</f>
        <v>#N/A</v>
      </c>
      <c r="AU13" s="42">
        <f t="shared" si="1"/>
        <v>40</v>
      </c>
      <c r="AV13" s="3">
        <f t="shared" si="2"/>
        <v>206</v>
      </c>
      <c r="AW13" s="3">
        <f t="shared" si="3"/>
        <v>235</v>
      </c>
      <c r="AX13" s="3">
        <f t="shared" si="4"/>
        <v>39</v>
      </c>
      <c r="AY13" s="3">
        <f t="shared" si="5"/>
        <v>37</v>
      </c>
      <c r="AZ13" s="3">
        <f t="shared" si="6"/>
        <v>241</v>
      </c>
      <c r="BA13" s="3">
        <f t="shared" si="7"/>
        <v>41</v>
      </c>
      <c r="BB13" s="3">
        <f t="shared" si="8"/>
        <v>35</v>
      </c>
      <c r="BC13" s="3" t="str">
        <f t="shared" si="9"/>
        <v xml:space="preserve"> </v>
      </c>
      <c r="BD13" s="3" t="str">
        <f t="shared" si="10"/>
        <v xml:space="preserve"> </v>
      </c>
      <c r="BE13" s="42">
        <f t="shared" si="11"/>
        <v>104</v>
      </c>
      <c r="BF13" s="3">
        <f t="shared" si="12"/>
        <v>109</v>
      </c>
      <c r="BG13" s="3">
        <f t="shared" si="13"/>
        <v>108</v>
      </c>
      <c r="BH13" s="3">
        <f t="shared" si="14"/>
        <v>100</v>
      </c>
      <c r="BI13" s="3">
        <f t="shared" si="15"/>
        <v>97</v>
      </c>
      <c r="BJ13" s="3">
        <f t="shared" si="16"/>
        <v>99</v>
      </c>
      <c r="BK13" s="3">
        <f t="shared" si="17"/>
        <v>95</v>
      </c>
      <c r="BL13" s="3">
        <f t="shared" si="18"/>
        <v>102</v>
      </c>
      <c r="BM13" s="3" t="str">
        <f t="shared" si="19"/>
        <v xml:space="preserve"> </v>
      </c>
      <c r="BN13" s="43" t="str">
        <f t="shared" si="20"/>
        <v xml:space="preserve"> </v>
      </c>
      <c r="BP13" s="42" t="str">
        <f>IF(AU13=" ","OK",IF(ISBLANK(VLOOKUP(AU13,'Player List'!$A$3:$C$275,3)),"Err",IF(VLOOKUP(AU13,'Player List'!$A$3:$C$275,3)='Player Input'!$B13,"OK",IF(VLOOKUP(AU13,'Player List'!$A$3:$C$275,2)=VLOOKUP($B13,'Lookup Lists'!$A$2:$C$23,3),"CS","Err"))))</f>
        <v>OK</v>
      </c>
      <c r="BQ13" s="3" t="s">
        <v>449</v>
      </c>
      <c r="BR13" s="3" t="str">
        <f>IF(AW13=" ","OK",IF(ISBLANK(VLOOKUP(AW13,'Player List'!$A$3:$C$275,3)),"Err",IF(VLOOKUP(AW13,'Player List'!$A$3:$C$275,3)='Player Input'!$B13,"OK",IF(VLOOKUP(AW13,'Player List'!$A$3:$C$275,2)=VLOOKUP($B13,'Lookup Lists'!$A$2:$C$23,3),"CS","Err"))))</f>
        <v>OK</v>
      </c>
      <c r="BS13" s="3" t="str">
        <f>IF(AX13=" ","OK",IF(ISBLANK(VLOOKUP(AX13,'Player List'!$A$3:$C$275,3)),"Err",IF(VLOOKUP(AX13,'Player List'!$A$3:$C$275,3)='Player Input'!$B13,"OK",IF(VLOOKUP(AX13,'Player List'!$A$3:$C$275,2)=VLOOKUP($B13,'Lookup Lists'!$A$2:$C$23,3),"CS","Err"))))</f>
        <v>OK</v>
      </c>
      <c r="BT13" s="3" t="str">
        <f>IF(AY13=" ","OK",IF(ISBLANK(VLOOKUP(AY13,'Player List'!$A$3:$C$275,3)),"Err",IF(VLOOKUP(AY13,'Player List'!$A$3:$C$275,3)='Player Input'!$B13,"OK",IF(VLOOKUP(AY13,'Player List'!$A$3:$C$275,2)=VLOOKUP($B13,'Lookup Lists'!$A$2:$C$23,3),"CS","Err"))))</f>
        <v>OK</v>
      </c>
      <c r="BU13" s="3" t="str">
        <f>IF(AZ13=" ","OK",IF(ISBLANK(VLOOKUP(AZ13,'Player List'!$A$3:$C$275,3)),"Err",IF(VLOOKUP(AZ13,'Player List'!$A$3:$C$275,3)='Player Input'!$B13,"OK",IF(VLOOKUP(AZ13,'Player List'!$A$3:$C$275,2)=VLOOKUP($B13,'Lookup Lists'!$A$2:$C$23,3),"CS","Err"))))</f>
        <v>OK</v>
      </c>
      <c r="BV13" s="3" t="str">
        <f>IF(BA13=" ","OK",IF(ISBLANK(VLOOKUP(BA13,'Player List'!$A$3:$C$275,3)),"Err",IF(VLOOKUP(BA13,'Player List'!$A$3:$C$275,3)='Player Input'!$B13,"OK",IF(VLOOKUP(BA13,'Player List'!$A$3:$C$275,2)=VLOOKUP($B13,'Lookup Lists'!$A$2:$C$23,3),"CS","Err"))))</f>
        <v>OK</v>
      </c>
      <c r="BW13" s="3" t="str">
        <f>IF(BB13=" ","OK",IF(ISBLANK(VLOOKUP(BB13,'Player List'!$A$3:$C$275,3)),"Err",IF(VLOOKUP(BB13,'Player List'!$A$3:$C$275,3)='Player Input'!$B13,"OK",IF(VLOOKUP(BB13,'Player List'!$A$3:$C$275,2)=VLOOKUP($B13,'Lookup Lists'!$A$2:$C$23,3),"CS","Err"))))</f>
        <v>OK</v>
      </c>
      <c r="BX13" s="3" t="str">
        <f>IF(BC13=" ","OK",IF(ISBLANK(VLOOKUP(BC13,'Player List'!$A$3:$C$275,3)),"Err",IF(VLOOKUP(BC13,'Player List'!$A$3:$C$275,3)='Player Input'!$B13,"OK",IF(VLOOKUP(BC13,'Player List'!$A$3:$C$275,2)=VLOOKUP($B13,'Lookup Lists'!$A$2:$C$23,3),"CS","Err"))))</f>
        <v>OK</v>
      </c>
      <c r="BY13" s="3" t="str">
        <f>IF(BD13=" ","OK",IF(ISBLANK(VLOOKUP(BD13,'Player List'!$A$3:$C$275,3)),"Err",IF(VLOOKUP(BD13,'Player List'!$A$3:$C$275,3)='Player Input'!$B13,"OK",IF(VLOOKUP(BD13,'Player List'!$A$3:$C$275,2)=VLOOKUP($B13,'Lookup Lists'!$A$2:$C$23,3),"CS","Err"))))</f>
        <v>OK</v>
      </c>
      <c r="BZ13" s="42" t="str">
        <f>IF(BE13=" ","OK",IF(ISBLANK(VLOOKUP(BE13,'Player List'!$A$3:$C$275,3)),"Err",IF(VLOOKUP(BE13,'Player List'!$A$3:$C$275,3)='Player Input'!$C13,"OK",IF(VLOOKUP(BE13,'Player List'!$A$3:$C$275,2)=VLOOKUP($C13,'Lookup Lists'!$A$2:$C$23,3),"CS","Err"))))</f>
        <v>OK</v>
      </c>
      <c r="CA13" s="3" t="str">
        <f>IF(BF13=" ","OK",IF(ISBLANK(VLOOKUP(BF13,'Player List'!$A$3:$C$275,3)),"Err",IF(VLOOKUP(BF13,'Player List'!$A$3:$C$275,3)='Player Input'!$C13,"OK",IF(VLOOKUP(BF13,'Player List'!$A$3:$C$275,2)=VLOOKUP($C13,'Lookup Lists'!$A$2:$C$23,3),"CS","Err"))))</f>
        <v>OK</v>
      </c>
      <c r="CB13" s="3" t="str">
        <f>IF(BG13=" ","OK",IF(ISBLANK(VLOOKUP(BG13,'Player List'!$A$3:$C$275,3)),"Err",IF(VLOOKUP(BG13,'Player List'!$A$3:$C$275,3)='Player Input'!$C13,"OK",IF(VLOOKUP(BG13,'Player List'!$A$3:$C$275,2)=VLOOKUP($C13,'Lookup Lists'!$A$2:$C$23,3),"CS","Err"))))</f>
        <v>OK</v>
      </c>
      <c r="CC13" s="3" t="str">
        <f>IF(BH13=" ","OK",IF(ISBLANK(VLOOKUP(BH13,'Player List'!$A$3:$C$275,3)),"Err",IF(VLOOKUP(BH13,'Player List'!$A$3:$C$275,3)='Player Input'!$C13,"OK",IF(VLOOKUP(BH13,'Player List'!$A$3:$C$275,2)=VLOOKUP($C13,'Lookup Lists'!$A$2:$C$23,3),"CS","Err"))))</f>
        <v>OK</v>
      </c>
      <c r="CD13" s="3" t="str">
        <f>IF(BI13=" ","OK",IF(ISBLANK(VLOOKUP(BI13,'Player List'!$A$3:$C$275,3)),"Err",IF(VLOOKUP(BI13,'Player List'!$A$3:$C$275,3)='Player Input'!$C13,"OK",IF(VLOOKUP(BI13,'Player List'!$A$3:$C$275,2)=VLOOKUP($C13,'Lookup Lists'!$A$2:$C$23,3),"CS","Err"))))</f>
        <v>OK</v>
      </c>
      <c r="CE13" s="3" t="str">
        <f>IF(BJ13=" ","OK",IF(ISBLANK(VLOOKUP(BJ13,'Player List'!$A$3:$C$275,3)),"Err",IF(VLOOKUP(BJ13,'Player List'!$A$3:$C$275,3)='Player Input'!$C13,"OK",IF(VLOOKUP(BJ13,'Player List'!$A$3:$C$275,2)=VLOOKUP($C13,'Lookup Lists'!$A$2:$C$23,3),"CS","Err"))))</f>
        <v>OK</v>
      </c>
      <c r="CF13" s="3" t="str">
        <f>IF(BK13=" ","OK",IF(ISBLANK(VLOOKUP(BK13,'Player List'!$A$3:$C$275,3)),"Err",IF(VLOOKUP(BK13,'Player List'!$A$3:$C$275,3)='Player Input'!$C13,"OK",IF(VLOOKUP(BK13,'Player List'!$A$3:$C$275,2)=VLOOKUP($C13,'Lookup Lists'!$A$2:$C$23,3),"CS","Err"))))</f>
        <v>OK</v>
      </c>
      <c r="CG13" s="3" t="str">
        <f>IF(BL13=" ","OK",IF(ISBLANK(VLOOKUP(BL13,'Player List'!$A$3:$C$275,3)),"Err",IF(VLOOKUP(BL13,'Player List'!$A$3:$C$275,3)='Player Input'!$C13,"OK",IF(VLOOKUP(BL13,'Player List'!$A$3:$C$275,2)=VLOOKUP($C13,'Lookup Lists'!$A$2:$C$23,3),"CS","Err"))))</f>
        <v>OK</v>
      </c>
      <c r="CH13" s="3" t="str">
        <f>IF(BM13=" ","OK",IF(ISBLANK(VLOOKUP(BM13,'Player List'!$A$3:$C$275,3)),"Err",IF(VLOOKUP(BM13,'Player List'!$A$3:$C$275,3)='Player Input'!$C13,"OK",IF(VLOOKUP(BM13,'Player List'!$A$3:$C$275,2)=VLOOKUP($C13,'Lookup Lists'!$A$2:$C$23,3),"CS","Err"))))</f>
        <v>OK</v>
      </c>
      <c r="CI13" s="43" t="str">
        <f>IF(BN13=" ","OK",IF(ISBLANK(VLOOKUP(BN13,'Player List'!$A$3:$C$275,3)),"Err",IF(VLOOKUP(BN13,'Player List'!$A$3:$C$275,3)='Player Input'!$C13,"OK",IF(VLOOKUP(BN13,'Player List'!$A$3:$C$275,2)=VLOOKUP($C13,'Lookup Lists'!$A$2:$C$23,3),"CS","Err"))))</f>
        <v>OK</v>
      </c>
    </row>
    <row r="14" spans="1:87" x14ac:dyDescent="0.2">
      <c r="A14" s="90">
        <v>42653</v>
      </c>
      <c r="B14" s="89" t="s">
        <v>345</v>
      </c>
      <c r="C14" s="89" t="s">
        <v>11</v>
      </c>
      <c r="D14" s="60" t="str">
        <f t="shared" si="0"/>
        <v>CS</v>
      </c>
      <c r="E14" s="42">
        <v>92</v>
      </c>
      <c r="F14" s="46" t="str">
        <f>VLOOKUP(E14,'Player List'!$A$3:$F$275,6)</f>
        <v>A BESLEY</v>
      </c>
      <c r="G14" s="3">
        <v>91</v>
      </c>
      <c r="H14" s="46" t="str">
        <f>VLOOKUP(G14,'Player List'!$A$3:$F$275,6)</f>
        <v>R BEMAND</v>
      </c>
      <c r="I14" s="3">
        <v>64</v>
      </c>
      <c r="J14" s="46" t="str">
        <f>VLOOKUP(I14,'Player List'!$A$3:$F$275,6)</f>
        <v>R MILLINGTON</v>
      </c>
      <c r="K14" s="3">
        <v>285</v>
      </c>
      <c r="L14" s="46" t="str">
        <f>VLOOKUP(K14,'Player List'!$A$3:$F$275,6)</f>
        <v>J CUMMINGS</v>
      </c>
      <c r="M14" s="42">
        <v>325</v>
      </c>
      <c r="N14" s="46" t="str">
        <f>VLOOKUP(M14,'Player List'!$A$3:$F$275,6)</f>
        <v>E BUCHAN</v>
      </c>
      <c r="O14" s="3">
        <v>68</v>
      </c>
      <c r="P14" s="46" t="str">
        <f>VLOOKUP(O14,'Player List'!$A$3:$F$275,6)</f>
        <v>D WADLEY</v>
      </c>
      <c r="Q14" s="3">
        <v>282</v>
      </c>
      <c r="R14" s="46" t="str">
        <f>VLOOKUP(Q14,'Player List'!$A$3:$F$275,6)</f>
        <v>J DAVIS</v>
      </c>
      <c r="S14" s="3">
        <v>59</v>
      </c>
      <c r="T14" s="47" t="str">
        <f>VLOOKUP(S14,'Player List'!$A$3:$F$275,6)</f>
        <v>J BLEWITT</v>
      </c>
      <c r="U14" s="46"/>
      <c r="V14" s="46" t="e">
        <f>VLOOKUP(U14,'Player List'!$A$3:$F$275,6)</f>
        <v>#N/A</v>
      </c>
      <c r="W14" s="46"/>
      <c r="X14" s="47" t="e">
        <f>VLOOKUP(W14,'Player List'!$A$3:$F$275,6)</f>
        <v>#N/A</v>
      </c>
      <c r="Y14" s="34"/>
      <c r="Z14" s="42">
        <v>126</v>
      </c>
      <c r="AA14" s="46" t="str">
        <f>VLOOKUP(Z14,'Player List'!$A$3:$F$275,6)</f>
        <v>R JOSEPH</v>
      </c>
      <c r="AB14" s="3">
        <v>132</v>
      </c>
      <c r="AC14" s="46" t="str">
        <f>VLOOKUP(AB14,'Player List'!$A$3:$F$275,6)</f>
        <v>G BIGGS</v>
      </c>
      <c r="AD14" s="3">
        <v>125</v>
      </c>
      <c r="AE14" s="46" t="str">
        <f>VLOOKUP(AD14,'Player List'!$A$3:$F$275,6)</f>
        <v>M POWELL</v>
      </c>
      <c r="AF14" s="3">
        <v>123</v>
      </c>
      <c r="AG14" s="47" t="str">
        <f>VLOOKUP(AF14,'Player List'!$A$3:$F$275,6)</f>
        <v>J HARRIS</v>
      </c>
      <c r="AH14" s="42">
        <v>124</v>
      </c>
      <c r="AI14" s="46" t="str">
        <f>VLOOKUP(AH14,'Player List'!$A$3:$F$275,6)</f>
        <v>E POWELL</v>
      </c>
      <c r="AJ14" s="3">
        <v>127</v>
      </c>
      <c r="AK14" s="46" t="str">
        <f>VLOOKUP(AJ14,'Player List'!$A$3:$F$275,6)</f>
        <v>E JOSEPH</v>
      </c>
      <c r="AL14" s="3">
        <v>131</v>
      </c>
      <c r="AM14" s="46" t="str">
        <f>VLOOKUP(AL14,'Player List'!$A$3:$F$275,6)</f>
        <v>A BIGGS</v>
      </c>
      <c r="AN14" s="3">
        <v>133</v>
      </c>
      <c r="AO14" s="47" t="str">
        <f>VLOOKUP(AN14,'Player List'!$A$3:$F$275,6)</f>
        <v>M CINDEREY</v>
      </c>
      <c r="AP14" s="46"/>
      <c r="AQ14" s="46" t="e">
        <f>VLOOKUP(AP14,'Player List'!$A$3:$F$275,6)</f>
        <v>#N/A</v>
      </c>
      <c r="AR14" s="46"/>
      <c r="AS14" s="47" t="e">
        <f>VLOOKUP(AR14,'Player List'!$A$3:$F$275,6)</f>
        <v>#N/A</v>
      </c>
      <c r="AU14" s="42">
        <f t="shared" si="1"/>
        <v>92</v>
      </c>
      <c r="AV14" s="3">
        <f t="shared" si="2"/>
        <v>91</v>
      </c>
      <c r="AW14" s="3">
        <f t="shared" si="3"/>
        <v>64</v>
      </c>
      <c r="AX14" s="3">
        <f t="shared" si="4"/>
        <v>285</v>
      </c>
      <c r="AY14" s="3">
        <f t="shared" si="5"/>
        <v>325</v>
      </c>
      <c r="AZ14" s="3">
        <f t="shared" si="6"/>
        <v>68</v>
      </c>
      <c r="BA14" s="3">
        <f t="shared" si="7"/>
        <v>282</v>
      </c>
      <c r="BB14" s="3">
        <f t="shared" si="8"/>
        <v>59</v>
      </c>
      <c r="BC14" s="3" t="str">
        <f t="shared" si="9"/>
        <v xml:space="preserve"> </v>
      </c>
      <c r="BD14" s="3" t="str">
        <f t="shared" si="10"/>
        <v xml:space="preserve"> </v>
      </c>
      <c r="BE14" s="42">
        <f t="shared" si="11"/>
        <v>126</v>
      </c>
      <c r="BF14" s="3">
        <f t="shared" si="12"/>
        <v>132</v>
      </c>
      <c r="BG14" s="3">
        <f t="shared" si="13"/>
        <v>125</v>
      </c>
      <c r="BH14" s="3">
        <f t="shared" si="14"/>
        <v>123</v>
      </c>
      <c r="BI14" s="3">
        <f t="shared" si="15"/>
        <v>124</v>
      </c>
      <c r="BJ14" s="3">
        <f t="shared" si="16"/>
        <v>127</v>
      </c>
      <c r="BK14" s="3">
        <f t="shared" si="17"/>
        <v>131</v>
      </c>
      <c r="BL14" s="3">
        <f t="shared" si="18"/>
        <v>133</v>
      </c>
      <c r="BM14" s="3" t="str">
        <f t="shared" si="19"/>
        <v xml:space="preserve"> </v>
      </c>
      <c r="BN14" s="43" t="str">
        <f t="shared" si="20"/>
        <v xml:space="preserve"> </v>
      </c>
      <c r="BP14" s="42" t="str">
        <f>IF(AU14=" ","OK",IF(ISBLANK(VLOOKUP(AU14,'Player List'!$A$3:$C$275,3)),"Err",IF(VLOOKUP(AU14,'Player List'!$A$3:$C$275,3)='Player Input'!$B14,"OK",IF(VLOOKUP(AU14,'Player List'!$A$3:$C$275,2)=VLOOKUP($B14,'Lookup Lists'!$A$2:$C$23,3),"CS","Err"))))</f>
        <v>CS</v>
      </c>
      <c r="BQ14" s="3" t="str">
        <f>IF(AV14=" ","OK",IF(ISBLANK(VLOOKUP(AV14,'Player List'!$A$3:$C$275,3)),"Err",IF(VLOOKUP(AV14,'Player List'!$A$3:$C$275,3)='Player Input'!$B14,"OK",IF(VLOOKUP(AV14,'Player List'!$A$3:$C$275,2)=VLOOKUP($B14,'Lookup Lists'!$A$2:$C$23,3),"CS","Err"))))</f>
        <v>OK</v>
      </c>
      <c r="BR14" s="3" t="str">
        <f>IF(AW14=" ","OK",IF(ISBLANK(VLOOKUP(AW14,'Player List'!$A$3:$C$275,3)),"Err",IF(VLOOKUP(AW14,'Player List'!$A$3:$C$275,3)='Player Input'!$B14,"OK",IF(VLOOKUP(AW14,'Player List'!$A$3:$C$275,2)=VLOOKUP($B14,'Lookup Lists'!$A$2:$C$23,3),"CS","Err"))))</f>
        <v>OK</v>
      </c>
      <c r="BS14" s="3" t="str">
        <f>IF(AX14=" ","OK",IF(ISBLANK(VLOOKUP(AX14,'Player List'!$A$3:$C$275,3)),"Err",IF(VLOOKUP(AX14,'Player List'!$A$3:$C$275,3)='Player Input'!$B14,"OK",IF(VLOOKUP(AX14,'Player List'!$A$3:$C$275,2)=VLOOKUP($B14,'Lookup Lists'!$A$2:$C$23,3),"CS","Err"))))</f>
        <v>OK</v>
      </c>
      <c r="BT14" s="3" t="str">
        <f>IF(AY14=" ","OK",IF(ISBLANK(VLOOKUP(AY14,'Player List'!$A$3:$C$275,3)),"Err",IF(VLOOKUP(AY14,'Player List'!$A$3:$C$275,3)='Player Input'!$B14,"OK",IF(VLOOKUP(AY14,'Player List'!$A$3:$C$275,2)=VLOOKUP($B14,'Lookup Lists'!$A$2:$C$23,3),"CS","Err"))))</f>
        <v>OK</v>
      </c>
      <c r="BU14" s="3" t="str">
        <f>IF(AZ14=" ","OK",IF(ISBLANK(VLOOKUP(AZ14,'Player List'!$A$3:$C$275,3)),"Err",IF(VLOOKUP(AZ14,'Player List'!$A$3:$C$275,3)='Player Input'!$B14,"OK",IF(VLOOKUP(AZ14,'Player List'!$A$3:$C$275,2)=VLOOKUP($B14,'Lookup Lists'!$A$2:$C$23,3),"CS","Err"))))</f>
        <v>OK</v>
      </c>
      <c r="BV14" s="3" t="str">
        <f>IF(BA14=" ","OK",IF(ISBLANK(VLOOKUP(BA14,'Player List'!$A$3:$C$275,3)),"Err",IF(VLOOKUP(BA14,'Player List'!$A$3:$C$275,3)='Player Input'!$B14,"OK",IF(VLOOKUP(BA14,'Player List'!$A$3:$C$275,2)=VLOOKUP($B14,'Lookup Lists'!$A$2:$C$23,3),"CS","Err"))))</f>
        <v>OK</v>
      </c>
      <c r="BW14" s="3" t="str">
        <f>IF(BB14=" ","OK",IF(ISBLANK(VLOOKUP(BB14,'Player List'!$A$3:$C$275,3)),"Err",IF(VLOOKUP(BB14,'Player List'!$A$3:$C$275,3)='Player Input'!$B14,"OK",IF(VLOOKUP(BB14,'Player List'!$A$3:$C$275,2)=VLOOKUP($B14,'Lookup Lists'!$A$2:$C$23,3),"CS","Err"))))</f>
        <v>OK</v>
      </c>
      <c r="BX14" s="3" t="str">
        <f>IF(BC14=" ","OK",IF(ISBLANK(VLOOKUP(BC14,'Player List'!$A$3:$C$275,3)),"Err",IF(VLOOKUP(BC14,'Player List'!$A$3:$C$275,3)='Player Input'!$B14,"OK",IF(VLOOKUP(BC14,'Player List'!$A$3:$C$275,2)=VLOOKUP($B14,'Lookup Lists'!$A$2:$C$23,3),"CS","Err"))))</f>
        <v>OK</v>
      </c>
      <c r="BY14" s="3" t="str">
        <f>IF(BD14=" ","OK",IF(ISBLANK(VLOOKUP(BD14,'Player List'!$A$3:$C$275,3)),"Err",IF(VLOOKUP(BD14,'Player List'!$A$3:$C$275,3)='Player Input'!$B14,"OK",IF(VLOOKUP(BD14,'Player List'!$A$3:$C$275,2)=VLOOKUP($B14,'Lookup Lists'!$A$2:$C$23,3),"CS","Err"))))</f>
        <v>OK</v>
      </c>
      <c r="BZ14" s="42" t="str">
        <f>IF(BE14=" ","OK",IF(ISBLANK(VLOOKUP(BE14,'Player List'!$A$3:$C$275,3)),"Err",IF(VLOOKUP(BE14,'Player List'!$A$3:$C$275,3)='Player Input'!$C14,"OK",IF(VLOOKUP(BE14,'Player List'!$A$3:$C$275,2)=VLOOKUP($C14,'Lookup Lists'!$A$2:$C$23,3),"CS","Err"))))</f>
        <v>OK</v>
      </c>
      <c r="CA14" s="3" t="str">
        <f>IF(BF14=" ","OK",IF(ISBLANK(VLOOKUP(BF14,'Player List'!$A$3:$C$275,3)),"Err",IF(VLOOKUP(BF14,'Player List'!$A$3:$C$275,3)='Player Input'!$C14,"OK",IF(VLOOKUP(BF14,'Player List'!$A$3:$C$275,2)=VLOOKUP($C14,'Lookup Lists'!$A$2:$C$23,3),"CS","Err"))))</f>
        <v>OK</v>
      </c>
      <c r="CB14" s="3" t="str">
        <f>IF(BG14=" ","OK",IF(ISBLANK(VLOOKUP(BG14,'Player List'!$A$3:$C$275,3)),"Err",IF(VLOOKUP(BG14,'Player List'!$A$3:$C$275,3)='Player Input'!$C14,"OK",IF(VLOOKUP(BG14,'Player List'!$A$3:$C$275,2)=VLOOKUP($C14,'Lookup Lists'!$A$2:$C$23,3),"CS","Err"))))</f>
        <v>OK</v>
      </c>
      <c r="CC14" s="3" t="str">
        <f>IF(BH14=" ","OK",IF(ISBLANK(VLOOKUP(BH14,'Player List'!$A$3:$C$275,3)),"Err",IF(VLOOKUP(BH14,'Player List'!$A$3:$C$275,3)='Player Input'!$C14,"OK",IF(VLOOKUP(BH14,'Player List'!$A$3:$C$275,2)=VLOOKUP($C14,'Lookup Lists'!$A$2:$C$23,3),"CS","Err"))))</f>
        <v>OK</v>
      </c>
      <c r="CD14" s="3" t="str">
        <f>IF(BI14=" ","OK",IF(ISBLANK(VLOOKUP(BI14,'Player List'!$A$3:$C$275,3)),"Err",IF(VLOOKUP(BI14,'Player List'!$A$3:$C$275,3)='Player Input'!$C14,"OK",IF(VLOOKUP(BI14,'Player List'!$A$3:$C$275,2)=VLOOKUP($C14,'Lookup Lists'!$A$2:$C$23,3),"CS","Err"))))</f>
        <v>OK</v>
      </c>
      <c r="CE14" s="3" t="str">
        <f>IF(BJ14=" ","OK",IF(ISBLANK(VLOOKUP(BJ14,'Player List'!$A$3:$C$275,3)),"Err",IF(VLOOKUP(BJ14,'Player List'!$A$3:$C$275,3)='Player Input'!$C14,"OK",IF(VLOOKUP(BJ14,'Player List'!$A$3:$C$275,2)=VLOOKUP($C14,'Lookup Lists'!$A$2:$C$23,3),"CS","Err"))))</f>
        <v>OK</v>
      </c>
      <c r="CF14" s="3" t="str">
        <f>IF(BK14=" ","OK",IF(ISBLANK(VLOOKUP(BK14,'Player List'!$A$3:$C$275,3)),"Err",IF(VLOOKUP(BK14,'Player List'!$A$3:$C$275,3)='Player Input'!$C14,"OK",IF(VLOOKUP(BK14,'Player List'!$A$3:$C$275,2)=VLOOKUP($C14,'Lookup Lists'!$A$2:$C$23,3),"CS","Err"))))</f>
        <v>OK</v>
      </c>
      <c r="CG14" s="3" t="str">
        <f>IF(BL14=" ","OK",IF(ISBLANK(VLOOKUP(BL14,'Player List'!$A$3:$C$275,3)),"Err",IF(VLOOKUP(BL14,'Player List'!$A$3:$C$275,3)='Player Input'!$C14,"OK",IF(VLOOKUP(BL14,'Player List'!$A$3:$C$275,2)=VLOOKUP($C14,'Lookup Lists'!$A$2:$C$23,3),"CS","Err"))))</f>
        <v>OK</v>
      </c>
      <c r="CH14" s="3" t="str">
        <f>IF(BM14=" ","OK",IF(ISBLANK(VLOOKUP(BM14,'Player List'!$A$3:$C$275,3)),"Err",IF(VLOOKUP(BM14,'Player List'!$A$3:$C$275,3)='Player Input'!$C14,"OK",IF(VLOOKUP(BM14,'Player List'!$A$3:$C$275,2)=VLOOKUP($C14,'Lookup Lists'!$A$2:$C$23,3),"CS","Err"))))</f>
        <v>OK</v>
      </c>
      <c r="CI14" s="43" t="str">
        <f>IF(BN14=" ","OK",IF(ISBLANK(VLOOKUP(BN14,'Player List'!$A$3:$C$275,3)),"Err",IF(VLOOKUP(BN14,'Player List'!$A$3:$C$275,3)='Player Input'!$C14,"OK",IF(VLOOKUP(BN14,'Player List'!$A$3:$C$275,2)=VLOOKUP($C14,'Lookup Lists'!$A$2:$C$23,3),"CS","Err"))))</f>
        <v>OK</v>
      </c>
    </row>
    <row r="15" spans="1:87" x14ac:dyDescent="0.2">
      <c r="A15" s="90">
        <v>42653</v>
      </c>
      <c r="B15" s="89" t="s">
        <v>348</v>
      </c>
      <c r="C15" s="89" t="s">
        <v>10</v>
      </c>
      <c r="D15" s="60" t="str">
        <f t="shared" si="0"/>
        <v>OK</v>
      </c>
      <c r="E15" s="42">
        <v>77</v>
      </c>
      <c r="F15" s="46" t="str">
        <f>VLOOKUP(E15,'Player List'!$A$3:$F$275,6)</f>
        <v>J AUSTIN</v>
      </c>
      <c r="G15" s="3">
        <v>330</v>
      </c>
      <c r="H15" s="46" t="str">
        <f>VLOOKUP(G15,'Player List'!$A$3:$F$275,6)</f>
        <v>L PEARCE</v>
      </c>
      <c r="I15" s="3">
        <v>85</v>
      </c>
      <c r="J15" s="46" t="str">
        <f>VLOOKUP(I15,'Player List'!$A$3:$F$275,6)</f>
        <v>M DAVIES</v>
      </c>
      <c r="K15" s="3">
        <v>76</v>
      </c>
      <c r="L15" s="46" t="str">
        <f>VLOOKUP(K15,'Player List'!$A$3:$F$275,6)</f>
        <v>H HIRD</v>
      </c>
      <c r="M15" s="42">
        <v>299</v>
      </c>
      <c r="N15" s="46" t="str">
        <f>VLOOKUP(M15,'Player List'!$A$3:$F$275,6)</f>
        <v>M FRANKS</v>
      </c>
      <c r="O15" s="3">
        <v>302</v>
      </c>
      <c r="P15" s="46" t="str">
        <f>VLOOKUP(O15,'Player List'!$A$3:$F$275,6)</f>
        <v>L LEWIS</v>
      </c>
      <c r="Q15" s="3">
        <v>267</v>
      </c>
      <c r="R15" s="46" t="str">
        <f>VLOOKUP(Q15,'Player List'!$A$3:$F$275,6)</f>
        <v>R SMITH</v>
      </c>
      <c r="S15" s="3">
        <v>87</v>
      </c>
      <c r="T15" s="47" t="str">
        <f>VLOOKUP(S15,'Player List'!$A$3:$F$275,6)</f>
        <v>D JAQUES</v>
      </c>
      <c r="U15" s="46"/>
      <c r="V15" s="46" t="e">
        <f>VLOOKUP(U15,'Player List'!$A$3:$F$275,6)</f>
        <v>#N/A</v>
      </c>
      <c r="W15" s="46"/>
      <c r="X15" s="47" t="e">
        <f>VLOOKUP(W15,'Player List'!$A$3:$F$275,6)</f>
        <v>#N/A</v>
      </c>
      <c r="Y15" s="34"/>
      <c r="Z15" s="42">
        <v>316</v>
      </c>
      <c r="AA15" s="46" t="str">
        <f>VLOOKUP(Z15,'Player List'!$A$3:$F$275,6)</f>
        <v>D SMITH</v>
      </c>
      <c r="AB15" s="3">
        <v>52</v>
      </c>
      <c r="AC15" s="46" t="str">
        <f>VLOOKUP(AB15,'Player List'!$A$3:$F$275,6)</f>
        <v>P DAVIS</v>
      </c>
      <c r="AD15" s="3">
        <v>50</v>
      </c>
      <c r="AE15" s="46" t="str">
        <f>VLOOKUP(AD15,'Player List'!$A$3:$F$275,6)</f>
        <v>D GRIFFITHS</v>
      </c>
      <c r="AF15" s="3">
        <v>43</v>
      </c>
      <c r="AG15" s="47" t="str">
        <f>VLOOKUP(AF15,'Player List'!$A$3:$F$275,6)</f>
        <v>J STANNARD</v>
      </c>
      <c r="AH15" s="42">
        <v>244</v>
      </c>
      <c r="AI15" s="46" t="str">
        <f>VLOOKUP(AH15,'Player List'!$A$3:$F$275,6)</f>
        <v>C LANSBERRY</v>
      </c>
      <c r="AJ15" s="3">
        <v>323</v>
      </c>
      <c r="AK15" s="46" t="str">
        <f>VLOOKUP(AJ15,'Player List'!$A$3:$F$275,6)</f>
        <v>N LLOYD</v>
      </c>
      <c r="AL15" s="3">
        <v>53</v>
      </c>
      <c r="AM15" s="46" t="str">
        <f>VLOOKUP(AL15,'Player List'!$A$3:$F$275,6)</f>
        <v>C ROWLAND</v>
      </c>
      <c r="AN15" s="3">
        <v>44</v>
      </c>
      <c r="AO15" s="47" t="str">
        <f>VLOOKUP(AN15,'Player List'!$A$3:$F$275,6)</f>
        <v>S STANNARD</v>
      </c>
      <c r="AP15" s="46"/>
      <c r="AQ15" s="46" t="e">
        <f>VLOOKUP(AP15,'Player List'!$A$3:$F$275,6)</f>
        <v>#N/A</v>
      </c>
      <c r="AR15" s="46"/>
      <c r="AS15" s="47" t="e">
        <f>VLOOKUP(AR15,'Player List'!$A$3:$F$275,6)</f>
        <v>#N/A</v>
      </c>
      <c r="AU15" s="42">
        <f t="shared" si="1"/>
        <v>77</v>
      </c>
      <c r="AV15" s="3">
        <f t="shared" si="2"/>
        <v>330</v>
      </c>
      <c r="AW15" s="3">
        <f t="shared" si="3"/>
        <v>85</v>
      </c>
      <c r="AX15" s="3">
        <f t="shared" si="4"/>
        <v>76</v>
      </c>
      <c r="AY15" s="3">
        <f t="shared" si="5"/>
        <v>299</v>
      </c>
      <c r="AZ15" s="3">
        <f t="shared" si="6"/>
        <v>302</v>
      </c>
      <c r="BA15" s="3">
        <f t="shared" si="7"/>
        <v>267</v>
      </c>
      <c r="BB15" s="3">
        <f t="shared" si="8"/>
        <v>87</v>
      </c>
      <c r="BC15" s="3" t="str">
        <f t="shared" si="9"/>
        <v xml:space="preserve"> </v>
      </c>
      <c r="BD15" s="3" t="str">
        <f t="shared" si="10"/>
        <v xml:space="preserve"> </v>
      </c>
      <c r="BE15" s="42">
        <f t="shared" si="11"/>
        <v>316</v>
      </c>
      <c r="BF15" s="3">
        <f t="shared" si="12"/>
        <v>52</v>
      </c>
      <c r="BG15" s="3">
        <f t="shared" si="13"/>
        <v>50</v>
      </c>
      <c r="BH15" s="3">
        <f t="shared" si="14"/>
        <v>43</v>
      </c>
      <c r="BI15" s="3">
        <f t="shared" si="15"/>
        <v>244</v>
      </c>
      <c r="BJ15" s="3">
        <f t="shared" si="16"/>
        <v>323</v>
      </c>
      <c r="BK15" s="3">
        <f t="shared" si="17"/>
        <v>53</v>
      </c>
      <c r="BL15" s="3">
        <f t="shared" si="18"/>
        <v>44</v>
      </c>
      <c r="BM15" s="3" t="str">
        <f t="shared" si="19"/>
        <v xml:space="preserve"> </v>
      </c>
      <c r="BN15" s="43" t="str">
        <f t="shared" si="20"/>
        <v xml:space="preserve"> </v>
      </c>
      <c r="BP15" s="42" t="str">
        <f>IF(AU15=" ","OK",IF(ISBLANK(VLOOKUP(AU15,'Player List'!$A$3:$C$275,3)),"Err",IF(VLOOKUP(AU15,'Player List'!$A$3:$C$275,3)='Player Input'!$B15,"OK",IF(VLOOKUP(AU15,'Player List'!$A$3:$C$275,2)=VLOOKUP($B15,'Lookup Lists'!$A$2:$C$23,3),"CS","Err"))))</f>
        <v>OK</v>
      </c>
      <c r="BQ15" s="3" t="str">
        <f>IF(AV15=" ","OK",IF(ISBLANK(VLOOKUP(AV15,'Player List'!$A$3:$C$275,3)),"Err",IF(VLOOKUP(AV15,'Player List'!$A$3:$C$275,3)='Player Input'!$B15,"OK",IF(VLOOKUP(AV15,'Player List'!$A$3:$C$275,2)=VLOOKUP($B15,'Lookup Lists'!$A$2:$C$23,3),"CS","Err"))))</f>
        <v>OK</v>
      </c>
      <c r="BR15" s="3" t="str">
        <f>IF(AW15=" ","OK",IF(ISBLANK(VLOOKUP(AW15,'Player List'!$A$3:$C$275,3)),"Err",IF(VLOOKUP(AW15,'Player List'!$A$3:$C$275,3)='Player Input'!$B15,"OK",IF(VLOOKUP(AW15,'Player List'!$A$3:$C$275,2)=VLOOKUP($B15,'Lookup Lists'!$A$2:$C$23,3),"CS","Err"))))</f>
        <v>OK</v>
      </c>
      <c r="BS15" s="3" t="str">
        <f>IF(AX15=" ","OK",IF(ISBLANK(VLOOKUP(AX15,'Player List'!$A$3:$C$275,3)),"Err",IF(VLOOKUP(AX15,'Player List'!$A$3:$C$275,3)='Player Input'!$B15,"OK",IF(VLOOKUP(AX15,'Player List'!$A$3:$C$275,2)=VLOOKUP($B15,'Lookup Lists'!$A$2:$C$23,3),"CS","Err"))))</f>
        <v>OK</v>
      </c>
      <c r="BT15" s="3" t="str">
        <f>IF(AY15=" ","OK",IF(ISBLANK(VLOOKUP(AY15,'Player List'!$A$3:$C$275,3)),"Err",IF(VLOOKUP(AY15,'Player List'!$A$3:$C$275,3)='Player Input'!$B15,"OK",IF(VLOOKUP(AY15,'Player List'!$A$3:$C$275,2)=VLOOKUP($B15,'Lookup Lists'!$A$2:$C$23,3),"CS","Err"))))</f>
        <v>OK</v>
      </c>
      <c r="BU15" s="3" t="str">
        <f>IF(AZ15=" ","OK",IF(ISBLANK(VLOOKUP(AZ15,'Player List'!$A$3:$C$275,3)),"Err",IF(VLOOKUP(AZ15,'Player List'!$A$3:$C$275,3)='Player Input'!$B15,"OK",IF(VLOOKUP(AZ15,'Player List'!$A$3:$C$275,2)=VLOOKUP($B15,'Lookup Lists'!$A$2:$C$23,3),"CS","Err"))))</f>
        <v>OK</v>
      </c>
      <c r="BV15" s="3" t="str">
        <f>IF(BA15=" ","OK",IF(ISBLANK(VLOOKUP(BA15,'Player List'!$A$3:$C$275,3)),"Err",IF(VLOOKUP(BA15,'Player List'!$A$3:$C$275,3)='Player Input'!$B15,"OK",IF(VLOOKUP(BA15,'Player List'!$A$3:$C$275,2)=VLOOKUP($B15,'Lookup Lists'!$A$2:$C$23,3),"CS","Err"))))</f>
        <v>OK</v>
      </c>
      <c r="BW15" s="3" t="str">
        <f>IF(BB15=" ","OK",IF(ISBLANK(VLOOKUP(BB15,'Player List'!$A$3:$C$275,3)),"Err",IF(VLOOKUP(BB15,'Player List'!$A$3:$C$275,3)='Player Input'!$B15,"OK",IF(VLOOKUP(BB15,'Player List'!$A$3:$C$275,2)=VLOOKUP($B15,'Lookup Lists'!$A$2:$C$23,3),"CS","Err"))))</f>
        <v>OK</v>
      </c>
      <c r="BX15" s="3" t="str">
        <f>IF(BC15=" ","OK",IF(ISBLANK(VLOOKUP(BC15,'Player List'!$A$3:$C$275,3)),"Err",IF(VLOOKUP(BC15,'Player List'!$A$3:$C$275,3)='Player Input'!$B15,"OK",IF(VLOOKUP(BC15,'Player List'!$A$3:$C$275,2)=VLOOKUP($B15,'Lookup Lists'!$A$2:$C$23,3),"CS","Err"))))</f>
        <v>OK</v>
      </c>
      <c r="BY15" s="3" t="str">
        <f>IF(BD15=" ","OK",IF(ISBLANK(VLOOKUP(BD15,'Player List'!$A$3:$C$275,3)),"Err",IF(VLOOKUP(BD15,'Player List'!$A$3:$C$275,3)='Player Input'!$B15,"OK",IF(VLOOKUP(BD15,'Player List'!$A$3:$C$275,2)=VLOOKUP($B15,'Lookup Lists'!$A$2:$C$23,3),"CS","Err"))))</f>
        <v>OK</v>
      </c>
      <c r="BZ15" s="42" t="str">
        <f>IF(BE15=" ","OK",IF(ISBLANK(VLOOKUP(BE15,'Player List'!$A$3:$C$275,3)),"Err",IF(VLOOKUP(BE15,'Player List'!$A$3:$C$275,3)='Player Input'!$C15,"OK",IF(VLOOKUP(BE15,'Player List'!$A$3:$C$275,2)=VLOOKUP($C15,'Lookup Lists'!$A$2:$C$23,3),"CS","Err"))))</f>
        <v>OK</v>
      </c>
      <c r="CA15" s="3" t="str">
        <f>IF(BF15=" ","OK",IF(ISBLANK(VLOOKUP(BF15,'Player List'!$A$3:$C$275,3)),"Err",IF(VLOOKUP(BF15,'Player List'!$A$3:$C$275,3)='Player Input'!$C15,"OK",IF(VLOOKUP(BF15,'Player List'!$A$3:$C$275,2)=VLOOKUP($C15,'Lookup Lists'!$A$2:$C$23,3),"CS","Err"))))</f>
        <v>OK</v>
      </c>
      <c r="CB15" s="3" t="str">
        <f>IF(BG15=" ","OK",IF(ISBLANK(VLOOKUP(BG15,'Player List'!$A$3:$C$275,3)),"Err",IF(VLOOKUP(BG15,'Player List'!$A$3:$C$275,3)='Player Input'!$C15,"OK",IF(VLOOKUP(BG15,'Player List'!$A$3:$C$275,2)=VLOOKUP($C15,'Lookup Lists'!$A$2:$C$23,3),"CS","Err"))))</f>
        <v>OK</v>
      </c>
      <c r="CC15" s="3" t="str">
        <f>IF(BH15=" ","OK",IF(ISBLANK(VLOOKUP(BH15,'Player List'!$A$3:$C$275,3)),"Err",IF(VLOOKUP(BH15,'Player List'!$A$3:$C$275,3)='Player Input'!$C15,"OK",IF(VLOOKUP(BH15,'Player List'!$A$3:$C$275,2)=VLOOKUP($C15,'Lookup Lists'!$A$2:$C$23,3),"CS","Err"))))</f>
        <v>OK</v>
      </c>
      <c r="CD15" s="3" t="str">
        <f>IF(BI15=" ","OK",IF(ISBLANK(VLOOKUP(BI15,'Player List'!$A$3:$C$275,3)),"Err",IF(VLOOKUP(BI15,'Player List'!$A$3:$C$275,3)='Player Input'!$C15,"OK",IF(VLOOKUP(BI15,'Player List'!$A$3:$C$275,2)=VLOOKUP($C15,'Lookup Lists'!$A$2:$C$23,3),"CS","Err"))))</f>
        <v>OK</v>
      </c>
      <c r="CE15" s="3" t="str">
        <f>IF(BJ15=" ","OK",IF(ISBLANK(VLOOKUP(BJ15,'Player List'!$A$3:$C$275,3)),"Err",IF(VLOOKUP(BJ15,'Player List'!$A$3:$C$275,3)='Player Input'!$C15,"OK",IF(VLOOKUP(BJ15,'Player List'!$A$3:$C$275,2)=VLOOKUP($C15,'Lookup Lists'!$A$2:$C$23,3),"CS","Err"))))</f>
        <v>OK</v>
      </c>
      <c r="CF15" s="3" t="str">
        <f>IF(BK15=" ","OK",IF(ISBLANK(VLOOKUP(BK15,'Player List'!$A$3:$C$275,3)),"Err",IF(VLOOKUP(BK15,'Player List'!$A$3:$C$275,3)='Player Input'!$C15,"OK",IF(VLOOKUP(BK15,'Player List'!$A$3:$C$275,2)=VLOOKUP($C15,'Lookup Lists'!$A$2:$C$23,3),"CS","Err"))))</f>
        <v>OK</v>
      </c>
      <c r="CG15" s="3" t="str">
        <f>IF(BL15=" ","OK",IF(ISBLANK(VLOOKUP(BL15,'Player List'!$A$3:$C$275,3)),"Err",IF(VLOOKUP(BL15,'Player List'!$A$3:$C$275,3)='Player Input'!$C15,"OK",IF(VLOOKUP(BL15,'Player List'!$A$3:$C$275,2)=VLOOKUP($C15,'Lookup Lists'!$A$2:$C$23,3),"CS","Err"))))</f>
        <v>OK</v>
      </c>
      <c r="CH15" s="3" t="str">
        <f>IF(BM15=" ","OK",IF(ISBLANK(VLOOKUP(BM15,'Player List'!$A$3:$C$275,3)),"Err",IF(VLOOKUP(BM15,'Player List'!$A$3:$C$275,3)='Player Input'!$C15,"OK",IF(VLOOKUP(BM15,'Player List'!$A$3:$C$275,2)=VLOOKUP($C15,'Lookup Lists'!$A$2:$C$23,3),"CS","Err"))))</f>
        <v>OK</v>
      </c>
      <c r="CI15" s="43" t="str">
        <f>IF(BN15=" ","OK",IF(ISBLANK(VLOOKUP(BN15,'Player List'!$A$3:$C$275,3)),"Err",IF(VLOOKUP(BN15,'Player List'!$A$3:$C$275,3)='Player Input'!$C15,"OK",IF(VLOOKUP(BN15,'Player List'!$A$3:$C$275,2)=VLOOKUP($C15,'Lookup Lists'!$A$2:$C$23,3),"CS","Err"))))</f>
        <v>OK</v>
      </c>
    </row>
    <row r="16" spans="1:87" x14ac:dyDescent="0.2">
      <c r="A16" s="90">
        <v>42654</v>
      </c>
      <c r="B16" s="89" t="s">
        <v>390</v>
      </c>
      <c r="C16" s="89" t="s">
        <v>273</v>
      </c>
      <c r="D16" s="60" t="str">
        <f t="shared" si="0"/>
        <v>OK</v>
      </c>
      <c r="E16" s="42">
        <v>350</v>
      </c>
      <c r="F16" s="46" t="str">
        <f>VLOOKUP(E16,'Player List'!$A$3:$F$275,6)</f>
        <v>S MURDOCK</v>
      </c>
      <c r="G16" s="3">
        <v>352</v>
      </c>
      <c r="H16" s="46" t="str">
        <f>VLOOKUP(G16,'Player List'!$A$3:$F$275,6)</f>
        <v>G PERRY</v>
      </c>
      <c r="I16" s="3">
        <v>343</v>
      </c>
      <c r="J16" s="46" t="str">
        <f>VLOOKUP(I16,'Player List'!$A$3:$F$275,6)</f>
        <v>J MILLER</v>
      </c>
      <c r="K16" s="3">
        <v>346</v>
      </c>
      <c r="L16" s="46" t="str">
        <f>VLOOKUP(K16,'Player List'!$A$3:$F$275,6)</f>
        <v>R WILLIAMS</v>
      </c>
      <c r="M16" s="42">
        <v>351</v>
      </c>
      <c r="N16" s="46" t="str">
        <f>VLOOKUP(M16,'Player List'!$A$3:$F$275,6)</f>
        <v>T NEILSON</v>
      </c>
      <c r="O16" s="3">
        <v>344</v>
      </c>
      <c r="P16" s="46" t="str">
        <f>VLOOKUP(O16,'Player List'!$A$3:$F$275,6)</f>
        <v>J TIDY</v>
      </c>
      <c r="Q16" s="3">
        <v>349</v>
      </c>
      <c r="R16" s="46" t="str">
        <f>VLOOKUP(Q16,'Player List'!$A$3:$F$275,6)</f>
        <v>J MURDOCK</v>
      </c>
      <c r="S16" s="3">
        <v>340</v>
      </c>
      <c r="T16" s="47" t="str">
        <f>VLOOKUP(S16,'Player List'!$A$3:$F$275,6)</f>
        <v>J KNOWLES</v>
      </c>
      <c r="U16" s="46"/>
      <c r="V16" s="46" t="e">
        <f>VLOOKUP(U16,'Player List'!$A$3:$F$275,6)</f>
        <v>#N/A</v>
      </c>
      <c r="W16" s="46"/>
      <c r="X16" s="47" t="e">
        <f>VLOOKUP(W16,'Player List'!$A$3:$F$275,6)</f>
        <v>#N/A</v>
      </c>
      <c r="Y16" s="34"/>
      <c r="Z16" s="42">
        <v>268</v>
      </c>
      <c r="AA16" s="46" t="str">
        <f>VLOOKUP(Z16,'Player List'!$A$3:$F$275,6)</f>
        <v>I STEPHENSON</v>
      </c>
      <c r="AB16" s="3">
        <v>147</v>
      </c>
      <c r="AC16" s="46" t="str">
        <f>VLOOKUP(AB16,'Player List'!$A$3:$F$275,6)</f>
        <v>G HARNWELL</v>
      </c>
      <c r="AD16" s="3">
        <v>146</v>
      </c>
      <c r="AE16" s="46" t="str">
        <f>VLOOKUP(AD16,'Player List'!$A$3:$F$275,6)</f>
        <v>B GLOVER</v>
      </c>
      <c r="AF16" s="3">
        <v>144</v>
      </c>
      <c r="AG16" s="47" t="str">
        <f>VLOOKUP(AF16,'Player List'!$A$3:$F$275,6)</f>
        <v>M LEAKE</v>
      </c>
      <c r="AH16" s="42">
        <v>106</v>
      </c>
      <c r="AI16" s="46" t="str">
        <f>VLOOKUP(AH16,'Player List'!$A$3:$F$275,6)</f>
        <v>G WILLIAMS</v>
      </c>
      <c r="AJ16" s="3">
        <v>153</v>
      </c>
      <c r="AK16" s="46" t="str">
        <f>VLOOKUP(AJ16,'Player List'!$A$3:$F$275,6)</f>
        <v>S STEPHENSON</v>
      </c>
      <c r="AL16" s="3">
        <v>245</v>
      </c>
      <c r="AM16" s="46" t="str">
        <f>VLOOKUP(AL16,'Player List'!$A$3:$F$275,6)</f>
        <v>S LAMBERT</v>
      </c>
      <c r="AN16" s="3">
        <v>145</v>
      </c>
      <c r="AO16" s="47" t="str">
        <f>VLOOKUP(AN16,'Player List'!$A$3:$F$275,6)</f>
        <v>M ROBINSON</v>
      </c>
      <c r="AP16" s="46"/>
      <c r="AQ16" s="46" t="e">
        <f>VLOOKUP(AP16,'Player List'!$A$3:$F$275,6)</f>
        <v>#N/A</v>
      </c>
      <c r="AR16" s="46"/>
      <c r="AS16" s="47" t="e">
        <f>VLOOKUP(AR16,'Player List'!$A$3:$F$275,6)</f>
        <v>#N/A</v>
      </c>
      <c r="AU16" s="42">
        <f t="shared" si="1"/>
        <v>350</v>
      </c>
      <c r="AV16" s="3">
        <f t="shared" si="2"/>
        <v>352</v>
      </c>
      <c r="AW16" s="3">
        <f t="shared" si="3"/>
        <v>343</v>
      </c>
      <c r="AX16" s="3">
        <f t="shared" si="4"/>
        <v>346</v>
      </c>
      <c r="AY16" s="3">
        <f t="shared" si="5"/>
        <v>351</v>
      </c>
      <c r="AZ16" s="3">
        <f t="shared" si="6"/>
        <v>344</v>
      </c>
      <c r="BA16" s="3">
        <f t="shared" si="7"/>
        <v>349</v>
      </c>
      <c r="BB16" s="3">
        <f t="shared" si="8"/>
        <v>340</v>
      </c>
      <c r="BC16" s="3" t="str">
        <f t="shared" si="9"/>
        <v xml:space="preserve"> </v>
      </c>
      <c r="BD16" s="3" t="str">
        <f t="shared" si="10"/>
        <v xml:space="preserve"> </v>
      </c>
      <c r="BE16" s="42">
        <f t="shared" si="11"/>
        <v>268</v>
      </c>
      <c r="BF16" s="3">
        <f t="shared" si="12"/>
        <v>147</v>
      </c>
      <c r="BG16" s="3">
        <f t="shared" si="13"/>
        <v>146</v>
      </c>
      <c r="BH16" s="3">
        <f t="shared" si="14"/>
        <v>144</v>
      </c>
      <c r="BI16" s="3">
        <f t="shared" si="15"/>
        <v>106</v>
      </c>
      <c r="BJ16" s="3">
        <f t="shared" si="16"/>
        <v>153</v>
      </c>
      <c r="BK16" s="3">
        <f t="shared" si="17"/>
        <v>245</v>
      </c>
      <c r="BL16" s="3">
        <f t="shared" si="18"/>
        <v>145</v>
      </c>
      <c r="BM16" s="3" t="str">
        <f t="shared" si="19"/>
        <v xml:space="preserve"> </v>
      </c>
      <c r="BN16" s="43" t="str">
        <f t="shared" si="20"/>
        <v xml:space="preserve"> </v>
      </c>
      <c r="BP16" s="42" t="str">
        <f>IF(AU16=" ","OK",IF(ISBLANK(VLOOKUP(AU16,'Player List'!$A$3:$C$275,3)),"Err",IF(VLOOKUP(AU16,'Player List'!$A$3:$C$275,3)='Player Input'!$B16,"OK",IF(VLOOKUP(AU16,'Player List'!$A$3:$C$275,2)=VLOOKUP($B16,'Lookup Lists'!$A$2:$C$23,3),"CS","Err"))))</f>
        <v>OK</v>
      </c>
      <c r="BQ16" s="3" t="str">
        <f>IF(AV16=" ","OK",IF(ISBLANK(VLOOKUP(AV16,'Player List'!$A$3:$C$275,3)),"Err",IF(VLOOKUP(AV16,'Player List'!$A$3:$C$275,3)='Player Input'!$B16,"OK",IF(VLOOKUP(AV16,'Player List'!$A$3:$C$275,2)=VLOOKUP($B16,'Lookup Lists'!$A$2:$C$23,3),"CS","Err"))))</f>
        <v>OK</v>
      </c>
      <c r="BR16" s="3" t="str">
        <f>IF(AW16=" ","OK",IF(ISBLANK(VLOOKUP(AW16,'Player List'!$A$3:$C$275,3)),"Err",IF(VLOOKUP(AW16,'Player List'!$A$3:$C$275,3)='Player Input'!$B16,"OK",IF(VLOOKUP(AW16,'Player List'!$A$3:$C$275,2)=VLOOKUP($B16,'Lookup Lists'!$A$2:$C$23,3),"CS","Err"))))</f>
        <v>OK</v>
      </c>
      <c r="BS16" s="3" t="str">
        <f>IF(AX16=" ","OK",IF(ISBLANK(VLOOKUP(AX16,'Player List'!$A$3:$C$275,3)),"Err",IF(VLOOKUP(AX16,'Player List'!$A$3:$C$275,3)='Player Input'!$B16,"OK",IF(VLOOKUP(AX16,'Player List'!$A$3:$C$275,2)=VLOOKUP($B16,'Lookup Lists'!$A$2:$C$23,3),"CS","Err"))))</f>
        <v>OK</v>
      </c>
      <c r="BT16" s="3" t="str">
        <f>IF(AY16=" ","OK",IF(ISBLANK(VLOOKUP(AY16,'Player List'!$A$3:$C$275,3)),"Err",IF(VLOOKUP(AY16,'Player List'!$A$3:$C$275,3)='Player Input'!$B16,"OK",IF(VLOOKUP(AY16,'Player List'!$A$3:$C$275,2)=VLOOKUP($B16,'Lookup Lists'!$A$2:$C$23,3),"CS","Err"))))</f>
        <v>OK</v>
      </c>
      <c r="BU16" s="3" t="str">
        <f>IF(AZ16=" ","OK",IF(ISBLANK(VLOOKUP(AZ16,'Player List'!$A$3:$C$275,3)),"Err",IF(VLOOKUP(AZ16,'Player List'!$A$3:$C$275,3)='Player Input'!$B16,"OK",IF(VLOOKUP(AZ16,'Player List'!$A$3:$C$275,2)=VLOOKUP($B16,'Lookup Lists'!$A$2:$C$23,3),"CS","Err"))))</f>
        <v>OK</v>
      </c>
      <c r="BV16" s="3" t="str">
        <f>IF(BA16=" ","OK",IF(ISBLANK(VLOOKUP(BA16,'Player List'!$A$3:$C$275,3)),"Err",IF(VLOOKUP(BA16,'Player List'!$A$3:$C$275,3)='Player Input'!$B16,"OK",IF(VLOOKUP(BA16,'Player List'!$A$3:$C$275,2)=VLOOKUP($B16,'Lookup Lists'!$A$2:$C$23,3),"CS","Err"))))</f>
        <v>OK</v>
      </c>
      <c r="BW16" s="3" t="str">
        <f>IF(BB16=" ","OK",IF(ISBLANK(VLOOKUP(BB16,'Player List'!$A$3:$C$275,3)),"Err",IF(VLOOKUP(BB16,'Player List'!$A$3:$C$275,3)='Player Input'!$B16,"OK",IF(VLOOKUP(BB16,'Player List'!$A$3:$C$275,2)=VLOOKUP($B16,'Lookup Lists'!$A$2:$C$23,3),"CS","Err"))))</f>
        <v>OK</v>
      </c>
      <c r="BX16" s="3" t="str">
        <f>IF(BC16=" ","OK",IF(ISBLANK(VLOOKUP(BC16,'Player List'!$A$3:$C$275,3)),"Err",IF(VLOOKUP(BC16,'Player List'!$A$3:$C$275,3)='Player Input'!$B16,"OK",IF(VLOOKUP(BC16,'Player List'!$A$3:$C$275,2)=VLOOKUP($B16,'Lookup Lists'!$A$2:$C$23,3),"CS","Err"))))</f>
        <v>OK</v>
      </c>
      <c r="BY16" s="3" t="str">
        <f>IF(BD16=" ","OK",IF(ISBLANK(VLOOKUP(BD16,'Player List'!$A$3:$C$275,3)),"Err",IF(VLOOKUP(BD16,'Player List'!$A$3:$C$275,3)='Player Input'!$B16,"OK",IF(VLOOKUP(BD16,'Player List'!$A$3:$C$275,2)=VLOOKUP($B16,'Lookup Lists'!$A$2:$C$23,3),"CS","Err"))))</f>
        <v>OK</v>
      </c>
      <c r="BZ16" s="42" t="str">
        <f>IF(BE16=" ","OK",IF(ISBLANK(VLOOKUP(BE16,'Player List'!$A$3:$C$275,3)),"Err",IF(VLOOKUP(BE16,'Player List'!$A$3:$C$275,3)='Player Input'!$C16,"OK",IF(VLOOKUP(BE16,'Player List'!$A$3:$C$275,2)=VLOOKUP($C16,'Lookup Lists'!$A$2:$C$23,3),"CS","Err"))))</f>
        <v>OK</v>
      </c>
      <c r="CA16" s="3" t="str">
        <f>IF(BF16=" ","OK",IF(ISBLANK(VLOOKUP(BF16,'Player List'!$A$3:$C$275,3)),"Err",IF(VLOOKUP(BF16,'Player List'!$A$3:$C$275,3)='Player Input'!$C16,"OK",IF(VLOOKUP(BF16,'Player List'!$A$3:$C$275,2)=VLOOKUP($C16,'Lookup Lists'!$A$2:$C$23,3),"CS","Err"))))</f>
        <v>OK</v>
      </c>
      <c r="CB16" s="3" t="str">
        <f>IF(BG16=" ","OK",IF(ISBLANK(VLOOKUP(BG16,'Player List'!$A$3:$C$275,3)),"Err",IF(VLOOKUP(BG16,'Player List'!$A$3:$C$275,3)='Player Input'!$C16,"OK",IF(VLOOKUP(BG16,'Player List'!$A$3:$C$275,2)=VLOOKUP($C16,'Lookup Lists'!$A$2:$C$23,3),"CS","Err"))))</f>
        <v>OK</v>
      </c>
      <c r="CC16" s="3" t="str">
        <f>IF(BH16=" ","OK",IF(ISBLANK(VLOOKUP(BH16,'Player List'!$A$3:$C$275,3)),"Err",IF(VLOOKUP(BH16,'Player List'!$A$3:$C$275,3)='Player Input'!$C16,"OK",IF(VLOOKUP(BH16,'Player List'!$A$3:$C$275,2)=VLOOKUP($C16,'Lookup Lists'!$A$2:$C$23,3),"CS","Err"))))</f>
        <v>OK</v>
      </c>
      <c r="CD16" s="3" t="str">
        <f>IF(BI16=" ","OK",IF(ISBLANK(VLOOKUP(BI16,'Player List'!$A$3:$C$275,3)),"Err",IF(VLOOKUP(BI16,'Player List'!$A$3:$C$275,3)='Player Input'!$C16,"OK",IF(VLOOKUP(BI16,'Player List'!$A$3:$C$275,2)=VLOOKUP($C16,'Lookup Lists'!$A$2:$C$23,3),"CS","Err"))))</f>
        <v>OK</v>
      </c>
      <c r="CE16" s="3" t="str">
        <f>IF(BJ16=" ","OK",IF(ISBLANK(VLOOKUP(BJ16,'Player List'!$A$3:$C$275,3)),"Err",IF(VLOOKUP(BJ16,'Player List'!$A$3:$C$275,3)='Player Input'!$C16,"OK",IF(VLOOKUP(BJ16,'Player List'!$A$3:$C$275,2)=VLOOKUP($C16,'Lookup Lists'!$A$2:$C$23,3),"CS","Err"))))</f>
        <v>OK</v>
      </c>
      <c r="CF16" s="3" t="str">
        <f>IF(BK16=" ","OK",IF(ISBLANK(VLOOKUP(BK16,'Player List'!$A$3:$C$275,3)),"Err",IF(VLOOKUP(BK16,'Player List'!$A$3:$C$275,3)='Player Input'!$C16,"OK",IF(VLOOKUP(BK16,'Player List'!$A$3:$C$275,2)=VLOOKUP($C16,'Lookup Lists'!$A$2:$C$23,3),"CS","Err"))))</f>
        <v>OK</v>
      </c>
      <c r="CG16" s="3" t="str">
        <f>IF(BL16=" ","OK",IF(ISBLANK(VLOOKUP(BL16,'Player List'!$A$3:$C$275,3)),"Err",IF(VLOOKUP(BL16,'Player List'!$A$3:$C$275,3)='Player Input'!$C16,"OK",IF(VLOOKUP(BL16,'Player List'!$A$3:$C$275,2)=VLOOKUP($C16,'Lookup Lists'!$A$2:$C$23,3),"CS","Err"))))</f>
        <v>OK</v>
      </c>
      <c r="CH16" s="3" t="str">
        <f>IF(BM16=" ","OK",IF(ISBLANK(VLOOKUP(BM16,'Player List'!$A$3:$C$275,3)),"Err",IF(VLOOKUP(BM16,'Player List'!$A$3:$C$275,3)='Player Input'!$C16,"OK",IF(VLOOKUP(BM16,'Player List'!$A$3:$C$275,2)=VLOOKUP($C16,'Lookup Lists'!$A$2:$C$23,3),"CS","Err"))))</f>
        <v>OK</v>
      </c>
      <c r="CI16" s="43" t="str">
        <f>IF(BN16=" ","OK",IF(ISBLANK(VLOOKUP(BN16,'Player List'!$A$3:$C$275,3)),"Err",IF(VLOOKUP(BN16,'Player List'!$A$3:$C$275,3)='Player Input'!$C16,"OK",IF(VLOOKUP(BN16,'Player List'!$A$3:$C$275,2)=VLOOKUP($C16,'Lookup Lists'!$A$2:$C$23,3),"CS","Err"))))</f>
        <v>OK</v>
      </c>
    </row>
    <row r="17" spans="1:87" x14ac:dyDescent="0.2">
      <c r="A17" s="108">
        <v>42656</v>
      </c>
      <c r="B17" s="109" t="s">
        <v>346</v>
      </c>
      <c r="C17" s="109" t="s">
        <v>270</v>
      </c>
      <c r="D17" s="60" t="str">
        <f t="shared" si="0"/>
        <v>CS</v>
      </c>
      <c r="E17" s="42">
        <v>305</v>
      </c>
      <c r="F17" s="46" t="str">
        <f>VLOOKUP(E17,'Player List'!$A$3:$F$275,6)</f>
        <v>J WADLEY</v>
      </c>
      <c r="G17" s="3">
        <v>291</v>
      </c>
      <c r="H17" s="46" t="str">
        <f>VLOOKUP(G17,'Player List'!$A$3:$F$275,6)</f>
        <v>M MADIGAN</v>
      </c>
      <c r="I17" s="3">
        <v>66</v>
      </c>
      <c r="J17" s="46" t="str">
        <f>VLOOKUP(I17,'Player List'!$A$3:$F$275,6)</f>
        <v>H RENFIELD</v>
      </c>
      <c r="K17" s="3">
        <v>69</v>
      </c>
      <c r="L17" s="46" t="str">
        <f>VLOOKUP(K17,'Player List'!$A$3:$F$275,6)</f>
        <v>J TAYLOR</v>
      </c>
      <c r="M17" s="42">
        <v>60</v>
      </c>
      <c r="N17" s="46" t="str">
        <f>VLOOKUP(M17,'Player List'!$A$3:$F$275,6)</f>
        <v>J KING</v>
      </c>
      <c r="O17" s="3">
        <v>358</v>
      </c>
      <c r="P17" s="46" t="str">
        <f>VLOOKUP(O17,'Player List'!$A$3:$F$275,6)</f>
        <v>L BARLOW</v>
      </c>
      <c r="Q17" s="3">
        <v>92</v>
      </c>
      <c r="R17" s="46" t="str">
        <f>VLOOKUP(Q17,'Player List'!$A$3:$F$275,6)</f>
        <v>A BESLEY</v>
      </c>
      <c r="S17" s="3">
        <v>65</v>
      </c>
      <c r="T17" s="47" t="str">
        <f>VLOOKUP(S17,'Player List'!$A$3:$F$275,6)</f>
        <v>A BARLOW</v>
      </c>
      <c r="U17" s="46"/>
      <c r="V17" s="46" t="e">
        <f>VLOOKUP(U17,'Player List'!$A$3:$F$275,6)</f>
        <v>#N/A</v>
      </c>
      <c r="W17" s="46"/>
      <c r="X17" s="47" t="e">
        <f>VLOOKUP(W17,'Player List'!$A$3:$F$275,6)</f>
        <v>#N/A</v>
      </c>
      <c r="Y17" s="34"/>
      <c r="Z17" s="42">
        <v>2</v>
      </c>
      <c r="AA17" s="46" t="str">
        <f>VLOOKUP(Z17,'Player List'!$A$3:$F$275,6)</f>
        <v>T DARRINGTON</v>
      </c>
      <c r="AB17" s="3">
        <v>320</v>
      </c>
      <c r="AC17" s="46" t="str">
        <f>VLOOKUP(AB17,'Player List'!$A$3:$F$275,6)</f>
        <v>C BIRKIN</v>
      </c>
      <c r="AD17" s="3">
        <v>279</v>
      </c>
      <c r="AE17" s="46" t="str">
        <f>VLOOKUP(AD17,'Player List'!$A$3:$F$275,6)</f>
        <v>R MARTIN</v>
      </c>
      <c r="AF17" s="3">
        <v>13</v>
      </c>
      <c r="AG17" s="47" t="str">
        <f>VLOOKUP(AF17,'Player List'!$A$3:$F$275,6)</f>
        <v>G BYWATER</v>
      </c>
      <c r="AH17" s="42">
        <v>3</v>
      </c>
      <c r="AI17" s="46" t="str">
        <f>VLOOKUP(AH17,'Player List'!$A$3:$F$275,6)</f>
        <v>E EVANS</v>
      </c>
      <c r="AJ17" s="3">
        <v>24</v>
      </c>
      <c r="AK17" s="46" t="str">
        <f>VLOOKUP(AJ17,'Player List'!$A$3:$F$275,6)</f>
        <v>M BELL</v>
      </c>
      <c r="AL17" s="3">
        <v>273</v>
      </c>
      <c r="AM17" s="46" t="str">
        <f>VLOOKUP(AL17,'Player List'!$A$3:$F$275,6)</f>
        <v>J BEVAN</v>
      </c>
      <c r="AN17" s="3">
        <v>14</v>
      </c>
      <c r="AO17" s="47" t="str">
        <f>VLOOKUP(AN17,'Player List'!$A$3:$F$275,6)</f>
        <v>D BYWATER</v>
      </c>
      <c r="AP17" s="46"/>
      <c r="AQ17" s="46" t="e">
        <f>VLOOKUP(AP17,'Player List'!$A$3:$F$275,6)</f>
        <v>#N/A</v>
      </c>
      <c r="AR17" s="46"/>
      <c r="AS17" s="47" t="e">
        <f>VLOOKUP(AR17,'Player List'!$A$3:$F$275,6)</f>
        <v>#N/A</v>
      </c>
      <c r="AU17" s="42">
        <f t="shared" si="1"/>
        <v>305</v>
      </c>
      <c r="AV17" s="3">
        <f t="shared" si="2"/>
        <v>291</v>
      </c>
      <c r="AW17" s="3">
        <f t="shared" si="3"/>
        <v>66</v>
      </c>
      <c r="AX17" s="3">
        <f t="shared" si="4"/>
        <v>69</v>
      </c>
      <c r="AY17" s="3">
        <f t="shared" si="5"/>
        <v>60</v>
      </c>
      <c r="AZ17" s="3">
        <f t="shared" si="6"/>
        <v>358</v>
      </c>
      <c r="BA17" s="3">
        <f t="shared" si="7"/>
        <v>92</v>
      </c>
      <c r="BB17" s="3">
        <f t="shared" si="8"/>
        <v>65</v>
      </c>
      <c r="BC17" s="3" t="str">
        <f t="shared" si="9"/>
        <v xml:space="preserve"> </v>
      </c>
      <c r="BD17" s="3" t="str">
        <f t="shared" si="10"/>
        <v xml:space="preserve"> </v>
      </c>
      <c r="BE17" s="42">
        <f t="shared" si="11"/>
        <v>2</v>
      </c>
      <c r="BF17" s="3">
        <f t="shared" si="12"/>
        <v>320</v>
      </c>
      <c r="BG17" s="3">
        <f t="shared" si="13"/>
        <v>279</v>
      </c>
      <c r="BH17" s="3">
        <f t="shared" si="14"/>
        <v>13</v>
      </c>
      <c r="BI17" s="3">
        <f t="shared" si="15"/>
        <v>3</v>
      </c>
      <c r="BJ17" s="3">
        <f t="shared" si="16"/>
        <v>24</v>
      </c>
      <c r="BK17" s="3">
        <f t="shared" si="17"/>
        <v>273</v>
      </c>
      <c r="BL17" s="3">
        <f t="shared" si="18"/>
        <v>14</v>
      </c>
      <c r="BM17" s="3" t="str">
        <f t="shared" si="19"/>
        <v xml:space="preserve"> </v>
      </c>
      <c r="BN17" s="43" t="str">
        <f t="shared" si="20"/>
        <v xml:space="preserve"> </v>
      </c>
      <c r="BP17" s="42" t="str">
        <f>IF(AU17=" ","OK",IF(ISBLANK(VLOOKUP(AU17,'Player List'!$A$3:$C$275,3)),"Err",IF(VLOOKUP(AU17,'Player List'!$A$3:$C$275,3)='Player Input'!$B17,"OK",IF(VLOOKUP(AU17,'Player List'!$A$3:$C$275,2)=VLOOKUP($B17,'Lookup Lists'!$A$2:$C$23,3),"CS","Err"))))</f>
        <v>OK</v>
      </c>
      <c r="BQ17" s="3" t="str">
        <f>IF(AV17=" ","OK",IF(ISBLANK(VLOOKUP(AV17,'Player List'!$A$3:$C$275,3)),"Err",IF(VLOOKUP(AV17,'Player List'!$A$3:$C$275,3)='Player Input'!$B17,"OK",IF(VLOOKUP(AV17,'Player List'!$A$3:$C$275,2)=VLOOKUP($B17,'Lookup Lists'!$A$2:$C$23,3),"CS","Err"))))</f>
        <v>OK</v>
      </c>
      <c r="BR17" s="3" t="str">
        <f>IF(AW17=" ","OK",IF(ISBLANK(VLOOKUP(AW17,'Player List'!$A$3:$C$275,3)),"Err",IF(VLOOKUP(AW17,'Player List'!$A$3:$C$275,3)='Player Input'!$B17,"OK",IF(VLOOKUP(AW17,'Player List'!$A$3:$C$275,2)=VLOOKUP($B17,'Lookup Lists'!$A$2:$C$23,3),"CS","Err"))))</f>
        <v>OK</v>
      </c>
      <c r="BS17" s="3" t="str">
        <f>IF(AX17=" ","OK",IF(ISBLANK(VLOOKUP(AX17,'Player List'!$A$3:$C$275,3)),"Err",IF(VLOOKUP(AX17,'Player List'!$A$3:$C$275,3)='Player Input'!$B17,"OK",IF(VLOOKUP(AX17,'Player List'!$A$3:$C$275,2)=VLOOKUP($B17,'Lookup Lists'!$A$2:$C$23,3),"CS","Err"))))</f>
        <v>OK</v>
      </c>
      <c r="BT17" s="3" t="str">
        <f>IF(AY17=" ","OK",IF(ISBLANK(VLOOKUP(AY17,'Player List'!$A$3:$C$275,3)),"Err",IF(VLOOKUP(AY17,'Player List'!$A$3:$C$275,3)='Player Input'!$B17,"OK",IF(VLOOKUP(AY17,'Player List'!$A$3:$C$275,2)=VLOOKUP($B17,'Lookup Lists'!$A$2:$C$23,3),"CS","Err"))))</f>
        <v>OK</v>
      </c>
      <c r="BU17" s="3" t="str">
        <f>IF(AZ17=" ","OK",IF(ISBLANK(VLOOKUP(AZ17,'Player List'!$A$3:$C$275,3)),"Err",IF(VLOOKUP(AZ17,'Player List'!$A$3:$C$275,3)='Player Input'!$B17,"OK",IF(VLOOKUP(AZ17,'Player List'!$A$3:$C$275,2)=VLOOKUP($B17,'Lookup Lists'!$A$2:$C$23,3),"CS","Err"))))</f>
        <v>OK</v>
      </c>
      <c r="BV17" s="3" t="str">
        <f>IF(BA17=" ","OK",IF(ISBLANK(VLOOKUP(BA17,'Player List'!$A$3:$C$275,3)),"Err",IF(VLOOKUP(BA17,'Player List'!$A$3:$C$275,3)='Player Input'!$B17,"OK",IF(VLOOKUP(BA17,'Player List'!$A$3:$C$275,2)=VLOOKUP($B17,'Lookup Lists'!$A$2:$C$23,3),"CS","Err"))))</f>
        <v>OK</v>
      </c>
      <c r="BW17" s="3" t="str">
        <f>IF(BB17=" ","OK",IF(ISBLANK(VLOOKUP(BB17,'Player List'!$A$3:$C$275,3)),"Err",IF(VLOOKUP(BB17,'Player List'!$A$3:$C$275,3)='Player Input'!$B17,"OK",IF(VLOOKUP(BB17,'Player List'!$A$3:$C$275,2)=VLOOKUP($B17,'Lookup Lists'!$A$2:$C$23,3),"CS","Err"))))</f>
        <v>OK</v>
      </c>
      <c r="BX17" s="3" t="str">
        <f>IF(BC17=" ","OK",IF(ISBLANK(VLOOKUP(BC17,'Player List'!$A$3:$C$275,3)),"Err",IF(VLOOKUP(BC17,'Player List'!$A$3:$C$275,3)='Player Input'!$B17,"OK",IF(VLOOKUP(BC17,'Player List'!$A$3:$C$275,2)=VLOOKUP($B17,'Lookup Lists'!$A$2:$C$23,3),"CS","Err"))))</f>
        <v>OK</v>
      </c>
      <c r="BY17" s="3" t="str">
        <f>IF(BD17=" ","OK",IF(ISBLANK(VLOOKUP(BD17,'Player List'!$A$3:$C$275,3)),"Err",IF(VLOOKUP(BD17,'Player List'!$A$3:$C$275,3)='Player Input'!$B17,"OK",IF(VLOOKUP(BD17,'Player List'!$A$3:$C$275,2)=VLOOKUP($B17,'Lookup Lists'!$A$2:$C$23,3),"CS","Err"))))</f>
        <v>OK</v>
      </c>
      <c r="BZ17" s="42" t="str">
        <f>IF(BE17=" ","OK",IF(ISBLANK(VLOOKUP(BE17,'Player List'!$A$3:$C$275,3)),"Err",IF(VLOOKUP(BE17,'Player List'!$A$3:$C$275,3)='Player Input'!$C17,"OK",IF(VLOOKUP(BE17,'Player List'!$A$3:$C$275,2)=VLOOKUP($C17,'Lookup Lists'!$A$2:$C$23,3),"CS","Err"))))</f>
        <v>CS</v>
      </c>
      <c r="CA17" s="3" t="str">
        <f>IF(BF17=" ","OK",IF(ISBLANK(VLOOKUP(BF17,'Player List'!$A$3:$C$275,3)),"Err",IF(VLOOKUP(BF17,'Player List'!$A$3:$C$275,3)='Player Input'!$C17,"OK",IF(VLOOKUP(BF17,'Player List'!$A$3:$C$275,2)=VLOOKUP($C17,'Lookup Lists'!$A$2:$C$23,3),"CS","Err"))))</f>
        <v>OK</v>
      </c>
      <c r="CB17" s="3" t="str">
        <f>IF(BG17=" ","OK",IF(ISBLANK(VLOOKUP(BG17,'Player List'!$A$3:$C$275,3)),"Err",IF(VLOOKUP(BG17,'Player List'!$A$3:$C$275,3)='Player Input'!$C17,"OK",IF(VLOOKUP(BG17,'Player List'!$A$3:$C$275,2)=VLOOKUP($C17,'Lookup Lists'!$A$2:$C$23,3),"CS","Err"))))</f>
        <v>OK</v>
      </c>
      <c r="CC17" s="3" t="str">
        <f>IF(BH17=" ","OK",IF(ISBLANK(VLOOKUP(BH17,'Player List'!$A$3:$C$275,3)),"Err",IF(VLOOKUP(BH17,'Player List'!$A$3:$C$275,3)='Player Input'!$C17,"OK",IF(VLOOKUP(BH17,'Player List'!$A$3:$C$275,2)=VLOOKUP($C17,'Lookup Lists'!$A$2:$C$23,3),"CS","Err"))))</f>
        <v>OK</v>
      </c>
      <c r="CD17" s="3" t="str">
        <f>IF(BI17=" ","OK",IF(ISBLANK(VLOOKUP(BI17,'Player List'!$A$3:$C$275,3)),"Err",IF(VLOOKUP(BI17,'Player List'!$A$3:$C$275,3)='Player Input'!$C17,"OK",IF(VLOOKUP(BI17,'Player List'!$A$3:$C$275,2)=VLOOKUP($C17,'Lookup Lists'!$A$2:$C$23,3),"CS","Err"))))</f>
        <v>CS</v>
      </c>
      <c r="CE17" s="3" t="str">
        <f>IF(BJ17=" ","OK",IF(ISBLANK(VLOOKUP(BJ17,'Player List'!$A$3:$C$275,3)),"Err",IF(VLOOKUP(BJ17,'Player List'!$A$3:$C$275,3)='Player Input'!$C17,"OK",IF(VLOOKUP(BJ17,'Player List'!$A$3:$C$275,2)=VLOOKUP($C17,'Lookup Lists'!$A$2:$C$23,3),"CS","Err"))))</f>
        <v>OK</v>
      </c>
      <c r="CF17" s="3" t="str">
        <f>IF(BK17=" ","OK",IF(ISBLANK(VLOOKUP(BK17,'Player List'!$A$3:$C$275,3)),"Err",IF(VLOOKUP(BK17,'Player List'!$A$3:$C$275,3)='Player Input'!$C17,"OK",IF(VLOOKUP(BK17,'Player List'!$A$3:$C$275,2)=VLOOKUP($C17,'Lookup Lists'!$A$2:$C$23,3),"CS","Err"))))</f>
        <v>OK</v>
      </c>
      <c r="CG17" s="3" t="str">
        <f>IF(BL17=" ","OK",IF(ISBLANK(VLOOKUP(BL17,'Player List'!$A$3:$C$275,3)),"Err",IF(VLOOKUP(BL17,'Player List'!$A$3:$C$275,3)='Player Input'!$C17,"OK",IF(VLOOKUP(BL17,'Player List'!$A$3:$C$275,2)=VLOOKUP($C17,'Lookup Lists'!$A$2:$C$23,3),"CS","Err"))))</f>
        <v>OK</v>
      </c>
      <c r="CH17" s="3" t="str">
        <f>IF(BM17=" ","OK",IF(ISBLANK(VLOOKUP(BM17,'Player List'!$A$3:$C$275,3)),"Err",IF(VLOOKUP(BM17,'Player List'!$A$3:$C$275,3)='Player Input'!$C17,"OK",IF(VLOOKUP(BM17,'Player List'!$A$3:$C$275,2)=VLOOKUP($C17,'Lookup Lists'!$A$2:$C$23,3),"CS","Err"))))</f>
        <v>OK</v>
      </c>
      <c r="CI17" s="43" t="str">
        <f>IF(BN17=" ","OK",IF(ISBLANK(VLOOKUP(BN17,'Player List'!$A$3:$C$275,3)),"Err",IF(VLOOKUP(BN17,'Player List'!$A$3:$C$275,3)='Player Input'!$C17,"OK",IF(VLOOKUP(BN17,'Player List'!$A$3:$C$275,2)=VLOOKUP($C17,'Lookup Lists'!$A$2:$C$23,3),"CS","Err"))))</f>
        <v>OK</v>
      </c>
    </row>
    <row r="18" spans="1:87" x14ac:dyDescent="0.2">
      <c r="A18" s="90">
        <v>42656</v>
      </c>
      <c r="B18" s="89" t="s">
        <v>350</v>
      </c>
      <c r="C18" s="89" t="s">
        <v>262</v>
      </c>
      <c r="D18" s="60" t="str">
        <f t="shared" si="0"/>
        <v>CS</v>
      </c>
      <c r="E18" s="42">
        <v>209</v>
      </c>
      <c r="F18" s="46" t="str">
        <f>VLOOKUP(E18,'Player List'!$A$3:$F$275,6)</f>
        <v>T RIGDEN</v>
      </c>
      <c r="H18" s="46" t="e">
        <f>VLOOKUP(G18,'Player List'!$A$3:$F$275,6)</f>
        <v>#N/A</v>
      </c>
      <c r="I18" s="3">
        <v>48</v>
      </c>
      <c r="J18" s="46" t="str">
        <f>VLOOKUP(I18,'Player List'!$A$3:$F$275,6)</f>
        <v>G GANGE</v>
      </c>
      <c r="K18" s="3">
        <v>47</v>
      </c>
      <c r="L18" s="46" t="str">
        <f>VLOOKUP(K18,'Player List'!$A$3:$F$275,6)</f>
        <v>B GANGE</v>
      </c>
      <c r="M18" s="42">
        <v>181</v>
      </c>
      <c r="N18" s="46" t="str">
        <f>VLOOKUP(M18,'Player List'!$A$3:$F$275,6)</f>
        <v>D FOULKES</v>
      </c>
      <c r="O18" s="3">
        <v>62</v>
      </c>
      <c r="P18" s="46" t="str">
        <f>VLOOKUP(O18,'Player List'!$A$3:$F$275,6)</f>
        <v>D REES</v>
      </c>
      <c r="Q18" s="3">
        <v>219</v>
      </c>
      <c r="R18" s="46" t="str">
        <f>VLOOKUP(Q18,'Player List'!$A$3:$F$275,6)</f>
        <v>G PRES</v>
      </c>
      <c r="S18" s="3">
        <v>63</v>
      </c>
      <c r="T18" s="47" t="str">
        <f>VLOOKUP(S18,'Player List'!$A$3:$F$275,6)</f>
        <v>D REES</v>
      </c>
      <c r="U18" s="46"/>
      <c r="V18" s="46" t="e">
        <f>VLOOKUP(U18,'Player List'!$A$3:$F$275,6)</f>
        <v>#N/A</v>
      </c>
      <c r="W18" s="46"/>
      <c r="X18" s="47" t="e">
        <f>VLOOKUP(W18,'Player List'!$A$3:$F$275,6)</f>
        <v>#N/A</v>
      </c>
      <c r="Y18" s="34"/>
      <c r="Z18" s="42">
        <v>116</v>
      </c>
      <c r="AA18" s="46" t="str">
        <f>VLOOKUP(Z18,'Player List'!$A$3:$F$275,6)</f>
        <v>S AYLING</v>
      </c>
      <c r="AB18" s="3">
        <v>117</v>
      </c>
      <c r="AC18" s="46" t="str">
        <f>VLOOKUP(AB18,'Player List'!$A$3:$F$275,6)</f>
        <v>D SHIRVINGTON</v>
      </c>
      <c r="AD18" s="3">
        <v>112</v>
      </c>
      <c r="AE18" s="46" t="str">
        <f>VLOOKUP(AD18,'Player List'!$A$3:$F$275,6)</f>
        <v>M EAGER</v>
      </c>
      <c r="AF18" s="3">
        <v>111</v>
      </c>
      <c r="AG18" s="47" t="str">
        <f>VLOOKUP(AF18,'Player List'!$A$3:$F$275,6)</f>
        <v>S MCINTYRE</v>
      </c>
      <c r="AH18" s="42">
        <v>223</v>
      </c>
      <c r="AI18" s="46" t="str">
        <f>VLOOKUP(AH18,'Player List'!$A$3:$F$275,6)</f>
        <v>B TWEEDALE</v>
      </c>
      <c r="AJ18" s="3">
        <v>119</v>
      </c>
      <c r="AK18" s="46" t="str">
        <f>VLOOKUP(AJ18,'Player List'!$A$3:$F$275,6)</f>
        <v>J WILLIAMS</v>
      </c>
      <c r="AL18" s="3">
        <v>118</v>
      </c>
      <c r="AM18" s="46" t="str">
        <f>VLOOKUP(AL18,'Player List'!$A$3:$F$275,6)</f>
        <v>V HOWLEY</v>
      </c>
      <c r="AN18" s="3">
        <v>234</v>
      </c>
      <c r="AO18" s="47" t="str">
        <f>VLOOKUP(AN18,'Player List'!$A$3:$F$275,6)</f>
        <v>J WELCH</v>
      </c>
      <c r="AP18" s="46"/>
      <c r="AQ18" s="46" t="e">
        <f>VLOOKUP(AP18,'Player List'!$A$3:$F$275,6)</f>
        <v>#N/A</v>
      </c>
      <c r="AR18" s="46"/>
      <c r="AS18" s="47" t="e">
        <f>VLOOKUP(AR18,'Player List'!$A$3:$F$275,6)</f>
        <v>#N/A</v>
      </c>
      <c r="AU18" s="42">
        <f t="shared" si="1"/>
        <v>209</v>
      </c>
      <c r="AV18" s="3" t="str">
        <f t="shared" si="2"/>
        <v xml:space="preserve"> </v>
      </c>
      <c r="AW18" s="3">
        <f t="shared" si="3"/>
        <v>48</v>
      </c>
      <c r="AX18" s="3">
        <f t="shared" si="4"/>
        <v>47</v>
      </c>
      <c r="AY18" s="3">
        <f t="shared" si="5"/>
        <v>181</v>
      </c>
      <c r="AZ18" s="3">
        <f t="shared" si="6"/>
        <v>62</v>
      </c>
      <c r="BA18" s="3">
        <f t="shared" si="7"/>
        <v>219</v>
      </c>
      <c r="BB18" s="3">
        <f t="shared" si="8"/>
        <v>63</v>
      </c>
      <c r="BC18" s="3" t="str">
        <f t="shared" si="9"/>
        <v xml:space="preserve"> </v>
      </c>
      <c r="BD18" s="3" t="str">
        <f t="shared" si="10"/>
        <v xml:space="preserve"> </v>
      </c>
      <c r="BE18" s="42">
        <f t="shared" si="11"/>
        <v>116</v>
      </c>
      <c r="BF18" s="3">
        <f t="shared" si="12"/>
        <v>117</v>
      </c>
      <c r="BG18" s="3">
        <f t="shared" si="13"/>
        <v>112</v>
      </c>
      <c r="BH18" s="3">
        <f t="shared" si="14"/>
        <v>111</v>
      </c>
      <c r="BI18" s="3">
        <f t="shared" si="15"/>
        <v>223</v>
      </c>
      <c r="BJ18" s="3">
        <f t="shared" si="16"/>
        <v>119</v>
      </c>
      <c r="BK18" s="3">
        <f t="shared" si="17"/>
        <v>118</v>
      </c>
      <c r="BL18" s="3">
        <f t="shared" si="18"/>
        <v>234</v>
      </c>
      <c r="BM18" s="3" t="str">
        <f t="shared" si="19"/>
        <v xml:space="preserve"> </v>
      </c>
      <c r="BN18" s="43" t="str">
        <f t="shared" si="20"/>
        <v xml:space="preserve"> </v>
      </c>
      <c r="BP18" s="42" t="str">
        <f>IF(AU18=" ","OK",IF(ISBLANK(VLOOKUP(AU18,'Player List'!$A$3:$C$275,3)),"Err",IF(VLOOKUP(AU18,'Player List'!$A$3:$C$275,3)='Player Input'!$B18,"OK",IF(VLOOKUP(AU18,'Player List'!$A$3:$C$275,2)=VLOOKUP($B18,'Lookup Lists'!$A$2:$C$23,3),"CS","Err"))))</f>
        <v>CS</v>
      </c>
      <c r="BQ18" s="3" t="str">
        <f>IF(AV18=" ","OK",IF(ISBLANK(VLOOKUP(AV18,'Player List'!$A$3:$C$275,3)),"Err",IF(VLOOKUP(AV18,'Player List'!$A$3:$C$275,3)='Player Input'!$B18,"OK",IF(VLOOKUP(AV18,'Player List'!$A$3:$C$275,2)=VLOOKUP($B18,'Lookup Lists'!$A$2:$C$23,3),"CS","Err"))))</f>
        <v>OK</v>
      </c>
      <c r="BR18" s="3" t="str">
        <f>IF(AW18=" ","OK",IF(ISBLANK(VLOOKUP(AW18,'Player List'!$A$3:$C$275,3)),"Err",IF(VLOOKUP(AW18,'Player List'!$A$3:$C$275,3)='Player Input'!$B18,"OK",IF(VLOOKUP(AW18,'Player List'!$A$3:$C$275,2)=VLOOKUP($B18,'Lookup Lists'!$A$2:$C$23,3),"CS","Err"))))</f>
        <v>OK</v>
      </c>
      <c r="BS18" s="3" t="str">
        <f>IF(AX18=" ","OK",IF(ISBLANK(VLOOKUP(AX18,'Player List'!$A$3:$C$275,3)),"Err",IF(VLOOKUP(AX18,'Player List'!$A$3:$C$275,3)='Player Input'!$B18,"OK",IF(VLOOKUP(AX18,'Player List'!$A$3:$C$275,2)=VLOOKUP($B18,'Lookup Lists'!$A$2:$C$23,3),"CS","Err"))))</f>
        <v>OK</v>
      </c>
      <c r="BT18" s="3" t="str">
        <f>IF(AY18=" ","OK",IF(ISBLANK(VLOOKUP(AY18,'Player List'!$A$3:$C$275,3)),"Err",IF(VLOOKUP(AY18,'Player List'!$A$3:$C$275,3)='Player Input'!$B18,"OK",IF(VLOOKUP(AY18,'Player List'!$A$3:$C$275,2)=VLOOKUP($B18,'Lookup Lists'!$A$2:$C$23,3),"CS","Err"))))</f>
        <v>OK</v>
      </c>
      <c r="BU18" s="3" t="str">
        <f>IF(AZ18=" ","OK",IF(ISBLANK(VLOOKUP(AZ18,'Player List'!$A$3:$C$275,3)),"Err",IF(VLOOKUP(AZ18,'Player List'!$A$3:$C$275,3)='Player Input'!$B18,"OK",IF(VLOOKUP(AZ18,'Player List'!$A$3:$C$275,2)=VLOOKUP($B18,'Lookup Lists'!$A$2:$C$23,3),"CS","Err"))))</f>
        <v>OK</v>
      </c>
      <c r="BV18" s="3" t="str">
        <f>IF(BA18=" ","OK",IF(ISBLANK(VLOOKUP(BA18,'Player List'!$A$3:$C$275,3)),"Err",IF(VLOOKUP(BA18,'Player List'!$A$3:$C$275,3)='Player Input'!$B18,"OK",IF(VLOOKUP(BA18,'Player List'!$A$3:$C$275,2)=VLOOKUP($B18,'Lookup Lists'!$A$2:$C$23,3),"CS","Err"))))</f>
        <v>OK</v>
      </c>
      <c r="BW18" s="3" t="str">
        <f>IF(BB18=" ","OK",IF(ISBLANK(VLOOKUP(BB18,'Player List'!$A$3:$C$275,3)),"Err",IF(VLOOKUP(BB18,'Player List'!$A$3:$C$275,3)='Player Input'!$B18,"OK",IF(VLOOKUP(BB18,'Player List'!$A$3:$C$275,2)=VLOOKUP($B18,'Lookup Lists'!$A$2:$C$23,3),"CS","Err"))))</f>
        <v>OK</v>
      </c>
      <c r="BX18" s="3" t="str">
        <f>IF(BC18=" ","OK",IF(ISBLANK(VLOOKUP(BC18,'Player List'!$A$3:$C$275,3)),"Err",IF(VLOOKUP(BC18,'Player List'!$A$3:$C$275,3)='Player Input'!$B18,"OK",IF(VLOOKUP(BC18,'Player List'!$A$3:$C$275,2)=VLOOKUP($B18,'Lookup Lists'!$A$2:$C$23,3),"CS","Err"))))</f>
        <v>OK</v>
      </c>
      <c r="BY18" s="3" t="str">
        <f>IF(BD18=" ","OK",IF(ISBLANK(VLOOKUP(BD18,'Player List'!$A$3:$C$275,3)),"Err",IF(VLOOKUP(BD18,'Player List'!$A$3:$C$275,3)='Player Input'!$B18,"OK",IF(VLOOKUP(BD18,'Player List'!$A$3:$C$275,2)=VLOOKUP($B18,'Lookup Lists'!$A$2:$C$23,3),"CS","Err"))))</f>
        <v>OK</v>
      </c>
      <c r="BZ18" s="42" t="str">
        <f>IF(BE18=" ","OK",IF(ISBLANK(VLOOKUP(BE18,'Player List'!$A$3:$C$275,3)),"Err",IF(VLOOKUP(BE18,'Player List'!$A$3:$C$275,3)='Player Input'!$C18,"OK",IF(VLOOKUP(BE18,'Player List'!$A$3:$C$275,2)=VLOOKUP($C18,'Lookup Lists'!$A$2:$C$23,3),"CS","Err"))))</f>
        <v>OK</v>
      </c>
      <c r="CA18" s="3" t="str">
        <f>IF(BF18=" ","OK",IF(ISBLANK(VLOOKUP(BF18,'Player List'!$A$3:$C$275,3)),"Err",IF(VLOOKUP(BF18,'Player List'!$A$3:$C$275,3)='Player Input'!$C18,"OK",IF(VLOOKUP(BF18,'Player List'!$A$3:$C$275,2)=VLOOKUP($C18,'Lookup Lists'!$A$2:$C$23,3),"CS","Err"))))</f>
        <v>OK</v>
      </c>
      <c r="CB18" s="3" t="str">
        <f>IF(BG18=" ","OK",IF(ISBLANK(VLOOKUP(BG18,'Player List'!$A$3:$C$275,3)),"Err",IF(VLOOKUP(BG18,'Player List'!$A$3:$C$275,3)='Player Input'!$C18,"OK",IF(VLOOKUP(BG18,'Player List'!$A$3:$C$275,2)=VLOOKUP($C18,'Lookup Lists'!$A$2:$C$23,3),"CS","Err"))))</f>
        <v>OK</v>
      </c>
      <c r="CC18" s="3" t="str">
        <f>IF(BH18=" ","OK",IF(ISBLANK(VLOOKUP(BH18,'Player List'!$A$3:$C$275,3)),"Err",IF(VLOOKUP(BH18,'Player List'!$A$3:$C$275,3)='Player Input'!$C18,"OK",IF(VLOOKUP(BH18,'Player List'!$A$3:$C$275,2)=VLOOKUP($C18,'Lookup Lists'!$A$2:$C$23,3),"CS","Err"))))</f>
        <v>OK</v>
      </c>
      <c r="CD18" s="3" t="str">
        <f>IF(BI18=" ","OK",IF(ISBLANK(VLOOKUP(BI18,'Player List'!$A$3:$C$275,3)),"Err",IF(VLOOKUP(BI18,'Player List'!$A$3:$C$275,3)='Player Input'!$C18,"OK",IF(VLOOKUP(BI18,'Player List'!$A$3:$C$275,2)=VLOOKUP($C18,'Lookup Lists'!$A$2:$C$23,3),"CS","Err"))))</f>
        <v>OK</v>
      </c>
      <c r="CE18" s="3" t="str">
        <f>IF(BJ18=" ","OK",IF(ISBLANK(VLOOKUP(BJ18,'Player List'!$A$3:$C$275,3)),"Err",IF(VLOOKUP(BJ18,'Player List'!$A$3:$C$275,3)='Player Input'!$C18,"OK",IF(VLOOKUP(BJ18,'Player List'!$A$3:$C$275,2)=VLOOKUP($C18,'Lookup Lists'!$A$2:$C$23,3),"CS","Err"))))</f>
        <v>OK</v>
      </c>
      <c r="CF18" s="3" t="str">
        <f>IF(BK18=" ","OK",IF(ISBLANK(VLOOKUP(BK18,'Player List'!$A$3:$C$275,3)),"Err",IF(VLOOKUP(BK18,'Player List'!$A$3:$C$275,3)='Player Input'!$C18,"OK",IF(VLOOKUP(BK18,'Player List'!$A$3:$C$275,2)=VLOOKUP($C18,'Lookup Lists'!$A$2:$C$23,3),"CS","Err"))))</f>
        <v>OK</v>
      </c>
      <c r="CG18" s="3" t="str">
        <f>IF(BL18=" ","OK",IF(ISBLANK(VLOOKUP(BL18,'Player List'!$A$3:$C$275,3)),"Err",IF(VLOOKUP(BL18,'Player List'!$A$3:$C$275,3)='Player Input'!$C18,"OK",IF(VLOOKUP(BL18,'Player List'!$A$3:$C$275,2)=VLOOKUP($C18,'Lookup Lists'!$A$2:$C$23,3),"CS","Err"))))</f>
        <v>OK</v>
      </c>
      <c r="CH18" s="3" t="str">
        <f>IF(BM18=" ","OK",IF(ISBLANK(VLOOKUP(BM18,'Player List'!$A$3:$C$275,3)),"Err",IF(VLOOKUP(BM18,'Player List'!$A$3:$C$275,3)='Player Input'!$C18,"OK",IF(VLOOKUP(BM18,'Player List'!$A$3:$C$275,2)=VLOOKUP($C18,'Lookup Lists'!$A$2:$C$23,3),"CS","Err"))))</f>
        <v>OK</v>
      </c>
      <c r="CI18" s="43" t="str">
        <f>IF(BN18=" ","OK",IF(ISBLANK(VLOOKUP(BN18,'Player List'!$A$3:$C$275,3)),"Err",IF(VLOOKUP(BN18,'Player List'!$A$3:$C$275,3)='Player Input'!$C18,"OK",IF(VLOOKUP(BN18,'Player List'!$A$3:$C$275,2)=VLOOKUP($C18,'Lookup Lists'!$A$2:$C$23,3),"CS","Err"))))</f>
        <v>OK</v>
      </c>
    </row>
    <row r="19" spans="1:87" x14ac:dyDescent="0.2">
      <c r="A19" s="90">
        <v>42657</v>
      </c>
      <c r="B19" s="89" t="s">
        <v>269</v>
      </c>
      <c r="C19" s="89" t="s">
        <v>349</v>
      </c>
      <c r="D19" s="60" t="str">
        <f t="shared" si="0"/>
        <v>OK</v>
      </c>
      <c r="E19" s="42">
        <v>11</v>
      </c>
      <c r="F19" s="46" t="str">
        <f>VLOOKUP(E19,'Player List'!$A$3:$F$275,6)</f>
        <v>D WARREN</v>
      </c>
      <c r="G19" s="3">
        <v>8</v>
      </c>
      <c r="H19" s="46" t="str">
        <f>VLOOKUP(G19,'Player List'!$A$3:$F$275,6)</f>
        <v>D SYLVESTER</v>
      </c>
      <c r="I19" s="3">
        <v>2</v>
      </c>
      <c r="J19" s="46" t="str">
        <f>VLOOKUP(I19,'Player List'!$A$3:$F$275,6)</f>
        <v>T DARRINGTON</v>
      </c>
      <c r="K19" s="3">
        <v>4</v>
      </c>
      <c r="L19" s="46" t="str">
        <f>VLOOKUP(K19,'Player List'!$A$3:$F$275,6)</f>
        <v>R HANCOCK</v>
      </c>
      <c r="M19" s="42">
        <v>3</v>
      </c>
      <c r="N19" s="46" t="str">
        <f>VLOOKUP(M19,'Player List'!$A$3:$F$275,6)</f>
        <v>E EVANS</v>
      </c>
      <c r="O19" s="3">
        <v>286</v>
      </c>
      <c r="P19" s="46" t="str">
        <f>VLOOKUP(O19,'Player List'!$A$3:$F$275,6)</f>
        <v>M CONWAY</v>
      </c>
      <c r="Q19" s="3">
        <v>130</v>
      </c>
      <c r="R19" s="46" t="str">
        <f>VLOOKUP(Q19,'Player List'!$A$3:$F$275,6)</f>
        <v>T GRIFFITHS</v>
      </c>
      <c r="S19" s="3">
        <v>5</v>
      </c>
      <c r="T19" s="47" t="str">
        <f>VLOOKUP(S19,'Player List'!$A$3:$F$275,6)</f>
        <v>M MORTIMER</v>
      </c>
      <c r="U19" s="46"/>
      <c r="V19" s="46" t="e">
        <f>VLOOKUP(U19,'Player List'!$A$3:$F$275,6)</f>
        <v>#N/A</v>
      </c>
      <c r="W19" s="46"/>
      <c r="X19" s="47" t="e">
        <f>VLOOKUP(W19,'Player List'!$A$3:$F$275,6)</f>
        <v>#N/A</v>
      </c>
      <c r="Y19" s="34"/>
      <c r="Z19" s="42">
        <v>207</v>
      </c>
      <c r="AA19" s="46" t="str">
        <f>VLOOKUP(Z19,'Player List'!$A$3:$F$275,6)</f>
        <v>B AUBREY</v>
      </c>
      <c r="AB19" s="3">
        <v>213</v>
      </c>
      <c r="AC19" s="46" t="str">
        <f>VLOOKUP(AB19,'Player List'!$A$3:$F$275,6)</f>
        <v>P LOWE</v>
      </c>
      <c r="AD19" s="3">
        <v>208</v>
      </c>
      <c r="AE19" s="46" t="str">
        <f>VLOOKUP(AD19,'Player List'!$A$3:$F$275,6)</f>
        <v>H AUBREY</v>
      </c>
      <c r="AF19" s="3">
        <v>209</v>
      </c>
      <c r="AG19" s="47" t="str">
        <f>VLOOKUP(AF19,'Player List'!$A$3:$F$275,6)</f>
        <v>T RIGDEN</v>
      </c>
      <c r="AH19" s="42">
        <v>210</v>
      </c>
      <c r="AI19" s="46" t="str">
        <f>VLOOKUP(AH19,'Player List'!$A$3:$F$275,6)</f>
        <v>G RIGDEN</v>
      </c>
      <c r="AJ19" s="3">
        <v>211</v>
      </c>
      <c r="AK19" s="46" t="str">
        <f>VLOOKUP(AJ19,'Player List'!$A$3:$F$275,6)</f>
        <v>S CLAPSON</v>
      </c>
      <c r="AL19" s="3">
        <v>212</v>
      </c>
      <c r="AM19" s="46" t="str">
        <f>VLOOKUP(AL19,'Player List'!$A$3:$F$275,6)</f>
        <v>J CLAPSON</v>
      </c>
      <c r="AN19" s="3">
        <v>182</v>
      </c>
      <c r="AO19" s="47" t="str">
        <f>VLOOKUP(AN19,'Player List'!$A$3:$F$275,6)</f>
        <v>H FOULKES</v>
      </c>
      <c r="AP19" s="46"/>
      <c r="AQ19" s="46" t="e">
        <f>VLOOKUP(AP19,'Player List'!$A$3:$F$275,6)</f>
        <v>#N/A</v>
      </c>
      <c r="AR19" s="46"/>
      <c r="AS19" s="47" t="e">
        <f>VLOOKUP(AR19,'Player List'!$A$3:$F$275,6)</f>
        <v>#N/A</v>
      </c>
      <c r="AU19" s="42">
        <f t="shared" si="1"/>
        <v>11</v>
      </c>
      <c r="AV19" s="3">
        <f t="shared" si="2"/>
        <v>8</v>
      </c>
      <c r="AW19" s="3">
        <f t="shared" si="3"/>
        <v>2</v>
      </c>
      <c r="AX19" s="3">
        <f t="shared" si="4"/>
        <v>4</v>
      </c>
      <c r="AY19" s="3">
        <f t="shared" si="5"/>
        <v>3</v>
      </c>
      <c r="AZ19" s="3">
        <f t="shared" si="6"/>
        <v>286</v>
      </c>
      <c r="BA19" s="3">
        <f t="shared" si="7"/>
        <v>130</v>
      </c>
      <c r="BB19" s="3">
        <f t="shared" si="8"/>
        <v>5</v>
      </c>
      <c r="BC19" s="3" t="str">
        <f t="shared" si="9"/>
        <v xml:space="preserve"> </v>
      </c>
      <c r="BD19" s="3" t="str">
        <f t="shared" si="10"/>
        <v xml:space="preserve"> </v>
      </c>
      <c r="BE19" s="42">
        <f t="shared" si="11"/>
        <v>207</v>
      </c>
      <c r="BF19" s="3">
        <f t="shared" si="12"/>
        <v>213</v>
      </c>
      <c r="BG19" s="3">
        <f t="shared" si="13"/>
        <v>208</v>
      </c>
      <c r="BH19" s="3">
        <f t="shared" si="14"/>
        <v>209</v>
      </c>
      <c r="BI19" s="3">
        <f t="shared" si="15"/>
        <v>210</v>
      </c>
      <c r="BJ19" s="3">
        <f t="shared" si="16"/>
        <v>211</v>
      </c>
      <c r="BK19" s="3">
        <f t="shared" si="17"/>
        <v>212</v>
      </c>
      <c r="BL19" s="3">
        <f t="shared" si="18"/>
        <v>182</v>
      </c>
      <c r="BM19" s="3" t="str">
        <f t="shared" si="19"/>
        <v xml:space="preserve"> </v>
      </c>
      <c r="BN19" s="43" t="str">
        <f t="shared" si="20"/>
        <v xml:space="preserve"> </v>
      </c>
      <c r="BP19" s="42" t="str">
        <f>IF(AU19=" ","OK",IF(ISBLANK(VLOOKUP(AU19,'Player List'!$A$3:$C$275,3)),"Err",IF(VLOOKUP(AU19,'Player List'!$A$3:$C$275,3)='Player Input'!$B19,"OK",IF(VLOOKUP(AU19,'Player List'!$A$3:$C$275,2)=VLOOKUP($B19,'Lookup Lists'!$A$2:$C$23,3),"CS","Err"))))</f>
        <v>OK</v>
      </c>
      <c r="BQ19" s="3" t="str">
        <f>IF(AV19=" ","OK",IF(ISBLANK(VLOOKUP(AV19,'Player List'!$A$3:$C$275,3)),"Err",IF(VLOOKUP(AV19,'Player List'!$A$3:$C$275,3)='Player Input'!$B19,"OK",IF(VLOOKUP(AV19,'Player List'!$A$3:$C$275,2)=VLOOKUP($B19,'Lookup Lists'!$A$2:$C$23,3),"CS","Err"))))</f>
        <v>OK</v>
      </c>
      <c r="BR19" s="3" t="str">
        <f>IF(AW19=" ","OK",IF(ISBLANK(VLOOKUP(AW19,'Player List'!$A$3:$C$275,3)),"Err",IF(VLOOKUP(AW19,'Player List'!$A$3:$C$275,3)='Player Input'!$B19,"OK",IF(VLOOKUP(AW19,'Player List'!$A$3:$C$275,2)=VLOOKUP($B19,'Lookup Lists'!$A$2:$C$23,3),"CS","Err"))))</f>
        <v>OK</v>
      </c>
      <c r="BS19" s="3" t="str">
        <f>IF(AX19=" ","OK",IF(ISBLANK(VLOOKUP(AX19,'Player List'!$A$3:$C$275,3)),"Err",IF(VLOOKUP(AX19,'Player List'!$A$3:$C$275,3)='Player Input'!$B19,"OK",IF(VLOOKUP(AX19,'Player List'!$A$3:$C$275,2)=VLOOKUP($B19,'Lookup Lists'!$A$2:$C$23,3),"CS","Err"))))</f>
        <v>OK</v>
      </c>
      <c r="BT19" s="3" t="str">
        <f>IF(AY19=" ","OK",IF(ISBLANK(VLOOKUP(AY19,'Player List'!$A$3:$C$275,3)),"Err",IF(VLOOKUP(AY19,'Player List'!$A$3:$C$275,3)='Player Input'!$B19,"OK",IF(VLOOKUP(AY19,'Player List'!$A$3:$C$275,2)=VLOOKUP($B19,'Lookup Lists'!$A$2:$C$23,3),"CS","Err"))))</f>
        <v>OK</v>
      </c>
      <c r="BU19" s="3" t="str">
        <f>IF(AZ19=" ","OK",IF(ISBLANK(VLOOKUP(AZ19,'Player List'!$A$3:$C$275,3)),"Err",IF(VLOOKUP(AZ19,'Player List'!$A$3:$C$275,3)='Player Input'!$B19,"OK",IF(VLOOKUP(AZ19,'Player List'!$A$3:$C$275,2)=VLOOKUP($B19,'Lookup Lists'!$A$2:$C$23,3),"CS","Err"))))</f>
        <v>OK</v>
      </c>
      <c r="BV19" s="3" t="str">
        <f>IF(BA19=" ","OK",IF(ISBLANK(VLOOKUP(BA19,'Player List'!$A$3:$C$275,3)),"Err",IF(VLOOKUP(BA19,'Player List'!$A$3:$C$275,3)='Player Input'!$B19,"OK",IF(VLOOKUP(BA19,'Player List'!$A$3:$C$275,2)=VLOOKUP($B19,'Lookup Lists'!$A$2:$C$23,3),"CS","Err"))))</f>
        <v>OK</v>
      </c>
      <c r="BW19" s="3" t="str">
        <f>IF(BB19=" ","OK",IF(ISBLANK(VLOOKUP(BB19,'Player List'!$A$3:$C$275,3)),"Err",IF(VLOOKUP(BB19,'Player List'!$A$3:$C$275,3)='Player Input'!$B19,"OK",IF(VLOOKUP(BB19,'Player List'!$A$3:$C$275,2)=VLOOKUP($B19,'Lookup Lists'!$A$2:$C$23,3),"CS","Err"))))</f>
        <v>OK</v>
      </c>
      <c r="BX19" s="3" t="str">
        <f>IF(BC19=" ","OK",IF(ISBLANK(VLOOKUP(BC19,'Player List'!$A$3:$C$275,3)),"Err",IF(VLOOKUP(BC19,'Player List'!$A$3:$C$275,3)='Player Input'!$B19,"OK",IF(VLOOKUP(BC19,'Player List'!$A$3:$C$275,2)=VLOOKUP($B19,'Lookup Lists'!$A$2:$C$23,3),"CS","Err"))))</f>
        <v>OK</v>
      </c>
      <c r="BY19" s="3" t="str">
        <f>IF(BD19=" ","OK",IF(ISBLANK(VLOOKUP(BD19,'Player List'!$A$3:$C$275,3)),"Err",IF(VLOOKUP(BD19,'Player List'!$A$3:$C$275,3)='Player Input'!$B19,"OK",IF(VLOOKUP(BD19,'Player List'!$A$3:$C$275,2)=VLOOKUP($B19,'Lookup Lists'!$A$2:$C$23,3),"CS","Err"))))</f>
        <v>OK</v>
      </c>
      <c r="BZ19" s="42" t="str">
        <f>IF(BE19=" ","OK",IF(ISBLANK(VLOOKUP(BE19,'Player List'!$A$3:$C$275,3)),"Err",IF(VLOOKUP(BE19,'Player List'!$A$3:$C$275,3)='Player Input'!$C19,"OK",IF(VLOOKUP(BE19,'Player List'!$A$3:$C$275,2)=VLOOKUP($C19,'Lookup Lists'!$A$2:$C$23,3),"CS","Err"))))</f>
        <v>OK</v>
      </c>
      <c r="CA19" s="3" t="str">
        <f>IF(BF19=" ","OK",IF(ISBLANK(VLOOKUP(BF19,'Player List'!$A$3:$C$275,3)),"Err",IF(VLOOKUP(BF19,'Player List'!$A$3:$C$275,3)='Player Input'!$C19,"OK",IF(VLOOKUP(BF19,'Player List'!$A$3:$C$275,2)=VLOOKUP($C19,'Lookup Lists'!$A$2:$C$23,3),"CS","Err"))))</f>
        <v>OK</v>
      </c>
      <c r="CB19" s="3" t="str">
        <f>IF(BG19=" ","OK",IF(ISBLANK(VLOOKUP(BG19,'Player List'!$A$3:$C$275,3)),"Err",IF(VLOOKUP(BG19,'Player List'!$A$3:$C$275,3)='Player Input'!$C19,"OK",IF(VLOOKUP(BG19,'Player List'!$A$3:$C$275,2)=VLOOKUP($C19,'Lookup Lists'!$A$2:$C$23,3),"CS","Err"))))</f>
        <v>OK</v>
      </c>
      <c r="CC19" s="3" t="str">
        <f>IF(BH19=" ","OK",IF(ISBLANK(VLOOKUP(BH19,'Player List'!$A$3:$C$275,3)),"Err",IF(VLOOKUP(BH19,'Player List'!$A$3:$C$275,3)='Player Input'!$C19,"OK",IF(VLOOKUP(BH19,'Player List'!$A$3:$C$275,2)=VLOOKUP($C19,'Lookup Lists'!$A$2:$C$23,3),"CS","Err"))))</f>
        <v>OK</v>
      </c>
      <c r="CD19" s="3" t="str">
        <f>IF(BI19=" ","OK",IF(ISBLANK(VLOOKUP(BI19,'Player List'!$A$3:$C$275,3)),"Err",IF(VLOOKUP(BI19,'Player List'!$A$3:$C$275,3)='Player Input'!$C19,"OK",IF(VLOOKUP(BI19,'Player List'!$A$3:$C$275,2)=VLOOKUP($C19,'Lookup Lists'!$A$2:$C$23,3),"CS","Err"))))</f>
        <v>OK</v>
      </c>
      <c r="CE19" s="3" t="str">
        <f>IF(BJ19=" ","OK",IF(ISBLANK(VLOOKUP(BJ19,'Player List'!$A$3:$C$275,3)),"Err",IF(VLOOKUP(BJ19,'Player List'!$A$3:$C$275,3)='Player Input'!$C19,"OK",IF(VLOOKUP(BJ19,'Player List'!$A$3:$C$275,2)=VLOOKUP($C19,'Lookup Lists'!$A$2:$C$23,3),"CS","Err"))))</f>
        <v>OK</v>
      </c>
      <c r="CF19" s="3" t="str">
        <f>IF(BK19=" ","OK",IF(ISBLANK(VLOOKUP(BK19,'Player List'!$A$3:$C$275,3)),"Err",IF(VLOOKUP(BK19,'Player List'!$A$3:$C$275,3)='Player Input'!$C19,"OK",IF(VLOOKUP(BK19,'Player List'!$A$3:$C$275,2)=VLOOKUP($C19,'Lookup Lists'!$A$2:$C$23,3),"CS","Err"))))</f>
        <v>OK</v>
      </c>
      <c r="CG19" s="3" t="str">
        <f>IF(BL19=" ","OK",IF(ISBLANK(VLOOKUP(BL19,'Player List'!$A$3:$C$275,3)),"Err",IF(VLOOKUP(BL19,'Player List'!$A$3:$C$275,3)='Player Input'!$C19,"OK",IF(VLOOKUP(BL19,'Player List'!$A$3:$C$275,2)=VLOOKUP($C19,'Lookup Lists'!$A$2:$C$23,3),"CS","Err"))))</f>
        <v>OK</v>
      </c>
      <c r="CH19" s="3" t="str">
        <f>IF(BM19=" ","OK",IF(ISBLANK(VLOOKUP(BM19,'Player List'!$A$3:$C$275,3)),"Err",IF(VLOOKUP(BM19,'Player List'!$A$3:$C$275,3)='Player Input'!$C19,"OK",IF(VLOOKUP(BM19,'Player List'!$A$3:$C$275,2)=VLOOKUP($C19,'Lookup Lists'!$A$2:$C$23,3),"CS","Err"))))</f>
        <v>OK</v>
      </c>
      <c r="CI19" s="43" t="str">
        <f>IF(BN19=" ","OK",IF(ISBLANK(VLOOKUP(BN19,'Player List'!$A$3:$C$275,3)),"Err",IF(VLOOKUP(BN19,'Player List'!$A$3:$C$275,3)='Player Input'!$C19,"OK",IF(VLOOKUP(BN19,'Player List'!$A$3:$C$275,2)=VLOOKUP($C19,'Lookup Lists'!$A$2:$C$23,3),"CS","Err"))))</f>
        <v>OK</v>
      </c>
    </row>
    <row r="20" spans="1:87" x14ac:dyDescent="0.2">
      <c r="A20" s="108">
        <v>42657</v>
      </c>
      <c r="B20" s="109" t="s">
        <v>260</v>
      </c>
      <c r="C20" s="109" t="s">
        <v>10</v>
      </c>
      <c r="D20" s="60" t="str">
        <f t="shared" si="0"/>
        <v>OK</v>
      </c>
      <c r="E20" s="42">
        <v>32</v>
      </c>
      <c r="F20" s="46" t="str">
        <f>VLOOKUP(E20,'Player List'!$A$3:$F$275,6)</f>
        <v>K O'CONNOR</v>
      </c>
      <c r="G20" s="3">
        <v>33</v>
      </c>
      <c r="H20" s="46" t="str">
        <f>VLOOKUP(G20,'Player List'!$A$3:$F$275,6)</f>
        <v>D TOLSON</v>
      </c>
      <c r="I20" s="3">
        <v>274</v>
      </c>
      <c r="J20" s="46" t="str">
        <f>VLOOKUP(I20,'Player List'!$A$3:$F$275,6)</f>
        <v>B ROGERS</v>
      </c>
      <c r="K20" s="3">
        <v>29</v>
      </c>
      <c r="L20" s="46" t="str">
        <f>VLOOKUP(K20,'Player List'!$A$3:$F$275,6)</f>
        <v>I PORTER</v>
      </c>
      <c r="M20" s="42">
        <v>31</v>
      </c>
      <c r="N20" s="46" t="str">
        <f>VLOOKUP(M20,'Player List'!$A$3:$F$275,6)</f>
        <v>J BRYANT</v>
      </c>
      <c r="O20" s="3">
        <v>312</v>
      </c>
      <c r="P20" s="46" t="str">
        <f>VLOOKUP(O20,'Player List'!$A$3:$F$275,6)</f>
        <v>C BISHOP</v>
      </c>
      <c r="Q20" s="3">
        <v>27</v>
      </c>
      <c r="R20" s="46" t="str">
        <f>VLOOKUP(Q20,'Player List'!$A$3:$F$275,6)</f>
        <v>B HESKETH</v>
      </c>
      <c r="S20" s="3">
        <v>30</v>
      </c>
      <c r="T20" s="47" t="str">
        <f>VLOOKUP(S20,'Player List'!$A$3:$F$275,6)</f>
        <v>J CATON</v>
      </c>
      <c r="U20" s="46"/>
      <c r="V20" s="46" t="e">
        <f>VLOOKUP(U20,'Player List'!$A$3:$F$275,6)</f>
        <v>#N/A</v>
      </c>
      <c r="W20" s="46"/>
      <c r="X20" s="47" t="e">
        <f>VLOOKUP(W20,'Player List'!$A$3:$F$275,6)</f>
        <v>#N/A</v>
      </c>
      <c r="Y20" s="34"/>
      <c r="Z20" s="42">
        <v>322</v>
      </c>
      <c r="AA20" s="46" t="str">
        <f>VLOOKUP(Z20,'Player List'!$A$3:$F$275,6)</f>
        <v>M DAINES</v>
      </c>
      <c r="AB20" s="3">
        <v>292</v>
      </c>
      <c r="AC20" s="46" t="str">
        <f>VLOOKUP(AB20,'Player List'!$A$3:$F$275,6)</f>
        <v>H PARRY</v>
      </c>
      <c r="AD20" s="3">
        <v>50</v>
      </c>
      <c r="AE20" s="46" t="str">
        <f>VLOOKUP(AD20,'Player List'!$A$3:$F$275,6)</f>
        <v>D GRIFFITHS</v>
      </c>
      <c r="AF20" s="3">
        <v>43</v>
      </c>
      <c r="AG20" s="47" t="str">
        <f>VLOOKUP(AF20,'Player List'!$A$3:$F$275,6)</f>
        <v>J STANNARD</v>
      </c>
      <c r="AH20" s="42">
        <v>316</v>
      </c>
      <c r="AI20" s="46" t="str">
        <f>VLOOKUP(AH20,'Player List'!$A$3:$F$275,6)</f>
        <v>D SMITH</v>
      </c>
      <c r="AJ20" s="3">
        <v>323</v>
      </c>
      <c r="AK20" s="46" t="str">
        <f>VLOOKUP(AJ20,'Player List'!$A$3:$F$275,6)</f>
        <v>N LLOYD</v>
      </c>
      <c r="AL20" s="3">
        <v>53</v>
      </c>
      <c r="AM20" s="46" t="str">
        <f>VLOOKUP(AL20,'Player List'!$A$3:$F$275,6)</f>
        <v>C ROWLAND</v>
      </c>
      <c r="AN20" s="3">
        <v>44</v>
      </c>
      <c r="AO20" s="47" t="str">
        <f>VLOOKUP(AN20,'Player List'!$A$3:$F$275,6)</f>
        <v>S STANNARD</v>
      </c>
      <c r="AP20" s="46"/>
      <c r="AQ20" s="46" t="e">
        <f>VLOOKUP(AP20,'Player List'!$A$3:$F$275,6)</f>
        <v>#N/A</v>
      </c>
      <c r="AR20" s="46"/>
      <c r="AS20" s="47" t="e">
        <f>VLOOKUP(AR20,'Player List'!$A$3:$F$275,6)</f>
        <v>#N/A</v>
      </c>
      <c r="AU20" s="42">
        <f t="shared" si="1"/>
        <v>32</v>
      </c>
      <c r="AV20" s="3">
        <f t="shared" si="2"/>
        <v>33</v>
      </c>
      <c r="AW20" s="3">
        <f t="shared" si="3"/>
        <v>274</v>
      </c>
      <c r="AX20" s="3">
        <f t="shared" si="4"/>
        <v>29</v>
      </c>
      <c r="AY20" s="3">
        <f t="shared" si="5"/>
        <v>31</v>
      </c>
      <c r="AZ20" s="3">
        <f t="shared" si="6"/>
        <v>312</v>
      </c>
      <c r="BA20" s="3">
        <f t="shared" si="7"/>
        <v>27</v>
      </c>
      <c r="BB20" s="3">
        <f t="shared" si="8"/>
        <v>30</v>
      </c>
      <c r="BC20" s="3" t="str">
        <f t="shared" si="9"/>
        <v xml:space="preserve"> </v>
      </c>
      <c r="BD20" s="3" t="str">
        <f t="shared" si="10"/>
        <v xml:space="preserve"> </v>
      </c>
      <c r="BE20" s="42">
        <f t="shared" si="11"/>
        <v>322</v>
      </c>
      <c r="BF20" s="3">
        <f t="shared" si="12"/>
        <v>292</v>
      </c>
      <c r="BG20" s="3">
        <f t="shared" si="13"/>
        <v>50</v>
      </c>
      <c r="BH20" s="3">
        <f t="shared" si="14"/>
        <v>43</v>
      </c>
      <c r="BI20" s="3">
        <f t="shared" si="15"/>
        <v>316</v>
      </c>
      <c r="BJ20" s="3">
        <f t="shared" si="16"/>
        <v>323</v>
      </c>
      <c r="BK20" s="3">
        <f t="shared" si="17"/>
        <v>53</v>
      </c>
      <c r="BL20" s="3">
        <f t="shared" si="18"/>
        <v>44</v>
      </c>
      <c r="BM20" s="3" t="str">
        <f t="shared" si="19"/>
        <v xml:space="preserve"> </v>
      </c>
      <c r="BN20" s="43" t="str">
        <f t="shared" si="20"/>
        <v xml:space="preserve"> </v>
      </c>
      <c r="BP20" s="42" t="str">
        <f>IF(AU20=" ","OK",IF(ISBLANK(VLOOKUP(AU20,'Player List'!$A$3:$C$275,3)),"Err",IF(VLOOKUP(AU20,'Player List'!$A$3:$C$275,3)='Player Input'!$B20,"OK",IF(VLOOKUP(AU20,'Player List'!$A$3:$C$275,2)=VLOOKUP($B20,'Lookup Lists'!$A$2:$C$23,3),"CS","Err"))))</f>
        <v>OK</v>
      </c>
      <c r="BQ20" s="3" t="str">
        <f>IF(AV20=" ","OK",IF(ISBLANK(VLOOKUP(AV20,'Player List'!$A$3:$C$275,3)),"Err",IF(VLOOKUP(AV20,'Player List'!$A$3:$C$275,3)='Player Input'!$B20,"OK",IF(VLOOKUP(AV20,'Player List'!$A$3:$C$275,2)=VLOOKUP($B20,'Lookup Lists'!$A$2:$C$23,3),"CS","Err"))))</f>
        <v>OK</v>
      </c>
      <c r="BR20" s="3" t="str">
        <f>IF(AW20=" ","OK",IF(ISBLANK(VLOOKUP(AW20,'Player List'!$A$3:$C$275,3)),"Err",IF(VLOOKUP(AW20,'Player List'!$A$3:$C$275,3)='Player Input'!$B20,"OK",IF(VLOOKUP(AW20,'Player List'!$A$3:$C$275,2)=VLOOKUP($B20,'Lookup Lists'!$A$2:$C$23,3),"CS","Err"))))</f>
        <v>OK</v>
      </c>
      <c r="BS20" s="3" t="str">
        <f>IF(AX20=" ","OK",IF(ISBLANK(VLOOKUP(AX20,'Player List'!$A$3:$C$275,3)),"Err",IF(VLOOKUP(AX20,'Player List'!$A$3:$C$275,3)='Player Input'!$B20,"OK",IF(VLOOKUP(AX20,'Player List'!$A$3:$C$275,2)=VLOOKUP($B20,'Lookup Lists'!$A$2:$C$23,3),"CS","Err"))))</f>
        <v>OK</v>
      </c>
      <c r="BT20" s="3" t="str">
        <f>IF(AY20=" ","OK",IF(ISBLANK(VLOOKUP(AY20,'Player List'!$A$3:$C$275,3)),"Err",IF(VLOOKUP(AY20,'Player List'!$A$3:$C$275,3)='Player Input'!$B20,"OK",IF(VLOOKUP(AY20,'Player List'!$A$3:$C$275,2)=VLOOKUP($B20,'Lookup Lists'!$A$2:$C$23,3),"CS","Err"))))</f>
        <v>OK</v>
      </c>
      <c r="BU20" s="3" t="str">
        <f>IF(AZ20=" ","OK",IF(ISBLANK(VLOOKUP(AZ20,'Player List'!$A$3:$C$275,3)),"Err",IF(VLOOKUP(AZ20,'Player List'!$A$3:$C$275,3)='Player Input'!$B20,"OK",IF(VLOOKUP(AZ20,'Player List'!$A$3:$C$275,2)=VLOOKUP($B20,'Lookup Lists'!$A$2:$C$23,3),"CS","Err"))))</f>
        <v>OK</v>
      </c>
      <c r="BV20" s="3" t="str">
        <f>IF(BA20=" ","OK",IF(ISBLANK(VLOOKUP(BA20,'Player List'!$A$3:$C$275,3)),"Err",IF(VLOOKUP(BA20,'Player List'!$A$3:$C$275,3)='Player Input'!$B20,"OK",IF(VLOOKUP(BA20,'Player List'!$A$3:$C$275,2)=VLOOKUP($B20,'Lookup Lists'!$A$2:$C$23,3),"CS","Err"))))</f>
        <v>OK</v>
      </c>
      <c r="BW20" s="3" t="str">
        <f>IF(BB20=" ","OK",IF(ISBLANK(VLOOKUP(BB20,'Player List'!$A$3:$C$275,3)),"Err",IF(VLOOKUP(BB20,'Player List'!$A$3:$C$275,3)='Player Input'!$B20,"OK",IF(VLOOKUP(BB20,'Player List'!$A$3:$C$275,2)=VLOOKUP($B20,'Lookup Lists'!$A$2:$C$23,3),"CS","Err"))))</f>
        <v>OK</v>
      </c>
      <c r="BX20" s="3" t="str">
        <f>IF(BC20=" ","OK",IF(ISBLANK(VLOOKUP(BC20,'Player List'!$A$3:$C$275,3)),"Err",IF(VLOOKUP(BC20,'Player List'!$A$3:$C$275,3)='Player Input'!$B20,"OK",IF(VLOOKUP(BC20,'Player List'!$A$3:$C$275,2)=VLOOKUP($B20,'Lookup Lists'!$A$2:$C$23,3),"CS","Err"))))</f>
        <v>OK</v>
      </c>
      <c r="BY20" s="3" t="str">
        <f>IF(BD20=" ","OK",IF(ISBLANK(VLOOKUP(BD20,'Player List'!$A$3:$C$275,3)),"Err",IF(VLOOKUP(BD20,'Player List'!$A$3:$C$275,3)='Player Input'!$B20,"OK",IF(VLOOKUP(BD20,'Player List'!$A$3:$C$275,2)=VLOOKUP($B20,'Lookup Lists'!$A$2:$C$23,3),"CS","Err"))))</f>
        <v>OK</v>
      </c>
      <c r="BZ20" s="42" t="str">
        <f>IF(BE20=" ","OK",IF(ISBLANK(VLOOKUP(BE20,'Player List'!$A$3:$C$275,3)),"Err",IF(VLOOKUP(BE20,'Player List'!$A$3:$C$275,3)='Player Input'!$C20,"OK",IF(VLOOKUP(BE20,'Player List'!$A$3:$C$275,2)=VLOOKUP($C20,'Lookup Lists'!$A$2:$C$23,3),"CS","Err"))))</f>
        <v>OK</v>
      </c>
      <c r="CA20" s="3" t="str">
        <f>IF(BF20=" ","OK",IF(ISBLANK(VLOOKUP(BF20,'Player List'!$A$3:$C$275,3)),"Err",IF(VLOOKUP(BF20,'Player List'!$A$3:$C$275,3)='Player Input'!$C20,"OK",IF(VLOOKUP(BF20,'Player List'!$A$3:$C$275,2)=VLOOKUP($C20,'Lookup Lists'!$A$2:$C$23,3),"CS","Err"))))</f>
        <v>OK</v>
      </c>
      <c r="CB20" s="3" t="str">
        <f>IF(BG20=" ","OK",IF(ISBLANK(VLOOKUP(BG20,'Player List'!$A$3:$C$275,3)),"Err",IF(VLOOKUP(BG20,'Player List'!$A$3:$C$275,3)='Player Input'!$C20,"OK",IF(VLOOKUP(BG20,'Player List'!$A$3:$C$275,2)=VLOOKUP($C20,'Lookup Lists'!$A$2:$C$23,3),"CS","Err"))))</f>
        <v>OK</v>
      </c>
      <c r="CC20" s="3" t="str">
        <f>IF(BH20=" ","OK",IF(ISBLANK(VLOOKUP(BH20,'Player List'!$A$3:$C$275,3)),"Err",IF(VLOOKUP(BH20,'Player List'!$A$3:$C$275,3)='Player Input'!$C20,"OK",IF(VLOOKUP(BH20,'Player List'!$A$3:$C$275,2)=VLOOKUP($C20,'Lookup Lists'!$A$2:$C$23,3),"CS","Err"))))</f>
        <v>OK</v>
      </c>
      <c r="CD20" s="3" t="str">
        <f>IF(BI20=" ","OK",IF(ISBLANK(VLOOKUP(BI20,'Player List'!$A$3:$C$275,3)),"Err",IF(VLOOKUP(BI20,'Player List'!$A$3:$C$275,3)='Player Input'!$C20,"OK",IF(VLOOKUP(BI20,'Player List'!$A$3:$C$275,2)=VLOOKUP($C20,'Lookup Lists'!$A$2:$C$23,3),"CS","Err"))))</f>
        <v>OK</v>
      </c>
      <c r="CE20" s="3" t="str">
        <f>IF(BJ20=" ","OK",IF(ISBLANK(VLOOKUP(BJ20,'Player List'!$A$3:$C$275,3)),"Err",IF(VLOOKUP(BJ20,'Player List'!$A$3:$C$275,3)='Player Input'!$C20,"OK",IF(VLOOKUP(BJ20,'Player List'!$A$3:$C$275,2)=VLOOKUP($C20,'Lookup Lists'!$A$2:$C$23,3),"CS","Err"))))</f>
        <v>OK</v>
      </c>
      <c r="CF20" s="3" t="str">
        <f>IF(BK20=" ","OK",IF(ISBLANK(VLOOKUP(BK20,'Player List'!$A$3:$C$275,3)),"Err",IF(VLOOKUP(BK20,'Player List'!$A$3:$C$275,3)='Player Input'!$C20,"OK",IF(VLOOKUP(BK20,'Player List'!$A$3:$C$275,2)=VLOOKUP($C20,'Lookup Lists'!$A$2:$C$23,3),"CS","Err"))))</f>
        <v>OK</v>
      </c>
      <c r="CG20" s="3" t="str">
        <f>IF(BL20=" ","OK",IF(ISBLANK(VLOOKUP(BL20,'Player List'!$A$3:$C$275,3)),"Err",IF(VLOOKUP(BL20,'Player List'!$A$3:$C$275,3)='Player Input'!$C20,"OK",IF(VLOOKUP(BL20,'Player List'!$A$3:$C$275,2)=VLOOKUP($C20,'Lookup Lists'!$A$2:$C$23,3),"CS","Err"))))</f>
        <v>OK</v>
      </c>
      <c r="CH20" s="3" t="str">
        <f>IF(BM20=" ","OK",IF(ISBLANK(VLOOKUP(BM20,'Player List'!$A$3:$C$275,3)),"Err",IF(VLOOKUP(BM20,'Player List'!$A$3:$C$275,3)='Player Input'!$C20,"OK",IF(VLOOKUP(BM20,'Player List'!$A$3:$C$275,2)=VLOOKUP($C20,'Lookup Lists'!$A$2:$C$23,3),"CS","Err"))))</f>
        <v>OK</v>
      </c>
      <c r="CI20" s="43" t="str">
        <f>IF(BN20=" ","OK",IF(ISBLANK(VLOOKUP(BN20,'Player List'!$A$3:$C$275,3)),"Err",IF(VLOOKUP(BN20,'Player List'!$A$3:$C$275,3)='Player Input'!$C20,"OK",IF(VLOOKUP(BN20,'Player List'!$A$3:$C$275,2)=VLOOKUP($C20,'Lookup Lists'!$A$2:$C$23,3),"CS","Err"))))</f>
        <v>OK</v>
      </c>
    </row>
    <row r="21" spans="1:87" x14ac:dyDescent="0.2">
      <c r="A21" s="108">
        <v>42658</v>
      </c>
      <c r="B21" s="109" t="s">
        <v>262</v>
      </c>
      <c r="C21" s="109" t="s">
        <v>389</v>
      </c>
      <c r="D21" s="60" t="str">
        <f t="shared" si="0"/>
        <v>OK</v>
      </c>
      <c r="E21" s="42">
        <v>116</v>
      </c>
      <c r="F21" s="46" t="str">
        <f>VLOOKUP(E21,'Player List'!$A$3:$F$275,6)</f>
        <v>S AYLING</v>
      </c>
      <c r="G21" s="3">
        <v>117</v>
      </c>
      <c r="H21" s="46" t="str">
        <f>VLOOKUP(G21,'Player List'!$A$3:$F$275,6)</f>
        <v>D SHIRVINGTON</v>
      </c>
      <c r="I21" s="3">
        <v>112</v>
      </c>
      <c r="J21" s="46" t="str">
        <f>VLOOKUP(I21,'Player List'!$A$3:$F$275,6)</f>
        <v>M EAGER</v>
      </c>
      <c r="K21" s="3">
        <v>111</v>
      </c>
      <c r="L21" s="46" t="str">
        <f>VLOOKUP(K21,'Player List'!$A$3:$F$275,6)</f>
        <v>S MCINTYRE</v>
      </c>
      <c r="M21" s="42">
        <v>223</v>
      </c>
      <c r="N21" s="46" t="str">
        <f>VLOOKUP(M21,'Player List'!$A$3:$F$275,6)</f>
        <v>B TWEEDALE</v>
      </c>
      <c r="O21" s="3">
        <v>119</v>
      </c>
      <c r="P21" s="46" t="str">
        <f>VLOOKUP(O21,'Player List'!$A$3:$F$275,6)</f>
        <v>J WILLIAMS</v>
      </c>
      <c r="Q21" s="3">
        <v>118</v>
      </c>
      <c r="R21" s="46" t="str">
        <f>VLOOKUP(Q21,'Player List'!$A$3:$F$275,6)</f>
        <v>V HOWLEY</v>
      </c>
      <c r="S21" s="3">
        <v>234</v>
      </c>
      <c r="T21" s="47" t="str">
        <f>VLOOKUP(S21,'Player List'!$A$3:$F$275,6)</f>
        <v>J WELCH</v>
      </c>
      <c r="U21" s="46"/>
      <c r="V21" s="46" t="e">
        <f>VLOOKUP(U21,'Player List'!$A$3:$F$275,6)</f>
        <v>#N/A</v>
      </c>
      <c r="W21" s="46"/>
      <c r="X21" s="47" t="e">
        <f>VLOOKUP(W21,'Player List'!$A$3:$F$275,6)</f>
        <v>#N/A</v>
      </c>
      <c r="Y21" s="34"/>
      <c r="Z21" s="42">
        <v>332</v>
      </c>
      <c r="AA21" s="46" t="str">
        <f>VLOOKUP(Z21,'Player List'!$A$3:$F$275,6)</f>
        <v>D SMITH</v>
      </c>
      <c r="AB21" s="3">
        <v>353</v>
      </c>
      <c r="AC21" s="46" t="str">
        <f>VLOOKUP(AB21,'Player List'!$A$3:$F$275,6)</f>
        <v>T ORLEY</v>
      </c>
      <c r="AD21" s="3">
        <v>336</v>
      </c>
      <c r="AE21" s="46" t="str">
        <f>VLOOKUP(AD21,'Player List'!$A$3:$F$275,6)</f>
        <v>I HEALEY</v>
      </c>
      <c r="AF21" s="3">
        <v>334</v>
      </c>
      <c r="AG21" s="47" t="str">
        <f>VLOOKUP(AF21,'Player List'!$A$3:$F$275,6)</f>
        <v>J TROUT</v>
      </c>
      <c r="AH21" s="42">
        <v>338</v>
      </c>
      <c r="AI21" s="46" t="str">
        <f>VLOOKUP(AH21,'Player List'!$A$3:$F$275,6)</f>
        <v>R WALDEN</v>
      </c>
      <c r="AJ21" s="3">
        <v>347</v>
      </c>
      <c r="AK21" s="46" t="str">
        <f>VLOOKUP(AJ21,'Player List'!$A$3:$F$275,6)</f>
        <v>T COOPER</v>
      </c>
      <c r="AL21" s="3">
        <v>337</v>
      </c>
      <c r="AM21" s="46" t="str">
        <f>VLOOKUP(AL21,'Player List'!$A$3:$F$275,6)</f>
        <v>D BARNES</v>
      </c>
      <c r="AN21" s="3">
        <v>278</v>
      </c>
      <c r="AO21" s="47" t="str">
        <f>VLOOKUP(AN21,'Player List'!$A$3:$F$275,6)</f>
        <v>P KENNETT</v>
      </c>
      <c r="AP21" s="46"/>
      <c r="AQ21" s="46" t="e">
        <f>VLOOKUP(AP21,'Player List'!$A$3:$F$275,6)</f>
        <v>#N/A</v>
      </c>
      <c r="AR21" s="46"/>
      <c r="AS21" s="47" t="e">
        <f>VLOOKUP(AR21,'Player List'!$A$3:$F$275,6)</f>
        <v>#N/A</v>
      </c>
      <c r="AU21" s="42">
        <f t="shared" si="1"/>
        <v>116</v>
      </c>
      <c r="AV21" s="3">
        <f t="shared" si="2"/>
        <v>117</v>
      </c>
      <c r="AW21" s="3">
        <f t="shared" si="3"/>
        <v>112</v>
      </c>
      <c r="AX21" s="3">
        <f t="shared" si="4"/>
        <v>111</v>
      </c>
      <c r="AY21" s="3">
        <f t="shared" si="5"/>
        <v>223</v>
      </c>
      <c r="AZ21" s="3">
        <f t="shared" si="6"/>
        <v>119</v>
      </c>
      <c r="BA21" s="3">
        <f t="shared" si="7"/>
        <v>118</v>
      </c>
      <c r="BB21" s="3">
        <f t="shared" si="8"/>
        <v>234</v>
      </c>
      <c r="BC21" s="3" t="str">
        <f t="shared" si="9"/>
        <v xml:space="preserve"> </v>
      </c>
      <c r="BD21" s="3" t="str">
        <f t="shared" si="10"/>
        <v xml:space="preserve"> </v>
      </c>
      <c r="BE21" s="42">
        <f t="shared" si="11"/>
        <v>332</v>
      </c>
      <c r="BF21" s="3">
        <f t="shared" si="12"/>
        <v>353</v>
      </c>
      <c r="BG21" s="3">
        <f t="shared" si="13"/>
        <v>336</v>
      </c>
      <c r="BH21" s="3">
        <f t="shared" si="14"/>
        <v>334</v>
      </c>
      <c r="BI21" s="3">
        <f t="shared" si="15"/>
        <v>338</v>
      </c>
      <c r="BJ21" s="3">
        <f t="shared" si="16"/>
        <v>347</v>
      </c>
      <c r="BK21" s="3">
        <f t="shared" si="17"/>
        <v>337</v>
      </c>
      <c r="BL21" s="3">
        <f t="shared" si="18"/>
        <v>278</v>
      </c>
      <c r="BM21" s="3" t="str">
        <f t="shared" si="19"/>
        <v xml:space="preserve"> </v>
      </c>
      <c r="BN21" s="43" t="str">
        <f t="shared" si="20"/>
        <v xml:space="preserve"> </v>
      </c>
      <c r="BP21" s="42" t="str">
        <f>IF(AU21=" ","OK",IF(ISBLANK(VLOOKUP(AU21,'Player List'!$A$3:$C$275,3)),"Err",IF(VLOOKUP(AU21,'Player List'!$A$3:$C$275,3)='Player Input'!$B21,"OK",IF(VLOOKUP(AU21,'Player List'!$A$3:$C$275,2)=VLOOKUP($B21,'Lookup Lists'!$A$2:$C$23,3),"CS","Err"))))</f>
        <v>OK</v>
      </c>
      <c r="BQ21" s="3" t="str">
        <f>IF(AV21=" ","OK",IF(ISBLANK(VLOOKUP(AV21,'Player List'!$A$3:$C$275,3)),"Err",IF(VLOOKUP(AV21,'Player List'!$A$3:$C$275,3)='Player Input'!$B21,"OK",IF(VLOOKUP(AV21,'Player List'!$A$3:$C$275,2)=VLOOKUP($B21,'Lookup Lists'!$A$2:$C$23,3),"CS","Err"))))</f>
        <v>OK</v>
      </c>
      <c r="BR21" s="3" t="str">
        <f>IF(AW21=" ","OK",IF(ISBLANK(VLOOKUP(AW21,'Player List'!$A$3:$C$275,3)),"Err",IF(VLOOKUP(AW21,'Player List'!$A$3:$C$275,3)='Player Input'!$B21,"OK",IF(VLOOKUP(AW21,'Player List'!$A$3:$C$275,2)=VLOOKUP($B21,'Lookup Lists'!$A$2:$C$23,3),"CS","Err"))))</f>
        <v>OK</v>
      </c>
      <c r="BS21" s="3" t="str">
        <f>IF(AX21=" ","OK",IF(ISBLANK(VLOOKUP(AX21,'Player List'!$A$3:$C$275,3)),"Err",IF(VLOOKUP(AX21,'Player List'!$A$3:$C$275,3)='Player Input'!$B21,"OK",IF(VLOOKUP(AX21,'Player List'!$A$3:$C$275,2)=VLOOKUP($B21,'Lookup Lists'!$A$2:$C$23,3),"CS","Err"))))</f>
        <v>OK</v>
      </c>
      <c r="BT21" s="3" t="str">
        <f>IF(AY21=" ","OK",IF(ISBLANK(VLOOKUP(AY21,'Player List'!$A$3:$C$275,3)),"Err",IF(VLOOKUP(AY21,'Player List'!$A$3:$C$275,3)='Player Input'!$B21,"OK",IF(VLOOKUP(AY21,'Player List'!$A$3:$C$275,2)=VLOOKUP($B21,'Lookup Lists'!$A$2:$C$23,3),"CS","Err"))))</f>
        <v>OK</v>
      </c>
      <c r="BU21" s="3" t="str">
        <f>IF(AZ21=" ","OK",IF(ISBLANK(VLOOKUP(AZ21,'Player List'!$A$3:$C$275,3)),"Err",IF(VLOOKUP(AZ21,'Player List'!$A$3:$C$275,3)='Player Input'!$B21,"OK",IF(VLOOKUP(AZ21,'Player List'!$A$3:$C$275,2)=VLOOKUP($B21,'Lookup Lists'!$A$2:$C$23,3),"CS","Err"))))</f>
        <v>OK</v>
      </c>
      <c r="BV21" s="3" t="str">
        <f>IF(BA21=" ","OK",IF(ISBLANK(VLOOKUP(BA21,'Player List'!$A$3:$C$275,3)),"Err",IF(VLOOKUP(BA21,'Player List'!$A$3:$C$275,3)='Player Input'!$B21,"OK",IF(VLOOKUP(BA21,'Player List'!$A$3:$C$275,2)=VLOOKUP($B21,'Lookup Lists'!$A$2:$C$23,3),"CS","Err"))))</f>
        <v>OK</v>
      </c>
      <c r="BW21" s="3" t="str">
        <f>IF(BB21=" ","OK",IF(ISBLANK(VLOOKUP(BB21,'Player List'!$A$3:$C$275,3)),"Err",IF(VLOOKUP(BB21,'Player List'!$A$3:$C$275,3)='Player Input'!$B21,"OK",IF(VLOOKUP(BB21,'Player List'!$A$3:$C$275,2)=VLOOKUP($B21,'Lookup Lists'!$A$2:$C$23,3),"CS","Err"))))</f>
        <v>OK</v>
      </c>
      <c r="BX21" s="3" t="str">
        <f>IF(BC21=" ","OK",IF(ISBLANK(VLOOKUP(BC21,'Player List'!$A$3:$C$275,3)),"Err",IF(VLOOKUP(BC21,'Player List'!$A$3:$C$275,3)='Player Input'!$B21,"OK",IF(VLOOKUP(BC21,'Player List'!$A$3:$C$275,2)=VLOOKUP($B21,'Lookup Lists'!$A$2:$C$23,3),"CS","Err"))))</f>
        <v>OK</v>
      </c>
      <c r="BY21" s="3" t="str">
        <f>IF(BD21=" ","OK",IF(ISBLANK(VLOOKUP(BD21,'Player List'!$A$3:$C$275,3)),"Err",IF(VLOOKUP(BD21,'Player List'!$A$3:$C$275,3)='Player Input'!$B21,"OK",IF(VLOOKUP(BD21,'Player List'!$A$3:$C$275,2)=VLOOKUP($B21,'Lookup Lists'!$A$2:$C$23,3),"CS","Err"))))</f>
        <v>OK</v>
      </c>
      <c r="BZ21" s="42" t="str">
        <f>IF(BE21=" ","OK",IF(ISBLANK(VLOOKUP(BE21,'Player List'!$A$3:$C$275,3)),"Err",IF(VLOOKUP(BE21,'Player List'!$A$3:$C$275,3)='Player Input'!$C21,"OK",IF(VLOOKUP(BE21,'Player List'!$A$3:$C$275,2)=VLOOKUP($C21,'Lookup Lists'!$A$2:$C$23,3),"CS","Err"))))</f>
        <v>OK</v>
      </c>
      <c r="CA21" s="3" t="str">
        <f>IF(BF21=" ","OK",IF(ISBLANK(VLOOKUP(BF21,'Player List'!$A$3:$C$275,3)),"Err",IF(VLOOKUP(BF21,'Player List'!$A$3:$C$275,3)='Player Input'!$C21,"OK",IF(VLOOKUP(BF21,'Player List'!$A$3:$C$275,2)=VLOOKUP($C21,'Lookup Lists'!$A$2:$C$23,3),"CS","Err"))))</f>
        <v>OK</v>
      </c>
      <c r="CB21" s="3" t="str">
        <f>IF(BG21=" ","OK",IF(ISBLANK(VLOOKUP(BG21,'Player List'!$A$3:$C$275,3)),"Err",IF(VLOOKUP(BG21,'Player List'!$A$3:$C$275,3)='Player Input'!$C21,"OK",IF(VLOOKUP(BG21,'Player List'!$A$3:$C$275,2)=VLOOKUP($C21,'Lookup Lists'!$A$2:$C$23,3),"CS","Err"))))</f>
        <v>OK</v>
      </c>
      <c r="CC21" s="3" t="str">
        <f>IF(BH21=" ","OK",IF(ISBLANK(VLOOKUP(BH21,'Player List'!$A$3:$C$275,3)),"Err",IF(VLOOKUP(BH21,'Player List'!$A$3:$C$275,3)='Player Input'!$C21,"OK",IF(VLOOKUP(BH21,'Player List'!$A$3:$C$275,2)=VLOOKUP($C21,'Lookup Lists'!$A$2:$C$23,3),"CS","Err"))))</f>
        <v>OK</v>
      </c>
      <c r="CD21" s="3" t="str">
        <f>IF(BI21=" ","OK",IF(ISBLANK(VLOOKUP(BI21,'Player List'!$A$3:$C$275,3)),"Err",IF(VLOOKUP(BI21,'Player List'!$A$3:$C$275,3)='Player Input'!$C21,"OK",IF(VLOOKUP(BI21,'Player List'!$A$3:$C$275,2)=VLOOKUP($C21,'Lookup Lists'!$A$2:$C$23,3),"CS","Err"))))</f>
        <v>OK</v>
      </c>
      <c r="CE21" s="3" t="str">
        <f>IF(BJ21=" ","OK",IF(ISBLANK(VLOOKUP(BJ21,'Player List'!$A$3:$C$275,3)),"Err",IF(VLOOKUP(BJ21,'Player List'!$A$3:$C$275,3)='Player Input'!$C21,"OK",IF(VLOOKUP(BJ21,'Player List'!$A$3:$C$275,2)=VLOOKUP($C21,'Lookup Lists'!$A$2:$C$23,3),"CS","Err"))))</f>
        <v>OK</v>
      </c>
      <c r="CF21" s="3" t="str">
        <f>IF(BK21=" ","OK",IF(ISBLANK(VLOOKUP(BK21,'Player List'!$A$3:$C$275,3)),"Err",IF(VLOOKUP(BK21,'Player List'!$A$3:$C$275,3)='Player Input'!$C21,"OK",IF(VLOOKUP(BK21,'Player List'!$A$3:$C$275,2)=VLOOKUP($C21,'Lookup Lists'!$A$2:$C$23,3),"CS","Err"))))</f>
        <v>OK</v>
      </c>
      <c r="CG21" s="3" t="str">
        <f>IF(BL21=" ","OK",IF(ISBLANK(VLOOKUP(BL21,'Player List'!$A$3:$C$275,3)),"Err",IF(VLOOKUP(BL21,'Player List'!$A$3:$C$275,3)='Player Input'!$C21,"OK",IF(VLOOKUP(BL21,'Player List'!$A$3:$C$275,2)=VLOOKUP($C21,'Lookup Lists'!$A$2:$C$23,3),"CS","Err"))))</f>
        <v>OK</v>
      </c>
      <c r="CH21" s="3" t="str">
        <f>IF(BM21=" ","OK",IF(ISBLANK(VLOOKUP(BM21,'Player List'!$A$3:$C$275,3)),"Err",IF(VLOOKUP(BM21,'Player List'!$A$3:$C$275,3)='Player Input'!$C21,"OK",IF(VLOOKUP(BM21,'Player List'!$A$3:$C$275,2)=VLOOKUP($C21,'Lookup Lists'!$A$2:$C$23,3),"CS","Err"))))</f>
        <v>OK</v>
      </c>
      <c r="CI21" s="43" t="str">
        <f>IF(BN21=" ","OK",IF(ISBLANK(VLOOKUP(BN21,'Player List'!$A$3:$C$275,3)),"Err",IF(VLOOKUP(BN21,'Player List'!$A$3:$C$275,3)='Player Input'!$C21,"OK",IF(VLOOKUP(BN21,'Player List'!$A$3:$C$275,2)=VLOOKUP($C21,'Lookup Lists'!$A$2:$C$23,3),"CS","Err"))))</f>
        <v>OK</v>
      </c>
    </row>
    <row r="22" spans="1:87" x14ac:dyDescent="0.2">
      <c r="A22" s="108">
        <v>42660</v>
      </c>
      <c r="B22" s="109" t="s">
        <v>345</v>
      </c>
      <c r="C22" s="109" t="s">
        <v>12</v>
      </c>
      <c r="D22" s="60" t="str">
        <f t="shared" si="0"/>
        <v>OK</v>
      </c>
      <c r="E22" s="42">
        <v>61</v>
      </c>
      <c r="F22" s="46" t="str">
        <f>VLOOKUP(E22,'Player List'!$A$3:$F$275,6)</f>
        <v>E CLUTTERBUCK</v>
      </c>
      <c r="G22" s="3">
        <v>91</v>
      </c>
      <c r="H22" s="46" t="str">
        <f>VLOOKUP(G22,'Player List'!$A$3:$F$275,6)</f>
        <v>R BEMAND</v>
      </c>
      <c r="I22" s="3">
        <v>64</v>
      </c>
      <c r="J22" s="46" t="str">
        <f>VLOOKUP(I22,'Player List'!$A$3:$F$275,6)</f>
        <v>R MILLINGTON</v>
      </c>
      <c r="K22" s="3">
        <v>285</v>
      </c>
      <c r="L22" s="46" t="str">
        <f>VLOOKUP(K22,'Player List'!$A$3:$F$275,6)</f>
        <v>J CUMMINGS</v>
      </c>
      <c r="M22" s="42">
        <v>68</v>
      </c>
      <c r="N22" s="46" t="str">
        <f>VLOOKUP(M22,'Player List'!$A$3:$F$275,6)</f>
        <v>D WADLEY</v>
      </c>
      <c r="O22" s="3">
        <v>282</v>
      </c>
      <c r="P22" s="46" t="str">
        <f>VLOOKUP(O22,'Player List'!$A$3:$F$275,6)</f>
        <v>J DAVIS</v>
      </c>
      <c r="Q22" s="3">
        <v>59</v>
      </c>
      <c r="R22" s="46" t="str">
        <f>VLOOKUP(Q22,'Player List'!$A$3:$F$275,6)</f>
        <v>J BLEWITT</v>
      </c>
      <c r="S22" s="3">
        <v>70</v>
      </c>
      <c r="T22" s="47" t="str">
        <f>VLOOKUP(S22,'Player List'!$A$3:$F$275,6)</f>
        <v>B HAYWARD</v>
      </c>
      <c r="U22" s="46"/>
      <c r="V22" s="46" t="e">
        <f>VLOOKUP(U22,'Player List'!$A$3:$F$275,6)</f>
        <v>#N/A</v>
      </c>
      <c r="W22" s="46"/>
      <c r="X22" s="47" t="e">
        <f>VLOOKUP(W22,'Player List'!$A$3:$F$275,6)</f>
        <v>#N/A</v>
      </c>
      <c r="Y22" s="34"/>
      <c r="Z22" s="42">
        <v>40</v>
      </c>
      <c r="AA22" s="46" t="str">
        <f>VLOOKUP(Z22,'Player List'!$A$3:$F$275,6)</f>
        <v>R LONDESBOROUGH</v>
      </c>
      <c r="AB22" s="3">
        <v>311</v>
      </c>
      <c r="AC22" s="46" t="str">
        <f>VLOOKUP(AB22,'Player List'!$A$3:$F$275,6)</f>
        <v>V THOMAS</v>
      </c>
      <c r="AD22" s="3">
        <v>235</v>
      </c>
      <c r="AE22" s="46" t="str">
        <f>VLOOKUP(AD22,'Player List'!$A$3:$F$275,6)</f>
        <v>P LEWIS</v>
      </c>
      <c r="AF22" s="3">
        <v>39</v>
      </c>
      <c r="AG22" s="47" t="str">
        <f>VLOOKUP(AF22,'Player List'!$A$3:$F$275,6)</f>
        <v>F JONES</v>
      </c>
      <c r="AH22" s="42">
        <v>37</v>
      </c>
      <c r="AI22" s="46" t="str">
        <f>VLOOKUP(AH22,'Player List'!$A$3:$F$275,6)</f>
        <v>J HEAVEN</v>
      </c>
      <c r="AJ22" s="3">
        <v>35</v>
      </c>
      <c r="AK22" s="46" t="str">
        <f>VLOOKUP(AJ22,'Player List'!$A$3:$F$275,6)</f>
        <v>P ELLIOTT</v>
      </c>
      <c r="AL22" s="3">
        <v>41</v>
      </c>
      <c r="AM22" s="46" t="str">
        <f>VLOOKUP(AL22,'Player List'!$A$3:$F$275,6)</f>
        <v>V SMITH</v>
      </c>
      <c r="AN22" s="3">
        <v>35</v>
      </c>
      <c r="AO22" s="47" t="str">
        <f>VLOOKUP(AN22,'Player List'!$A$3:$F$275,6)</f>
        <v>P ELLIOTT</v>
      </c>
      <c r="AP22" s="46"/>
      <c r="AQ22" s="46" t="e">
        <f>VLOOKUP(AP22,'Player List'!$A$3:$F$275,6)</f>
        <v>#N/A</v>
      </c>
      <c r="AR22" s="46"/>
      <c r="AS22" s="47" t="e">
        <f>VLOOKUP(AR22,'Player List'!$A$3:$F$275,6)</f>
        <v>#N/A</v>
      </c>
      <c r="AU22" s="42">
        <f t="shared" si="1"/>
        <v>61</v>
      </c>
      <c r="AV22" s="3">
        <f t="shared" si="2"/>
        <v>91</v>
      </c>
      <c r="AW22" s="3">
        <f t="shared" si="3"/>
        <v>64</v>
      </c>
      <c r="AX22" s="3">
        <f t="shared" si="4"/>
        <v>285</v>
      </c>
      <c r="AY22" s="3">
        <f t="shared" si="5"/>
        <v>68</v>
      </c>
      <c r="AZ22" s="3">
        <f t="shared" si="6"/>
        <v>282</v>
      </c>
      <c r="BA22" s="3">
        <f t="shared" si="7"/>
        <v>59</v>
      </c>
      <c r="BB22" s="3">
        <f t="shared" si="8"/>
        <v>70</v>
      </c>
      <c r="BC22" s="3" t="str">
        <f t="shared" si="9"/>
        <v xml:space="preserve"> </v>
      </c>
      <c r="BD22" s="3" t="str">
        <f t="shared" si="10"/>
        <v xml:space="preserve"> </v>
      </c>
      <c r="BE22" s="42">
        <f t="shared" si="11"/>
        <v>40</v>
      </c>
      <c r="BF22" s="3">
        <f t="shared" si="12"/>
        <v>311</v>
      </c>
      <c r="BG22" s="3">
        <f t="shared" si="13"/>
        <v>235</v>
      </c>
      <c r="BH22" s="3">
        <f t="shared" si="14"/>
        <v>39</v>
      </c>
      <c r="BI22" s="3">
        <f t="shared" si="15"/>
        <v>37</v>
      </c>
      <c r="BJ22" s="3">
        <f t="shared" si="16"/>
        <v>35</v>
      </c>
      <c r="BK22" s="3">
        <f t="shared" si="17"/>
        <v>41</v>
      </c>
      <c r="BL22" s="3">
        <f t="shared" si="18"/>
        <v>35</v>
      </c>
      <c r="BM22" s="3" t="str">
        <f t="shared" si="19"/>
        <v xml:space="preserve"> </v>
      </c>
      <c r="BN22" s="43" t="str">
        <f t="shared" si="20"/>
        <v xml:space="preserve"> </v>
      </c>
      <c r="BP22" s="42" t="str">
        <f>IF(AU22=" ","OK",IF(ISBLANK(VLOOKUP(AU22,'Player List'!$A$3:$C$275,3)),"Err",IF(VLOOKUP(AU22,'Player List'!$A$3:$C$275,3)='Player Input'!$B22,"OK",IF(VLOOKUP(AU22,'Player List'!$A$3:$C$275,2)=VLOOKUP($B22,'Lookup Lists'!$A$2:$C$23,3),"CS","Err"))))</f>
        <v>OK</v>
      </c>
      <c r="BQ22" s="3" t="str">
        <f>IF(AV22=" ","OK",IF(ISBLANK(VLOOKUP(AV22,'Player List'!$A$3:$C$275,3)),"Err",IF(VLOOKUP(AV22,'Player List'!$A$3:$C$275,3)='Player Input'!$B22,"OK",IF(VLOOKUP(AV22,'Player List'!$A$3:$C$275,2)=VLOOKUP($B22,'Lookup Lists'!$A$2:$C$23,3),"CS","Err"))))</f>
        <v>OK</v>
      </c>
      <c r="BR22" s="3" t="str">
        <f>IF(AW22=" ","OK",IF(ISBLANK(VLOOKUP(AW22,'Player List'!$A$3:$C$275,3)),"Err",IF(VLOOKUP(AW22,'Player List'!$A$3:$C$275,3)='Player Input'!$B22,"OK",IF(VLOOKUP(AW22,'Player List'!$A$3:$C$275,2)=VLOOKUP($B22,'Lookup Lists'!$A$2:$C$23,3),"CS","Err"))))</f>
        <v>OK</v>
      </c>
      <c r="BS22" s="3" t="str">
        <f>IF(AX22=" ","OK",IF(ISBLANK(VLOOKUP(AX22,'Player List'!$A$3:$C$275,3)),"Err",IF(VLOOKUP(AX22,'Player List'!$A$3:$C$275,3)='Player Input'!$B22,"OK",IF(VLOOKUP(AX22,'Player List'!$A$3:$C$275,2)=VLOOKUP($B22,'Lookup Lists'!$A$2:$C$23,3),"CS","Err"))))</f>
        <v>OK</v>
      </c>
      <c r="BT22" s="3" t="str">
        <f>IF(AY22=" ","OK",IF(ISBLANK(VLOOKUP(AY22,'Player List'!$A$3:$C$275,3)),"Err",IF(VLOOKUP(AY22,'Player List'!$A$3:$C$275,3)='Player Input'!$B22,"OK",IF(VLOOKUP(AY22,'Player List'!$A$3:$C$275,2)=VLOOKUP($B22,'Lookup Lists'!$A$2:$C$23,3),"CS","Err"))))</f>
        <v>OK</v>
      </c>
      <c r="BU22" s="3" t="str">
        <f>IF(AZ22=" ","OK",IF(ISBLANK(VLOOKUP(AZ22,'Player List'!$A$3:$C$275,3)),"Err",IF(VLOOKUP(AZ22,'Player List'!$A$3:$C$275,3)='Player Input'!$B22,"OK",IF(VLOOKUP(AZ22,'Player List'!$A$3:$C$275,2)=VLOOKUP($B22,'Lookup Lists'!$A$2:$C$23,3),"CS","Err"))))</f>
        <v>OK</v>
      </c>
      <c r="BV22" s="3" t="str">
        <f>IF(BA22=" ","OK",IF(ISBLANK(VLOOKUP(BA22,'Player List'!$A$3:$C$275,3)),"Err",IF(VLOOKUP(BA22,'Player List'!$A$3:$C$275,3)='Player Input'!$B22,"OK",IF(VLOOKUP(BA22,'Player List'!$A$3:$C$275,2)=VLOOKUP($B22,'Lookup Lists'!$A$2:$C$23,3),"CS","Err"))))</f>
        <v>OK</v>
      </c>
      <c r="BW22" s="3" t="str">
        <f>IF(BB22=" ","OK",IF(ISBLANK(VLOOKUP(BB22,'Player List'!$A$3:$C$275,3)),"Err",IF(VLOOKUP(BB22,'Player List'!$A$3:$C$275,3)='Player Input'!$B22,"OK",IF(VLOOKUP(BB22,'Player List'!$A$3:$C$275,2)=VLOOKUP($B22,'Lookup Lists'!$A$2:$C$23,3),"CS","Err"))))</f>
        <v>OK</v>
      </c>
      <c r="BX22" s="3" t="str">
        <f>IF(BC22=" ","OK",IF(ISBLANK(VLOOKUP(BC22,'Player List'!$A$3:$C$275,3)),"Err",IF(VLOOKUP(BC22,'Player List'!$A$3:$C$275,3)='Player Input'!$B22,"OK",IF(VLOOKUP(BC22,'Player List'!$A$3:$C$275,2)=VLOOKUP($B22,'Lookup Lists'!$A$2:$C$23,3),"CS","Err"))))</f>
        <v>OK</v>
      </c>
      <c r="BY22" s="3" t="str">
        <f>IF(BD22=" ","OK",IF(ISBLANK(VLOOKUP(BD22,'Player List'!$A$3:$C$275,3)),"Err",IF(VLOOKUP(BD22,'Player List'!$A$3:$C$275,3)='Player Input'!$B22,"OK",IF(VLOOKUP(BD22,'Player List'!$A$3:$C$275,2)=VLOOKUP($B22,'Lookup Lists'!$A$2:$C$23,3),"CS","Err"))))</f>
        <v>OK</v>
      </c>
      <c r="BZ22" s="42" t="str">
        <f>IF(BE22=" ","OK",IF(ISBLANK(VLOOKUP(BE22,'Player List'!$A$3:$C$275,3)),"Err",IF(VLOOKUP(BE22,'Player List'!$A$3:$C$275,3)='Player Input'!$C22,"OK",IF(VLOOKUP(BE22,'Player List'!$A$3:$C$275,2)=VLOOKUP($C22,'Lookup Lists'!$A$2:$C$23,3),"CS","Err"))))</f>
        <v>OK</v>
      </c>
      <c r="CA22" s="3" t="str">
        <f>IF(BF22=" ","OK",IF(ISBLANK(VLOOKUP(BF22,'Player List'!$A$3:$C$275,3)),"Err",IF(VLOOKUP(BF22,'Player List'!$A$3:$C$275,3)='Player Input'!$C22,"OK",IF(VLOOKUP(BF22,'Player List'!$A$3:$C$275,2)=VLOOKUP($C22,'Lookup Lists'!$A$2:$C$23,3),"CS","Err"))))</f>
        <v>OK</v>
      </c>
      <c r="CB22" s="3" t="str">
        <f>IF(BG22=" ","OK",IF(ISBLANK(VLOOKUP(BG22,'Player List'!$A$3:$C$275,3)),"Err",IF(VLOOKUP(BG22,'Player List'!$A$3:$C$275,3)='Player Input'!$C22,"OK",IF(VLOOKUP(BG22,'Player List'!$A$3:$C$275,2)=VLOOKUP($C22,'Lookup Lists'!$A$2:$C$23,3),"CS","Err"))))</f>
        <v>OK</v>
      </c>
      <c r="CC22" s="3" t="str">
        <f>IF(BH22=" ","OK",IF(ISBLANK(VLOOKUP(BH22,'Player List'!$A$3:$C$275,3)),"Err",IF(VLOOKUP(BH22,'Player List'!$A$3:$C$275,3)='Player Input'!$C22,"OK",IF(VLOOKUP(BH22,'Player List'!$A$3:$C$275,2)=VLOOKUP($C22,'Lookup Lists'!$A$2:$C$23,3),"CS","Err"))))</f>
        <v>OK</v>
      </c>
      <c r="CD22" s="3" t="str">
        <f>IF(BI22=" ","OK",IF(ISBLANK(VLOOKUP(BI22,'Player List'!$A$3:$C$275,3)),"Err",IF(VLOOKUP(BI22,'Player List'!$A$3:$C$275,3)='Player Input'!$C22,"OK",IF(VLOOKUP(BI22,'Player List'!$A$3:$C$275,2)=VLOOKUP($C22,'Lookup Lists'!$A$2:$C$23,3),"CS","Err"))))</f>
        <v>OK</v>
      </c>
      <c r="CE22" s="3" t="str">
        <f>IF(BJ22=" ","OK",IF(ISBLANK(VLOOKUP(BJ22,'Player List'!$A$3:$C$275,3)),"Err",IF(VLOOKUP(BJ22,'Player List'!$A$3:$C$275,3)='Player Input'!$C22,"OK",IF(VLOOKUP(BJ22,'Player List'!$A$3:$C$275,2)=VLOOKUP($C22,'Lookup Lists'!$A$2:$C$23,3),"CS","Err"))))</f>
        <v>OK</v>
      </c>
      <c r="CF22" s="3" t="str">
        <f>IF(BK22=" ","OK",IF(ISBLANK(VLOOKUP(BK22,'Player List'!$A$3:$C$275,3)),"Err",IF(VLOOKUP(BK22,'Player List'!$A$3:$C$275,3)='Player Input'!$C22,"OK",IF(VLOOKUP(BK22,'Player List'!$A$3:$C$275,2)=VLOOKUP($C22,'Lookup Lists'!$A$2:$C$23,3),"CS","Err"))))</f>
        <v>OK</v>
      </c>
      <c r="CG22" s="3" t="str">
        <f>IF(BL22=" ","OK",IF(ISBLANK(VLOOKUP(BL22,'Player List'!$A$3:$C$275,3)),"Err",IF(VLOOKUP(BL22,'Player List'!$A$3:$C$275,3)='Player Input'!$C22,"OK",IF(VLOOKUP(BL22,'Player List'!$A$3:$C$275,2)=VLOOKUP($C22,'Lookup Lists'!$A$2:$C$23,3),"CS","Err"))))</f>
        <v>OK</v>
      </c>
      <c r="CH22" s="3" t="str">
        <f>IF(BM22=" ","OK",IF(ISBLANK(VLOOKUP(BM22,'Player List'!$A$3:$C$275,3)),"Err",IF(VLOOKUP(BM22,'Player List'!$A$3:$C$275,3)='Player Input'!$C22,"OK",IF(VLOOKUP(BM22,'Player List'!$A$3:$C$275,2)=VLOOKUP($C22,'Lookup Lists'!$A$2:$C$23,3),"CS","Err"))))</f>
        <v>OK</v>
      </c>
      <c r="CI22" s="43" t="str">
        <f>IF(BN22=" ","OK",IF(ISBLANK(VLOOKUP(BN22,'Player List'!$A$3:$C$275,3)),"Err",IF(VLOOKUP(BN22,'Player List'!$A$3:$C$275,3)='Player Input'!$C22,"OK",IF(VLOOKUP(BN22,'Player List'!$A$3:$C$275,2)=VLOOKUP($C22,'Lookup Lists'!$A$2:$C$23,3),"CS","Err"))))</f>
        <v>OK</v>
      </c>
    </row>
    <row r="23" spans="1:87" x14ac:dyDescent="0.2">
      <c r="A23" s="90">
        <v>42661</v>
      </c>
      <c r="B23" s="89" t="s">
        <v>11</v>
      </c>
      <c r="C23" s="89" t="s">
        <v>275</v>
      </c>
      <c r="D23" s="60" t="str">
        <f t="shared" si="0"/>
        <v>OK</v>
      </c>
      <c r="E23" s="42">
        <v>126</v>
      </c>
      <c r="F23" s="46" t="str">
        <f>VLOOKUP(E23,'Player List'!$A$3:$F$275,6)</f>
        <v>R JOSEPH</v>
      </c>
      <c r="G23" s="3">
        <v>132</v>
      </c>
      <c r="H23" s="46" t="str">
        <f>VLOOKUP(G23,'Player List'!$A$3:$F$275,6)</f>
        <v>G BIGGS</v>
      </c>
      <c r="I23" s="3">
        <v>125</v>
      </c>
      <c r="J23" s="46" t="str">
        <f>VLOOKUP(I23,'Player List'!$A$3:$F$275,6)</f>
        <v>M POWELL</v>
      </c>
      <c r="K23" s="3">
        <v>123</v>
      </c>
      <c r="L23" s="46" t="str">
        <f>VLOOKUP(K23,'Player List'!$A$3:$F$275,6)</f>
        <v>J HARRIS</v>
      </c>
      <c r="M23" s="42">
        <v>124</v>
      </c>
      <c r="N23" s="46" t="str">
        <f>VLOOKUP(M23,'Player List'!$A$3:$F$275,6)</f>
        <v>E POWELL</v>
      </c>
      <c r="O23" s="3">
        <v>127</v>
      </c>
      <c r="P23" s="46" t="str">
        <f>VLOOKUP(O23,'Player List'!$A$3:$F$275,6)</f>
        <v>E JOSEPH</v>
      </c>
      <c r="Q23" s="3">
        <v>131</v>
      </c>
      <c r="R23" s="46" t="str">
        <f>VLOOKUP(Q23,'Player List'!$A$3:$F$275,6)</f>
        <v>A BIGGS</v>
      </c>
      <c r="S23" s="3">
        <v>133</v>
      </c>
      <c r="T23" s="47" t="str">
        <f>VLOOKUP(S23,'Player List'!$A$3:$F$275,6)</f>
        <v>M CINDEREY</v>
      </c>
      <c r="U23" s="46"/>
      <c r="V23" s="46" t="e">
        <f>VLOOKUP(U23,'Player List'!$A$3:$F$275,6)</f>
        <v>#N/A</v>
      </c>
      <c r="W23" s="46"/>
      <c r="X23" s="47" t="e">
        <f>VLOOKUP(W23,'Player List'!$A$3:$F$275,6)</f>
        <v>#N/A</v>
      </c>
      <c r="Y23" s="34"/>
      <c r="Z23" s="42">
        <v>205</v>
      </c>
      <c r="AA23" s="46" t="str">
        <f>VLOOKUP(Z23,'Player List'!$A$3:$F$275,6)</f>
        <v>J WATKINS</v>
      </c>
      <c r="AB23" s="3">
        <v>142</v>
      </c>
      <c r="AC23" s="46" t="str">
        <f>VLOOKUP(AB23,'Player List'!$A$3:$F$275,6)</f>
        <v>D HOLMES</v>
      </c>
      <c r="AD23" s="3">
        <v>171</v>
      </c>
      <c r="AE23" s="46" t="str">
        <f>VLOOKUP(AD23,'Player List'!$A$3:$F$275,6)</f>
        <v>R DAWSON</v>
      </c>
      <c r="AF23" s="3">
        <v>200</v>
      </c>
      <c r="AG23" s="47" t="str">
        <f>VLOOKUP(AF23,'Player List'!$A$3:$F$275,6)</f>
        <v>C COX</v>
      </c>
      <c r="AH23" s="42">
        <v>228</v>
      </c>
      <c r="AI23" s="46" t="str">
        <f>VLOOKUP(AH23,'Player List'!$A$3:$F$275,6)</f>
        <v>M ROLLS</v>
      </c>
      <c r="AJ23" s="3">
        <v>236</v>
      </c>
      <c r="AK23" s="46" t="str">
        <f>VLOOKUP(AJ23,'Player List'!$A$3:$F$275,6)</f>
        <v>D COX</v>
      </c>
      <c r="AL23" s="3">
        <v>201</v>
      </c>
      <c r="AM23" s="46" t="str">
        <f>VLOOKUP(AL23,'Player List'!$A$3:$F$275,6)</f>
        <v>S COX</v>
      </c>
      <c r="AN23" s="3">
        <v>276</v>
      </c>
      <c r="AO23" s="47" t="str">
        <f>VLOOKUP(AN23,'Player List'!$A$3:$F$275,6)</f>
        <v>B WATKINS</v>
      </c>
      <c r="AP23" s="46"/>
      <c r="AQ23" s="46" t="e">
        <f>VLOOKUP(AP23,'Player List'!$A$3:$F$275,6)</f>
        <v>#N/A</v>
      </c>
      <c r="AR23" s="46"/>
      <c r="AS23" s="47" t="e">
        <f>VLOOKUP(AR23,'Player List'!$A$3:$F$275,6)</f>
        <v>#N/A</v>
      </c>
      <c r="AU23" s="42">
        <f t="shared" si="1"/>
        <v>126</v>
      </c>
      <c r="AV23" s="3">
        <f t="shared" si="2"/>
        <v>132</v>
      </c>
      <c r="AW23" s="3">
        <f t="shared" si="3"/>
        <v>125</v>
      </c>
      <c r="AX23" s="3">
        <f t="shared" si="4"/>
        <v>123</v>
      </c>
      <c r="AY23" s="3">
        <f t="shared" si="5"/>
        <v>124</v>
      </c>
      <c r="AZ23" s="3">
        <f t="shared" si="6"/>
        <v>127</v>
      </c>
      <c r="BA23" s="3">
        <f t="shared" si="7"/>
        <v>131</v>
      </c>
      <c r="BB23" s="3">
        <f t="shared" si="8"/>
        <v>133</v>
      </c>
      <c r="BC23" s="3" t="str">
        <f t="shared" si="9"/>
        <v xml:space="preserve"> </v>
      </c>
      <c r="BD23" s="3" t="str">
        <f t="shared" si="10"/>
        <v xml:space="preserve"> </v>
      </c>
      <c r="BE23" s="42">
        <f t="shared" si="11"/>
        <v>205</v>
      </c>
      <c r="BF23" s="3">
        <f t="shared" si="12"/>
        <v>142</v>
      </c>
      <c r="BG23" s="3">
        <f t="shared" si="13"/>
        <v>171</v>
      </c>
      <c r="BH23" s="3">
        <f t="shared" si="14"/>
        <v>200</v>
      </c>
      <c r="BI23" s="3">
        <f t="shared" si="15"/>
        <v>228</v>
      </c>
      <c r="BJ23" s="3">
        <f t="shared" si="16"/>
        <v>236</v>
      </c>
      <c r="BK23" s="3">
        <f t="shared" si="17"/>
        <v>201</v>
      </c>
      <c r="BL23" s="3">
        <f t="shared" si="18"/>
        <v>276</v>
      </c>
      <c r="BM23" s="3" t="str">
        <f t="shared" si="19"/>
        <v xml:space="preserve"> </v>
      </c>
      <c r="BN23" s="43" t="str">
        <f t="shared" si="20"/>
        <v xml:space="preserve"> </v>
      </c>
      <c r="BP23" s="42" t="str">
        <f>IF(AU23=" ","OK",IF(ISBLANK(VLOOKUP(AU23,'Player List'!$A$3:$C$275,3)),"Err",IF(VLOOKUP(AU23,'Player List'!$A$3:$C$275,3)='Player Input'!$B23,"OK",IF(VLOOKUP(AU23,'Player List'!$A$3:$C$275,2)=VLOOKUP($B23,'Lookup Lists'!$A$2:$C$23,3),"CS","Err"))))</f>
        <v>OK</v>
      </c>
      <c r="BQ23" s="3" t="str">
        <f>IF(AV23=" ","OK",IF(ISBLANK(VLOOKUP(AV23,'Player List'!$A$3:$C$275,3)),"Err",IF(VLOOKUP(AV23,'Player List'!$A$3:$C$275,3)='Player Input'!$B23,"OK",IF(VLOOKUP(AV23,'Player List'!$A$3:$C$275,2)=VLOOKUP($B23,'Lookup Lists'!$A$2:$C$23,3),"CS","Err"))))</f>
        <v>OK</v>
      </c>
      <c r="BR23" s="3" t="str">
        <f>IF(AW23=" ","OK",IF(ISBLANK(VLOOKUP(AW23,'Player List'!$A$3:$C$275,3)),"Err",IF(VLOOKUP(AW23,'Player List'!$A$3:$C$275,3)='Player Input'!$B23,"OK",IF(VLOOKUP(AW23,'Player List'!$A$3:$C$275,2)=VLOOKUP($B23,'Lookup Lists'!$A$2:$C$23,3),"CS","Err"))))</f>
        <v>OK</v>
      </c>
      <c r="BS23" s="3" t="str">
        <f>IF(AX23=" ","OK",IF(ISBLANK(VLOOKUP(AX23,'Player List'!$A$3:$C$275,3)),"Err",IF(VLOOKUP(AX23,'Player List'!$A$3:$C$275,3)='Player Input'!$B23,"OK",IF(VLOOKUP(AX23,'Player List'!$A$3:$C$275,2)=VLOOKUP($B23,'Lookup Lists'!$A$2:$C$23,3),"CS","Err"))))</f>
        <v>OK</v>
      </c>
      <c r="BT23" s="3" t="str">
        <f>IF(AY23=" ","OK",IF(ISBLANK(VLOOKUP(AY23,'Player List'!$A$3:$C$275,3)),"Err",IF(VLOOKUP(AY23,'Player List'!$A$3:$C$275,3)='Player Input'!$B23,"OK",IF(VLOOKUP(AY23,'Player List'!$A$3:$C$275,2)=VLOOKUP($B23,'Lookup Lists'!$A$2:$C$23,3),"CS","Err"))))</f>
        <v>OK</v>
      </c>
      <c r="BU23" s="3" t="str">
        <f>IF(AZ23=" ","OK",IF(ISBLANK(VLOOKUP(AZ23,'Player List'!$A$3:$C$275,3)),"Err",IF(VLOOKUP(AZ23,'Player List'!$A$3:$C$275,3)='Player Input'!$B23,"OK",IF(VLOOKUP(AZ23,'Player List'!$A$3:$C$275,2)=VLOOKUP($B23,'Lookup Lists'!$A$2:$C$23,3),"CS","Err"))))</f>
        <v>OK</v>
      </c>
      <c r="BV23" s="3" t="str">
        <f>IF(BA23=" ","OK",IF(ISBLANK(VLOOKUP(BA23,'Player List'!$A$3:$C$275,3)),"Err",IF(VLOOKUP(BA23,'Player List'!$A$3:$C$275,3)='Player Input'!$B23,"OK",IF(VLOOKUP(BA23,'Player List'!$A$3:$C$275,2)=VLOOKUP($B23,'Lookup Lists'!$A$2:$C$23,3),"CS","Err"))))</f>
        <v>OK</v>
      </c>
      <c r="BW23" s="3" t="str">
        <f>IF(BB23=" ","OK",IF(ISBLANK(VLOOKUP(BB23,'Player List'!$A$3:$C$275,3)),"Err",IF(VLOOKUP(BB23,'Player List'!$A$3:$C$275,3)='Player Input'!$B23,"OK",IF(VLOOKUP(BB23,'Player List'!$A$3:$C$275,2)=VLOOKUP($B23,'Lookup Lists'!$A$2:$C$23,3),"CS","Err"))))</f>
        <v>OK</v>
      </c>
      <c r="BX23" s="3" t="str">
        <f>IF(BC23=" ","OK",IF(ISBLANK(VLOOKUP(BC23,'Player List'!$A$3:$C$275,3)),"Err",IF(VLOOKUP(BC23,'Player List'!$A$3:$C$275,3)='Player Input'!$B23,"OK",IF(VLOOKUP(BC23,'Player List'!$A$3:$C$275,2)=VLOOKUP($B23,'Lookup Lists'!$A$2:$C$23,3),"CS","Err"))))</f>
        <v>OK</v>
      </c>
      <c r="BY23" s="3" t="str">
        <f>IF(BD23=" ","OK",IF(ISBLANK(VLOOKUP(BD23,'Player List'!$A$3:$C$275,3)),"Err",IF(VLOOKUP(BD23,'Player List'!$A$3:$C$275,3)='Player Input'!$B23,"OK",IF(VLOOKUP(BD23,'Player List'!$A$3:$C$275,2)=VLOOKUP($B23,'Lookup Lists'!$A$2:$C$23,3),"CS","Err"))))</f>
        <v>OK</v>
      </c>
      <c r="BZ23" s="42" t="str">
        <f>IF(BE23=" ","OK",IF(ISBLANK(VLOOKUP(BE23,'Player List'!$A$3:$C$275,3)),"Err",IF(VLOOKUP(BE23,'Player List'!$A$3:$C$275,3)='Player Input'!$C23,"OK",IF(VLOOKUP(BE23,'Player List'!$A$3:$C$275,2)=VLOOKUP($C23,'Lookup Lists'!$A$2:$C$23,3),"CS","Err"))))</f>
        <v>OK</v>
      </c>
      <c r="CA23" s="3" t="str">
        <f>IF(BF23=" ","OK",IF(ISBLANK(VLOOKUP(BF23,'Player List'!$A$3:$C$275,3)),"Err",IF(VLOOKUP(BF23,'Player List'!$A$3:$C$275,3)='Player Input'!$C23,"OK",IF(VLOOKUP(BF23,'Player List'!$A$3:$C$275,2)=VLOOKUP($C23,'Lookup Lists'!$A$2:$C$23,3),"CS","Err"))))</f>
        <v>OK</v>
      </c>
      <c r="CB23" s="3" t="str">
        <f>IF(BG23=" ","OK",IF(ISBLANK(VLOOKUP(BG23,'Player List'!$A$3:$C$275,3)),"Err",IF(VLOOKUP(BG23,'Player List'!$A$3:$C$275,3)='Player Input'!$C23,"OK",IF(VLOOKUP(BG23,'Player List'!$A$3:$C$275,2)=VLOOKUP($C23,'Lookup Lists'!$A$2:$C$23,3),"CS","Err"))))</f>
        <v>OK</v>
      </c>
      <c r="CC23" s="3" t="str">
        <f>IF(BH23=" ","OK",IF(ISBLANK(VLOOKUP(BH23,'Player List'!$A$3:$C$275,3)),"Err",IF(VLOOKUP(BH23,'Player List'!$A$3:$C$275,3)='Player Input'!$C23,"OK",IF(VLOOKUP(BH23,'Player List'!$A$3:$C$275,2)=VLOOKUP($C23,'Lookup Lists'!$A$2:$C$23,3),"CS","Err"))))</f>
        <v>OK</v>
      </c>
      <c r="CD23" s="3" t="str">
        <f>IF(BI23=" ","OK",IF(ISBLANK(VLOOKUP(BI23,'Player List'!$A$3:$C$275,3)),"Err",IF(VLOOKUP(BI23,'Player List'!$A$3:$C$275,3)='Player Input'!$C23,"OK",IF(VLOOKUP(BI23,'Player List'!$A$3:$C$275,2)=VLOOKUP($C23,'Lookup Lists'!$A$2:$C$23,3),"CS","Err"))))</f>
        <v>OK</v>
      </c>
      <c r="CE23" s="3" t="str">
        <f>IF(BJ23=" ","OK",IF(ISBLANK(VLOOKUP(BJ23,'Player List'!$A$3:$C$275,3)),"Err",IF(VLOOKUP(BJ23,'Player List'!$A$3:$C$275,3)='Player Input'!$C23,"OK",IF(VLOOKUP(BJ23,'Player List'!$A$3:$C$275,2)=VLOOKUP($C23,'Lookup Lists'!$A$2:$C$23,3),"CS","Err"))))</f>
        <v>OK</v>
      </c>
      <c r="CF23" s="3" t="str">
        <f>IF(BK23=" ","OK",IF(ISBLANK(VLOOKUP(BK23,'Player List'!$A$3:$C$275,3)),"Err",IF(VLOOKUP(BK23,'Player List'!$A$3:$C$275,3)='Player Input'!$C23,"OK",IF(VLOOKUP(BK23,'Player List'!$A$3:$C$275,2)=VLOOKUP($C23,'Lookup Lists'!$A$2:$C$23,3),"CS","Err"))))</f>
        <v>OK</v>
      </c>
      <c r="CG23" s="3" t="str">
        <f>IF(BL23=" ","OK",IF(ISBLANK(VLOOKUP(BL23,'Player List'!$A$3:$C$275,3)),"Err",IF(VLOOKUP(BL23,'Player List'!$A$3:$C$275,3)='Player Input'!$C23,"OK",IF(VLOOKUP(BL23,'Player List'!$A$3:$C$275,2)=VLOOKUP($C23,'Lookup Lists'!$A$2:$C$23,3),"CS","Err"))))</f>
        <v>OK</v>
      </c>
      <c r="CH23" s="3" t="str">
        <f>IF(BM23=" ","OK",IF(ISBLANK(VLOOKUP(BM23,'Player List'!$A$3:$C$275,3)),"Err",IF(VLOOKUP(BM23,'Player List'!$A$3:$C$275,3)='Player Input'!$C23,"OK",IF(VLOOKUP(BM23,'Player List'!$A$3:$C$275,2)=VLOOKUP($C23,'Lookup Lists'!$A$2:$C$23,3),"CS","Err"))))</f>
        <v>OK</v>
      </c>
      <c r="CI23" s="43" t="str">
        <f>IF(BN23=" ","OK",IF(ISBLANK(VLOOKUP(BN23,'Player List'!$A$3:$C$275,3)),"Err",IF(VLOOKUP(BN23,'Player List'!$A$3:$C$275,3)='Player Input'!$C23,"OK",IF(VLOOKUP(BN23,'Player List'!$A$3:$C$275,2)=VLOOKUP($C23,'Lookup Lists'!$A$2:$C$23,3),"CS","Err"))))</f>
        <v>OK</v>
      </c>
    </row>
    <row r="24" spans="1:87" x14ac:dyDescent="0.2">
      <c r="A24" s="90">
        <v>42661</v>
      </c>
      <c r="B24" s="89" t="s">
        <v>389</v>
      </c>
      <c r="C24" s="89" t="s">
        <v>273</v>
      </c>
      <c r="D24" s="60" t="str">
        <f t="shared" si="0"/>
        <v>CS</v>
      </c>
      <c r="E24" s="42">
        <v>335</v>
      </c>
      <c r="F24" s="46" t="str">
        <f>VLOOKUP(E24,'Player List'!$A$3:$F$275,6)</f>
        <v>S TROUT</v>
      </c>
      <c r="G24" s="3">
        <v>347</v>
      </c>
      <c r="H24" s="46" t="str">
        <f>VLOOKUP(G24,'Player List'!$A$3:$F$275,6)</f>
        <v>T COOPER</v>
      </c>
      <c r="I24" s="3">
        <v>333</v>
      </c>
      <c r="J24" s="46" t="str">
        <f>VLOOKUP(I24,'Player List'!$A$3:$F$275,6)</f>
        <v>P SMITH</v>
      </c>
      <c r="K24" s="3">
        <v>278</v>
      </c>
      <c r="L24" s="46" t="str">
        <f>VLOOKUP(K24,'Player List'!$A$3:$F$275,6)</f>
        <v>P KENNETT</v>
      </c>
      <c r="M24" s="42">
        <v>332</v>
      </c>
      <c r="N24" s="46" t="str">
        <f>VLOOKUP(M24,'Player List'!$A$3:$F$275,6)</f>
        <v>D SMITH</v>
      </c>
      <c r="O24" s="3">
        <v>336</v>
      </c>
      <c r="P24" s="46" t="str">
        <f>VLOOKUP(O24,'Player List'!$A$3:$F$275,6)</f>
        <v>I HEALEY</v>
      </c>
      <c r="Q24" s="3">
        <v>353</v>
      </c>
      <c r="R24" s="46" t="str">
        <f>VLOOKUP(Q24,'Player List'!$A$3:$F$275,6)</f>
        <v>T ORLEY</v>
      </c>
      <c r="S24" s="3">
        <v>334</v>
      </c>
      <c r="T24" s="47" t="str">
        <f>VLOOKUP(S24,'Player List'!$A$3:$F$275,6)</f>
        <v>J TROUT</v>
      </c>
      <c r="U24" s="46">
        <v>338</v>
      </c>
      <c r="V24" s="46" t="str">
        <f>VLOOKUP(U24,'Player List'!$A$3:$F$275,6)</f>
        <v>R WALDEN</v>
      </c>
      <c r="W24" s="46"/>
      <c r="X24" s="47" t="e">
        <f>VLOOKUP(W24,'Player List'!$A$3:$F$275,6)</f>
        <v>#N/A</v>
      </c>
      <c r="Y24" s="34"/>
      <c r="Z24" s="42">
        <v>154</v>
      </c>
      <c r="AA24" s="46" t="str">
        <f>VLOOKUP(Z24,'Player List'!$A$3:$F$275,6)</f>
        <v>T WILSON</v>
      </c>
      <c r="AB24" s="3">
        <v>137</v>
      </c>
      <c r="AC24" s="46" t="str">
        <f>VLOOKUP(AB24,'Player List'!$A$3:$F$275,6)</f>
        <v>R GEORGE</v>
      </c>
      <c r="AD24" s="3">
        <v>153</v>
      </c>
      <c r="AE24" s="46" t="str">
        <f>VLOOKUP(AD24,'Player List'!$A$3:$F$275,6)</f>
        <v>S STEPHENSON</v>
      </c>
      <c r="AF24" s="3">
        <v>106</v>
      </c>
      <c r="AG24" s="47" t="str">
        <f>VLOOKUP(AF24,'Player List'!$A$3:$F$275,6)</f>
        <v>G WILLIAMS</v>
      </c>
      <c r="AH24" s="42">
        <v>268</v>
      </c>
      <c r="AI24" s="46" t="str">
        <f>VLOOKUP(AH24,'Player List'!$A$3:$F$275,6)</f>
        <v>I STEPHENSON</v>
      </c>
      <c r="AJ24" s="3">
        <v>147</v>
      </c>
      <c r="AK24" s="46" t="str">
        <f>VLOOKUP(AJ24,'Player List'!$A$3:$F$275,6)</f>
        <v>G HARNWELL</v>
      </c>
      <c r="AL24" s="3">
        <v>144</v>
      </c>
      <c r="AM24" s="46" t="str">
        <f>VLOOKUP(AL24,'Player List'!$A$3:$F$275,6)</f>
        <v>M LEAKE</v>
      </c>
      <c r="AN24" s="3">
        <v>146</v>
      </c>
      <c r="AO24" s="47" t="str">
        <f>VLOOKUP(AN24,'Player List'!$A$3:$F$275,6)</f>
        <v>B GLOVER</v>
      </c>
      <c r="AP24" s="46"/>
      <c r="AQ24" s="46" t="e">
        <f>VLOOKUP(AP24,'Player List'!$A$3:$F$275,6)</f>
        <v>#N/A</v>
      </c>
      <c r="AR24" s="46"/>
      <c r="AS24" s="47" t="e">
        <f>VLOOKUP(AR24,'Player List'!$A$3:$F$275,6)</f>
        <v>#N/A</v>
      </c>
      <c r="AU24" s="42">
        <f t="shared" si="1"/>
        <v>335</v>
      </c>
      <c r="AV24" s="3">
        <f t="shared" si="2"/>
        <v>347</v>
      </c>
      <c r="AW24" s="3">
        <f t="shared" si="3"/>
        <v>333</v>
      </c>
      <c r="AX24" s="3">
        <f t="shared" si="4"/>
        <v>278</v>
      </c>
      <c r="AY24" s="3">
        <f t="shared" si="5"/>
        <v>332</v>
      </c>
      <c r="AZ24" s="3">
        <f t="shared" si="6"/>
        <v>336</v>
      </c>
      <c r="BA24" s="3">
        <f t="shared" si="7"/>
        <v>353</v>
      </c>
      <c r="BB24" s="3">
        <f t="shared" si="8"/>
        <v>334</v>
      </c>
      <c r="BC24" s="3">
        <f t="shared" si="9"/>
        <v>338</v>
      </c>
      <c r="BD24" s="3" t="str">
        <f t="shared" si="10"/>
        <v xml:space="preserve"> </v>
      </c>
      <c r="BE24" s="42">
        <f t="shared" si="11"/>
        <v>154</v>
      </c>
      <c r="BF24" s="3">
        <f t="shared" si="12"/>
        <v>137</v>
      </c>
      <c r="BG24" s="3">
        <f t="shared" si="13"/>
        <v>153</v>
      </c>
      <c r="BH24" s="3">
        <f t="shared" si="14"/>
        <v>106</v>
      </c>
      <c r="BI24" s="3">
        <f t="shared" si="15"/>
        <v>268</v>
      </c>
      <c r="BJ24" s="3">
        <f t="shared" si="16"/>
        <v>147</v>
      </c>
      <c r="BK24" s="3">
        <f t="shared" si="17"/>
        <v>144</v>
      </c>
      <c r="BL24" s="3">
        <f t="shared" si="18"/>
        <v>146</v>
      </c>
      <c r="BM24" s="3" t="str">
        <f t="shared" si="19"/>
        <v xml:space="preserve"> </v>
      </c>
      <c r="BN24" s="43" t="str">
        <f t="shared" si="20"/>
        <v xml:space="preserve"> </v>
      </c>
      <c r="BP24" s="42" t="str">
        <f>IF(AU24=" ","OK",IF(ISBLANK(VLOOKUP(AU24,'Player List'!$A$3:$C$275,3)),"Err",IF(VLOOKUP(AU24,'Player List'!$A$3:$C$275,3)='Player Input'!$B24,"OK",IF(VLOOKUP(AU24,'Player List'!$A$3:$C$275,2)=VLOOKUP($B24,'Lookup Lists'!$A$2:$C$23,3),"CS","Err"))))</f>
        <v>OK</v>
      </c>
      <c r="BQ24" s="3" t="str">
        <f>IF(AV24=" ","OK",IF(ISBLANK(VLOOKUP(AV24,'Player List'!$A$3:$C$275,3)),"Err",IF(VLOOKUP(AV24,'Player List'!$A$3:$C$275,3)='Player Input'!$B24,"OK",IF(VLOOKUP(AV24,'Player List'!$A$3:$C$275,2)=VLOOKUP($B24,'Lookup Lists'!$A$2:$C$23,3),"CS","Err"))))</f>
        <v>OK</v>
      </c>
      <c r="BR24" s="3" t="str">
        <f>IF(AW24=" ","OK",IF(ISBLANK(VLOOKUP(AW24,'Player List'!$A$3:$C$275,3)),"Err",IF(VLOOKUP(AW24,'Player List'!$A$3:$C$275,3)='Player Input'!$B24,"OK",IF(VLOOKUP(AW24,'Player List'!$A$3:$C$275,2)=VLOOKUP($B24,'Lookup Lists'!$A$2:$C$23,3),"CS","Err"))))</f>
        <v>OK</v>
      </c>
      <c r="BS24" s="3" t="str">
        <f>IF(AX24=" ","OK",IF(ISBLANK(VLOOKUP(AX24,'Player List'!$A$3:$C$275,3)),"Err",IF(VLOOKUP(AX24,'Player List'!$A$3:$C$275,3)='Player Input'!$B24,"OK",IF(VLOOKUP(AX24,'Player List'!$A$3:$C$275,2)=VLOOKUP($B24,'Lookup Lists'!$A$2:$C$23,3),"CS","Err"))))</f>
        <v>OK</v>
      </c>
      <c r="BT24" s="3" t="str">
        <f>IF(AY24=" ","OK",IF(ISBLANK(VLOOKUP(AY24,'Player List'!$A$3:$C$275,3)),"Err",IF(VLOOKUP(AY24,'Player List'!$A$3:$C$275,3)='Player Input'!$B24,"OK",IF(VLOOKUP(AY24,'Player List'!$A$3:$C$275,2)=VLOOKUP($B24,'Lookup Lists'!$A$2:$C$23,3),"CS","Err"))))</f>
        <v>OK</v>
      </c>
      <c r="BU24" s="3" t="str">
        <f>IF(AZ24=" ","OK",IF(ISBLANK(VLOOKUP(AZ24,'Player List'!$A$3:$C$275,3)),"Err",IF(VLOOKUP(AZ24,'Player List'!$A$3:$C$275,3)='Player Input'!$B24,"OK",IF(VLOOKUP(AZ24,'Player List'!$A$3:$C$275,2)=VLOOKUP($B24,'Lookup Lists'!$A$2:$C$23,3),"CS","Err"))))</f>
        <v>OK</v>
      </c>
      <c r="BV24" s="3" t="str">
        <f>IF(BA24=" ","OK",IF(ISBLANK(VLOOKUP(BA24,'Player List'!$A$3:$C$275,3)),"Err",IF(VLOOKUP(BA24,'Player List'!$A$3:$C$275,3)='Player Input'!$B24,"OK",IF(VLOOKUP(BA24,'Player List'!$A$3:$C$275,2)=VLOOKUP($B24,'Lookup Lists'!$A$2:$C$23,3),"CS","Err"))))</f>
        <v>OK</v>
      </c>
      <c r="BW24" s="3" t="str">
        <f>IF(BB24=" ","OK",IF(ISBLANK(VLOOKUP(BB24,'Player List'!$A$3:$C$275,3)),"Err",IF(VLOOKUP(BB24,'Player List'!$A$3:$C$275,3)='Player Input'!$B24,"OK",IF(VLOOKUP(BB24,'Player List'!$A$3:$C$275,2)=VLOOKUP($B24,'Lookup Lists'!$A$2:$C$23,3),"CS","Err"))))</f>
        <v>OK</v>
      </c>
      <c r="BX24" s="3" t="str">
        <f>IF(BC24=" ","OK",IF(ISBLANK(VLOOKUP(BC24,'Player List'!$A$3:$C$275,3)),"Err",IF(VLOOKUP(BC24,'Player List'!$A$3:$C$275,3)='Player Input'!$B24,"OK",IF(VLOOKUP(BC24,'Player List'!$A$3:$C$275,2)=VLOOKUP($B24,'Lookup Lists'!$A$2:$C$23,3),"CS","Err"))))</f>
        <v>OK</v>
      </c>
      <c r="BY24" s="3" t="str">
        <f>IF(BD24=" ","OK",IF(ISBLANK(VLOOKUP(BD24,'Player List'!$A$3:$C$275,3)),"Err",IF(VLOOKUP(BD24,'Player List'!$A$3:$C$275,3)='Player Input'!$B24,"OK",IF(VLOOKUP(BD24,'Player List'!$A$3:$C$275,2)=VLOOKUP($B24,'Lookup Lists'!$A$2:$C$23,3),"CS","Err"))))</f>
        <v>OK</v>
      </c>
      <c r="BZ24" s="42" t="str">
        <f>IF(BE24=" ","OK",IF(ISBLANK(VLOOKUP(BE24,'Player List'!$A$3:$C$275,3)),"Err",IF(VLOOKUP(BE24,'Player List'!$A$3:$C$275,3)='Player Input'!$C24,"OK",IF(VLOOKUP(BE24,'Player List'!$A$3:$C$275,2)=VLOOKUP($C24,'Lookup Lists'!$A$2:$C$23,3),"CS","Err"))))</f>
        <v>OK</v>
      </c>
      <c r="CA24" s="3" t="str">
        <f>IF(BF24=" ","OK",IF(ISBLANK(VLOOKUP(BF24,'Player List'!$A$3:$C$275,3)),"Err",IF(VLOOKUP(BF24,'Player List'!$A$3:$C$275,3)='Player Input'!$C24,"OK",IF(VLOOKUP(BF24,'Player List'!$A$3:$C$275,2)=VLOOKUP($C24,'Lookup Lists'!$A$2:$C$23,3),"CS","Err"))))</f>
        <v>CS</v>
      </c>
      <c r="CB24" s="3" t="str">
        <f>IF(BG24=" ","OK",IF(ISBLANK(VLOOKUP(BG24,'Player List'!$A$3:$C$275,3)),"Err",IF(VLOOKUP(BG24,'Player List'!$A$3:$C$275,3)='Player Input'!$C24,"OK",IF(VLOOKUP(BG24,'Player List'!$A$3:$C$275,2)=VLOOKUP($C24,'Lookup Lists'!$A$2:$C$23,3),"CS","Err"))))</f>
        <v>OK</v>
      </c>
      <c r="CC24" s="3" t="str">
        <f>IF(BH24=" ","OK",IF(ISBLANK(VLOOKUP(BH24,'Player List'!$A$3:$C$275,3)),"Err",IF(VLOOKUP(BH24,'Player List'!$A$3:$C$275,3)='Player Input'!$C24,"OK",IF(VLOOKUP(BH24,'Player List'!$A$3:$C$275,2)=VLOOKUP($C24,'Lookup Lists'!$A$2:$C$23,3),"CS","Err"))))</f>
        <v>OK</v>
      </c>
      <c r="CD24" s="3" t="str">
        <f>IF(BI24=" ","OK",IF(ISBLANK(VLOOKUP(BI24,'Player List'!$A$3:$C$275,3)),"Err",IF(VLOOKUP(BI24,'Player List'!$A$3:$C$275,3)='Player Input'!$C24,"OK",IF(VLOOKUP(BI24,'Player List'!$A$3:$C$275,2)=VLOOKUP($C24,'Lookup Lists'!$A$2:$C$23,3),"CS","Err"))))</f>
        <v>OK</v>
      </c>
      <c r="CE24" s="3" t="str">
        <f>IF(BJ24=" ","OK",IF(ISBLANK(VLOOKUP(BJ24,'Player List'!$A$3:$C$275,3)),"Err",IF(VLOOKUP(BJ24,'Player List'!$A$3:$C$275,3)='Player Input'!$C24,"OK",IF(VLOOKUP(BJ24,'Player List'!$A$3:$C$275,2)=VLOOKUP($C24,'Lookup Lists'!$A$2:$C$23,3),"CS","Err"))))</f>
        <v>OK</v>
      </c>
      <c r="CF24" s="3" t="str">
        <f>IF(BK24=" ","OK",IF(ISBLANK(VLOOKUP(BK24,'Player List'!$A$3:$C$275,3)),"Err",IF(VLOOKUP(BK24,'Player List'!$A$3:$C$275,3)='Player Input'!$C24,"OK",IF(VLOOKUP(BK24,'Player List'!$A$3:$C$275,2)=VLOOKUP($C24,'Lookup Lists'!$A$2:$C$23,3),"CS","Err"))))</f>
        <v>OK</v>
      </c>
      <c r="CG24" s="3" t="str">
        <f>IF(BL24=" ","OK",IF(ISBLANK(VLOOKUP(BL24,'Player List'!$A$3:$C$275,3)),"Err",IF(VLOOKUP(BL24,'Player List'!$A$3:$C$275,3)='Player Input'!$C24,"OK",IF(VLOOKUP(BL24,'Player List'!$A$3:$C$275,2)=VLOOKUP($C24,'Lookup Lists'!$A$2:$C$23,3),"CS","Err"))))</f>
        <v>OK</v>
      </c>
      <c r="CH24" s="3" t="str">
        <f>IF(BM24=" ","OK",IF(ISBLANK(VLOOKUP(BM24,'Player List'!$A$3:$C$275,3)),"Err",IF(VLOOKUP(BM24,'Player List'!$A$3:$C$275,3)='Player Input'!$C24,"OK",IF(VLOOKUP(BM24,'Player List'!$A$3:$C$275,2)=VLOOKUP($C24,'Lookup Lists'!$A$2:$C$23,3),"CS","Err"))))</f>
        <v>OK</v>
      </c>
      <c r="CI24" s="43" t="str">
        <f>IF(BN24=" ","OK",IF(ISBLANK(VLOOKUP(BN24,'Player List'!$A$3:$C$275,3)),"Err",IF(VLOOKUP(BN24,'Player List'!$A$3:$C$275,3)='Player Input'!$C24,"OK",IF(VLOOKUP(BN24,'Player List'!$A$3:$C$275,2)=VLOOKUP($C24,'Lookup Lists'!$A$2:$C$23,3),"CS","Err"))))</f>
        <v>OK</v>
      </c>
    </row>
    <row r="25" spans="1:87" x14ac:dyDescent="0.2">
      <c r="A25" s="90">
        <v>42661</v>
      </c>
      <c r="B25" s="89" t="s">
        <v>350</v>
      </c>
      <c r="C25" s="89" t="s">
        <v>272</v>
      </c>
      <c r="D25" s="60" t="str">
        <f t="shared" si="0"/>
        <v>CS</v>
      </c>
      <c r="E25" s="42">
        <v>214</v>
      </c>
      <c r="F25" s="46" t="str">
        <f>VLOOKUP(E25,'Player List'!$A$3:$F$275,6)</f>
        <v>D EVERY</v>
      </c>
      <c r="G25" s="3">
        <v>213</v>
      </c>
      <c r="H25" s="46" t="str">
        <f>VLOOKUP(G25,'Player List'!$A$3:$F$275,6)</f>
        <v>P LOWE</v>
      </c>
      <c r="I25" s="3">
        <v>63</v>
      </c>
      <c r="J25" s="46" t="str">
        <f>VLOOKUP(I25,'Player List'!$A$3:$F$275,6)</f>
        <v>D REES</v>
      </c>
      <c r="K25" s="3">
        <v>47</v>
      </c>
      <c r="L25" s="46" t="str">
        <f>VLOOKUP(K25,'Player List'!$A$3:$F$275,6)</f>
        <v>B GANGE</v>
      </c>
      <c r="M25" s="42">
        <v>181</v>
      </c>
      <c r="N25" s="46" t="str">
        <f>VLOOKUP(M25,'Player List'!$A$3:$F$275,6)</f>
        <v>D FOULKES</v>
      </c>
      <c r="O25" s="3">
        <v>62</v>
      </c>
      <c r="P25" s="46" t="str">
        <f>VLOOKUP(O25,'Player List'!$A$3:$F$275,6)</f>
        <v>D REES</v>
      </c>
      <c r="Q25" s="3">
        <v>219</v>
      </c>
      <c r="R25" s="46" t="str">
        <f>VLOOKUP(Q25,'Player List'!$A$3:$F$275,6)</f>
        <v>G PRES</v>
      </c>
      <c r="S25" s="3">
        <v>313</v>
      </c>
      <c r="T25" s="47" t="str">
        <f>VLOOKUP(S25,'Player List'!$A$3:$F$275,6)</f>
        <v>B CONSTABLE</v>
      </c>
      <c r="U25" s="46"/>
      <c r="V25" s="46" t="e">
        <f>VLOOKUP(U25,'Player List'!$A$3:$F$275,6)</f>
        <v>#N/A</v>
      </c>
      <c r="W25" s="46"/>
      <c r="X25" s="47" t="e">
        <f>VLOOKUP(W25,'Player List'!$A$3:$F$275,6)</f>
        <v>#N/A</v>
      </c>
      <c r="Y25" s="34"/>
      <c r="Z25" s="42">
        <v>157</v>
      </c>
      <c r="AA25" s="46" t="str">
        <f>VLOOKUP(Z25,'Player List'!$A$3:$F$275,6)</f>
        <v>S DIX</v>
      </c>
      <c r="AB25" s="3">
        <v>161</v>
      </c>
      <c r="AC25" s="46" t="str">
        <f>VLOOKUP(AB25,'Player List'!$A$3:$F$275,6)</f>
        <v>P MILLS</v>
      </c>
      <c r="AD25" s="3">
        <v>319</v>
      </c>
      <c r="AE25" s="46" t="str">
        <f>VLOOKUP(AD25,'Player List'!$A$3:$F$275,6)</f>
        <v>R PEARCE</v>
      </c>
      <c r="AF25" s="3">
        <v>166</v>
      </c>
      <c r="AG25" s="47" t="str">
        <f>VLOOKUP(AF25,'Player List'!$A$3:$F$275,6)</f>
        <v>J PERKS</v>
      </c>
      <c r="AH25" s="42">
        <v>160</v>
      </c>
      <c r="AI25" s="46" t="str">
        <f>VLOOKUP(AH25,'Player List'!$A$3:$F$275,6)</f>
        <v>L COLE</v>
      </c>
      <c r="AJ25" s="3">
        <v>165</v>
      </c>
      <c r="AK25" s="46" t="str">
        <f>VLOOKUP(AJ25,'Player List'!$A$3:$F$275,6)</f>
        <v>P COOK</v>
      </c>
      <c r="AL25" s="3">
        <v>328</v>
      </c>
      <c r="AM25" s="46" t="str">
        <f>VLOOKUP(AL25,'Player List'!$A$3:$F$275,6)</f>
        <v>P JENKINSON</v>
      </c>
      <c r="AN25" s="3">
        <v>162</v>
      </c>
      <c r="AO25" s="47" t="str">
        <f>VLOOKUP(AN25,'Player List'!$A$3:$F$275,6)</f>
        <v>D MILLS</v>
      </c>
      <c r="AP25" s="46"/>
      <c r="AQ25" s="46" t="e">
        <f>VLOOKUP(AP25,'Player List'!$A$3:$F$275,6)</f>
        <v>#N/A</v>
      </c>
      <c r="AR25" s="46"/>
      <c r="AS25" s="47" t="e">
        <f>VLOOKUP(AR25,'Player List'!$A$3:$F$275,6)</f>
        <v>#N/A</v>
      </c>
      <c r="AU25" s="42">
        <f t="shared" si="1"/>
        <v>214</v>
      </c>
      <c r="AV25" s="3">
        <f t="shared" si="2"/>
        <v>213</v>
      </c>
      <c r="AW25" s="3">
        <f t="shared" si="3"/>
        <v>63</v>
      </c>
      <c r="AX25" s="3">
        <f t="shared" si="4"/>
        <v>47</v>
      </c>
      <c r="AY25" s="3">
        <f t="shared" si="5"/>
        <v>181</v>
      </c>
      <c r="AZ25" s="3">
        <f t="shared" si="6"/>
        <v>62</v>
      </c>
      <c r="BA25" s="3">
        <f t="shared" si="7"/>
        <v>219</v>
      </c>
      <c r="BB25" s="3">
        <f t="shared" si="8"/>
        <v>313</v>
      </c>
      <c r="BC25" s="3" t="str">
        <f t="shared" si="9"/>
        <v xml:space="preserve"> </v>
      </c>
      <c r="BD25" s="3" t="str">
        <f t="shared" si="10"/>
        <v xml:space="preserve"> </v>
      </c>
      <c r="BE25" s="42">
        <f t="shared" si="11"/>
        <v>157</v>
      </c>
      <c r="BF25" s="3">
        <f t="shared" si="12"/>
        <v>161</v>
      </c>
      <c r="BG25" s="3">
        <f t="shared" si="13"/>
        <v>319</v>
      </c>
      <c r="BH25" s="3">
        <f t="shared" si="14"/>
        <v>166</v>
      </c>
      <c r="BI25" s="3">
        <f t="shared" si="15"/>
        <v>160</v>
      </c>
      <c r="BJ25" s="3">
        <f t="shared" si="16"/>
        <v>165</v>
      </c>
      <c r="BK25" s="3">
        <f t="shared" si="17"/>
        <v>328</v>
      </c>
      <c r="BL25" s="3">
        <f t="shared" si="18"/>
        <v>162</v>
      </c>
      <c r="BM25" s="3" t="str">
        <f t="shared" si="19"/>
        <v xml:space="preserve"> </v>
      </c>
      <c r="BN25" s="43" t="str">
        <f t="shared" si="20"/>
        <v xml:space="preserve"> </v>
      </c>
      <c r="BP25" s="42" t="str">
        <f>IF(AU25=" ","OK",IF(ISBLANK(VLOOKUP(AU25,'Player List'!$A$3:$C$275,3)),"Err",IF(VLOOKUP(AU25,'Player List'!$A$3:$C$275,3)='Player Input'!$B25,"OK",IF(VLOOKUP(AU25,'Player List'!$A$3:$C$275,2)=VLOOKUP($B25,'Lookup Lists'!$A$2:$C$23,3),"CS","Err"))))</f>
        <v>OK</v>
      </c>
      <c r="BQ25" s="3" t="str">
        <f>IF(AV25=" ","OK",IF(ISBLANK(VLOOKUP(AV25,'Player List'!$A$3:$C$275,3)),"Err",IF(VLOOKUP(AV25,'Player List'!$A$3:$C$275,3)='Player Input'!$B25,"OK",IF(VLOOKUP(AV25,'Player List'!$A$3:$C$275,2)=VLOOKUP($B25,'Lookup Lists'!$A$2:$C$23,3),"CS","Err"))))</f>
        <v>CS</v>
      </c>
      <c r="BR25" s="3" t="str">
        <f>IF(AW25=" ","OK",IF(ISBLANK(VLOOKUP(AW25,'Player List'!$A$3:$C$275,3)),"Err",IF(VLOOKUP(AW25,'Player List'!$A$3:$C$275,3)='Player Input'!$B25,"OK",IF(VLOOKUP(AW25,'Player List'!$A$3:$C$275,2)=VLOOKUP($B25,'Lookup Lists'!$A$2:$C$23,3),"CS","Err"))))</f>
        <v>OK</v>
      </c>
      <c r="BS25" s="3" t="str">
        <f>IF(AX25=" ","OK",IF(ISBLANK(VLOOKUP(AX25,'Player List'!$A$3:$C$275,3)),"Err",IF(VLOOKUP(AX25,'Player List'!$A$3:$C$275,3)='Player Input'!$B25,"OK",IF(VLOOKUP(AX25,'Player List'!$A$3:$C$275,2)=VLOOKUP($B25,'Lookup Lists'!$A$2:$C$23,3),"CS","Err"))))</f>
        <v>OK</v>
      </c>
      <c r="BT25" s="3" t="str">
        <f>IF(AY25=" ","OK",IF(ISBLANK(VLOOKUP(AY25,'Player List'!$A$3:$C$275,3)),"Err",IF(VLOOKUP(AY25,'Player List'!$A$3:$C$275,3)='Player Input'!$B25,"OK",IF(VLOOKUP(AY25,'Player List'!$A$3:$C$275,2)=VLOOKUP($B25,'Lookup Lists'!$A$2:$C$23,3),"CS","Err"))))</f>
        <v>OK</v>
      </c>
      <c r="BU25" s="3" t="str">
        <f>IF(AZ25=" ","OK",IF(ISBLANK(VLOOKUP(AZ25,'Player List'!$A$3:$C$275,3)),"Err",IF(VLOOKUP(AZ25,'Player List'!$A$3:$C$275,3)='Player Input'!$B25,"OK",IF(VLOOKUP(AZ25,'Player List'!$A$3:$C$275,2)=VLOOKUP($B25,'Lookup Lists'!$A$2:$C$23,3),"CS","Err"))))</f>
        <v>OK</v>
      </c>
      <c r="BV25" s="3" t="str">
        <f>IF(BA25=" ","OK",IF(ISBLANK(VLOOKUP(BA25,'Player List'!$A$3:$C$275,3)),"Err",IF(VLOOKUP(BA25,'Player List'!$A$3:$C$275,3)='Player Input'!$B25,"OK",IF(VLOOKUP(BA25,'Player List'!$A$3:$C$275,2)=VLOOKUP($B25,'Lookup Lists'!$A$2:$C$23,3),"CS","Err"))))</f>
        <v>OK</v>
      </c>
      <c r="BW25" s="3" t="str">
        <f>IF(BB25=" ","OK",IF(ISBLANK(VLOOKUP(BB25,'Player List'!$A$3:$C$275,3)),"Err",IF(VLOOKUP(BB25,'Player List'!$A$3:$C$275,3)='Player Input'!$B25,"OK",IF(VLOOKUP(BB25,'Player List'!$A$3:$C$275,2)=VLOOKUP($B25,'Lookup Lists'!$A$2:$C$23,3),"CS","Err"))))</f>
        <v>OK</v>
      </c>
      <c r="BX25" s="3" t="str">
        <f>IF(BC25=" ","OK",IF(ISBLANK(VLOOKUP(BC25,'Player List'!$A$3:$C$275,3)),"Err",IF(VLOOKUP(BC25,'Player List'!$A$3:$C$275,3)='Player Input'!$B25,"OK",IF(VLOOKUP(BC25,'Player List'!$A$3:$C$275,2)=VLOOKUP($B25,'Lookup Lists'!$A$2:$C$23,3),"CS","Err"))))</f>
        <v>OK</v>
      </c>
      <c r="BY25" s="3" t="str">
        <f>IF(BD25=" ","OK",IF(ISBLANK(VLOOKUP(BD25,'Player List'!$A$3:$C$275,3)),"Err",IF(VLOOKUP(BD25,'Player List'!$A$3:$C$275,3)='Player Input'!$B25,"OK",IF(VLOOKUP(BD25,'Player List'!$A$3:$C$275,2)=VLOOKUP($B25,'Lookup Lists'!$A$2:$C$23,3),"CS","Err"))))</f>
        <v>OK</v>
      </c>
      <c r="BZ25" s="42" t="str">
        <f>IF(BE25=" ","OK",IF(ISBLANK(VLOOKUP(BE25,'Player List'!$A$3:$C$275,3)),"Err",IF(VLOOKUP(BE25,'Player List'!$A$3:$C$275,3)='Player Input'!$C25,"OK",IF(VLOOKUP(BE25,'Player List'!$A$3:$C$275,2)=VLOOKUP($C25,'Lookup Lists'!$A$2:$C$23,3),"CS","Err"))))</f>
        <v>OK</v>
      </c>
      <c r="CA25" s="3" t="str">
        <f>IF(BF25=" ","OK",IF(ISBLANK(VLOOKUP(BF25,'Player List'!$A$3:$C$275,3)),"Err",IF(VLOOKUP(BF25,'Player List'!$A$3:$C$275,3)='Player Input'!$C25,"OK",IF(VLOOKUP(BF25,'Player List'!$A$3:$C$275,2)=VLOOKUP($C25,'Lookup Lists'!$A$2:$C$23,3),"CS","Err"))))</f>
        <v>OK</v>
      </c>
      <c r="CB25" s="3" t="str">
        <f>IF(BG25=" ","OK",IF(ISBLANK(VLOOKUP(BG25,'Player List'!$A$3:$C$275,3)),"Err",IF(VLOOKUP(BG25,'Player List'!$A$3:$C$275,3)='Player Input'!$C25,"OK",IF(VLOOKUP(BG25,'Player List'!$A$3:$C$275,2)=VLOOKUP($C25,'Lookup Lists'!$A$2:$C$23,3),"CS","Err"))))</f>
        <v>OK</v>
      </c>
      <c r="CC25" s="3" t="str">
        <f>IF(BH25=" ","OK",IF(ISBLANK(VLOOKUP(BH25,'Player List'!$A$3:$C$275,3)),"Err",IF(VLOOKUP(BH25,'Player List'!$A$3:$C$275,3)='Player Input'!$C25,"OK",IF(VLOOKUP(BH25,'Player List'!$A$3:$C$275,2)=VLOOKUP($C25,'Lookup Lists'!$A$2:$C$23,3),"CS","Err"))))</f>
        <v>OK</v>
      </c>
      <c r="CD25" s="3" t="str">
        <f>IF(BI25=" ","OK",IF(ISBLANK(VLOOKUP(BI25,'Player List'!$A$3:$C$275,3)),"Err",IF(VLOOKUP(BI25,'Player List'!$A$3:$C$275,3)='Player Input'!$C25,"OK",IF(VLOOKUP(BI25,'Player List'!$A$3:$C$275,2)=VLOOKUP($C25,'Lookup Lists'!$A$2:$C$23,3),"CS","Err"))))</f>
        <v>OK</v>
      </c>
      <c r="CE25" s="3" t="str">
        <f>IF(BJ25=" ","OK",IF(ISBLANK(VLOOKUP(BJ25,'Player List'!$A$3:$C$275,3)),"Err",IF(VLOOKUP(BJ25,'Player List'!$A$3:$C$275,3)='Player Input'!$C25,"OK",IF(VLOOKUP(BJ25,'Player List'!$A$3:$C$275,2)=VLOOKUP($C25,'Lookup Lists'!$A$2:$C$23,3),"CS","Err"))))</f>
        <v>OK</v>
      </c>
      <c r="CF25" s="3" t="str">
        <f>IF(BK25=" ","OK",IF(ISBLANK(VLOOKUP(BK25,'Player List'!$A$3:$C$275,3)),"Err",IF(VLOOKUP(BK25,'Player List'!$A$3:$C$275,3)='Player Input'!$C25,"OK",IF(VLOOKUP(BK25,'Player List'!$A$3:$C$275,2)=VLOOKUP($C25,'Lookup Lists'!$A$2:$C$23,3),"CS","Err"))))</f>
        <v>OK</v>
      </c>
      <c r="CG25" s="3" t="str">
        <f>IF(BL25=" ","OK",IF(ISBLANK(VLOOKUP(BL25,'Player List'!$A$3:$C$275,3)),"Err",IF(VLOOKUP(BL25,'Player List'!$A$3:$C$275,3)='Player Input'!$C25,"OK",IF(VLOOKUP(BL25,'Player List'!$A$3:$C$275,2)=VLOOKUP($C25,'Lookup Lists'!$A$2:$C$23,3),"CS","Err"))))</f>
        <v>OK</v>
      </c>
      <c r="CH25" s="3" t="str">
        <f>IF(BM25=" ","OK",IF(ISBLANK(VLOOKUP(BM25,'Player List'!$A$3:$C$275,3)),"Err",IF(VLOOKUP(BM25,'Player List'!$A$3:$C$275,3)='Player Input'!$C25,"OK",IF(VLOOKUP(BM25,'Player List'!$A$3:$C$275,2)=VLOOKUP($C25,'Lookup Lists'!$A$2:$C$23,3),"CS","Err"))))</f>
        <v>OK</v>
      </c>
      <c r="CI25" s="43" t="str">
        <f>IF(BN25=" ","OK",IF(ISBLANK(VLOOKUP(BN25,'Player List'!$A$3:$C$275,3)),"Err",IF(VLOOKUP(BN25,'Player List'!$A$3:$C$275,3)='Player Input'!$C25,"OK",IF(VLOOKUP(BN25,'Player List'!$A$3:$C$275,2)=VLOOKUP($C25,'Lookup Lists'!$A$2:$C$23,3),"CS","Err"))))</f>
        <v>OK</v>
      </c>
    </row>
    <row r="26" spans="1:87" x14ac:dyDescent="0.2">
      <c r="A26" s="108">
        <v>42662</v>
      </c>
      <c r="B26" s="109" t="s">
        <v>270</v>
      </c>
      <c r="C26" s="109" t="s">
        <v>390</v>
      </c>
      <c r="D26" s="60" t="str">
        <f t="shared" si="0"/>
        <v>CS</v>
      </c>
      <c r="E26" s="42">
        <v>286</v>
      </c>
      <c r="F26" s="46" t="str">
        <f>VLOOKUP(E26,'Player List'!$A$3:$F$275,6)</f>
        <v>M CONWAY</v>
      </c>
      <c r="G26" s="3">
        <v>24</v>
      </c>
      <c r="H26" s="46" t="str">
        <f>VLOOKUP(G26,'Player List'!$A$3:$F$275,6)</f>
        <v>M BELL</v>
      </c>
      <c r="I26" s="3">
        <v>23</v>
      </c>
      <c r="J26" s="46" t="str">
        <f>VLOOKUP(I26,'Player List'!$A$3:$F$275,6)</f>
        <v>R BELL</v>
      </c>
      <c r="K26" s="3">
        <v>14</v>
      </c>
      <c r="L26" s="46" t="str">
        <f>VLOOKUP(K26,'Player List'!$A$3:$F$275,6)</f>
        <v>D BYWATER</v>
      </c>
      <c r="M26" s="42">
        <v>21</v>
      </c>
      <c r="N26" s="46" t="str">
        <f>VLOOKUP(M26,'Player List'!$A$3:$F$275,6)</f>
        <v>O WATKINS</v>
      </c>
      <c r="O26" s="3">
        <v>320</v>
      </c>
      <c r="P26" s="46" t="str">
        <f>VLOOKUP(O26,'Player List'!$A$3:$F$275,6)</f>
        <v>C BIRKIN</v>
      </c>
      <c r="Q26" s="3">
        <v>19</v>
      </c>
      <c r="R26" s="46" t="str">
        <f>VLOOKUP(Q26,'Player List'!$A$3:$F$275,6)</f>
        <v>J OAKMAN</v>
      </c>
      <c r="S26" s="3">
        <v>13</v>
      </c>
      <c r="T26" s="47" t="str">
        <f>VLOOKUP(S26,'Player List'!$A$3:$F$275,6)</f>
        <v>G BYWATER</v>
      </c>
      <c r="U26" s="46"/>
      <c r="V26" s="46" t="e">
        <f>VLOOKUP(U26,'Player List'!$A$3:$F$275,6)</f>
        <v>#N/A</v>
      </c>
      <c r="W26" s="46"/>
      <c r="X26" s="47" t="e">
        <f>VLOOKUP(W26,'Player List'!$A$3:$F$275,6)</f>
        <v>#N/A</v>
      </c>
      <c r="Y26" s="34"/>
      <c r="Z26" s="42">
        <v>352</v>
      </c>
      <c r="AA26" s="46" t="str">
        <f>VLOOKUP(Z26,'Player List'!$A$3:$F$275,6)</f>
        <v>G PERRY</v>
      </c>
      <c r="AB26" s="3">
        <v>345</v>
      </c>
      <c r="AC26" s="46" t="str">
        <f>VLOOKUP(AB26,'Player List'!$A$3:$F$275,6)</f>
        <v>C COMPLIN</v>
      </c>
      <c r="AD26" s="3">
        <v>343</v>
      </c>
      <c r="AE26" s="46" t="str">
        <f>VLOOKUP(AD26,'Player List'!$A$3:$F$275,6)</f>
        <v>J MILLER</v>
      </c>
      <c r="AF26" s="3">
        <v>346</v>
      </c>
      <c r="AG26" s="47" t="str">
        <f>VLOOKUP(AF26,'Player List'!$A$3:$F$275,6)</f>
        <v>R WILLIAMS</v>
      </c>
      <c r="AH26" s="42">
        <v>344</v>
      </c>
      <c r="AI26" s="46" t="str">
        <f>VLOOKUP(AH26,'Player List'!$A$3:$F$275,6)</f>
        <v>J TIDY</v>
      </c>
      <c r="AJ26" s="3">
        <v>341</v>
      </c>
      <c r="AK26" s="46" t="str">
        <f>VLOOKUP(AJ26,'Player List'!$A$3:$F$275,6)</f>
        <v>C ARTUS</v>
      </c>
      <c r="AL26" s="3">
        <v>342</v>
      </c>
      <c r="AM26" s="46" t="str">
        <f>VLOOKUP(AL26,'Player List'!$A$3:$F$275,6)</f>
        <v>K WOODEN</v>
      </c>
      <c r="AN26" s="3">
        <v>339</v>
      </c>
      <c r="AO26" s="47" t="str">
        <f>VLOOKUP(AN26,'Player List'!$A$3:$F$275,6)</f>
        <v>R HARRIS</v>
      </c>
      <c r="AP26" s="46"/>
      <c r="AQ26" s="46" t="e">
        <f>VLOOKUP(AP26,'Player List'!$A$3:$F$275,6)</f>
        <v>#N/A</v>
      </c>
      <c r="AR26" s="46"/>
      <c r="AS26" s="47" t="e">
        <f>VLOOKUP(AR26,'Player List'!$A$3:$F$275,6)</f>
        <v>#N/A</v>
      </c>
      <c r="AU26" s="42">
        <f t="shared" si="1"/>
        <v>286</v>
      </c>
      <c r="AV26" s="3">
        <f t="shared" si="2"/>
        <v>24</v>
      </c>
      <c r="AW26" s="3">
        <f t="shared" si="3"/>
        <v>23</v>
      </c>
      <c r="AX26" s="3">
        <f t="shared" si="4"/>
        <v>14</v>
      </c>
      <c r="AY26" s="3">
        <f t="shared" si="5"/>
        <v>21</v>
      </c>
      <c r="AZ26" s="3">
        <f t="shared" si="6"/>
        <v>320</v>
      </c>
      <c r="BA26" s="3">
        <f t="shared" si="7"/>
        <v>19</v>
      </c>
      <c r="BB26" s="3">
        <f t="shared" si="8"/>
        <v>13</v>
      </c>
      <c r="BC26" s="3" t="str">
        <f t="shared" si="9"/>
        <v xml:space="preserve"> </v>
      </c>
      <c r="BD26" s="3" t="str">
        <f t="shared" si="10"/>
        <v xml:space="preserve"> </v>
      </c>
      <c r="BE26" s="42">
        <f t="shared" si="11"/>
        <v>352</v>
      </c>
      <c r="BF26" s="3">
        <f t="shared" si="12"/>
        <v>345</v>
      </c>
      <c r="BG26" s="3">
        <f t="shared" si="13"/>
        <v>343</v>
      </c>
      <c r="BH26" s="3">
        <f t="shared" si="14"/>
        <v>346</v>
      </c>
      <c r="BI26" s="3">
        <f t="shared" si="15"/>
        <v>344</v>
      </c>
      <c r="BJ26" s="3">
        <f t="shared" si="16"/>
        <v>341</v>
      </c>
      <c r="BK26" s="3">
        <f t="shared" si="17"/>
        <v>342</v>
      </c>
      <c r="BL26" s="3">
        <f t="shared" si="18"/>
        <v>339</v>
      </c>
      <c r="BM26" s="3" t="str">
        <f t="shared" si="19"/>
        <v xml:space="preserve"> </v>
      </c>
      <c r="BN26" s="43" t="str">
        <f t="shared" si="20"/>
        <v xml:space="preserve"> </v>
      </c>
      <c r="BP26" s="42" t="str">
        <f>IF(AU26=" ","OK",IF(ISBLANK(VLOOKUP(AU26,'Player List'!$A$3:$C$275,3)),"Err",IF(VLOOKUP(AU26,'Player List'!$A$3:$C$275,3)='Player Input'!$B26,"OK",IF(VLOOKUP(AU26,'Player List'!$A$3:$C$275,2)=VLOOKUP($B26,'Lookup Lists'!$A$2:$C$23,3),"CS","Err"))))</f>
        <v>CS</v>
      </c>
      <c r="BQ26" s="3" t="str">
        <f>IF(AV26=" ","OK",IF(ISBLANK(VLOOKUP(AV26,'Player List'!$A$3:$C$275,3)),"Err",IF(VLOOKUP(AV26,'Player List'!$A$3:$C$275,3)='Player Input'!$B26,"OK",IF(VLOOKUP(AV26,'Player List'!$A$3:$C$275,2)=VLOOKUP($B26,'Lookup Lists'!$A$2:$C$23,3),"CS","Err"))))</f>
        <v>OK</v>
      </c>
      <c r="BR26" s="3" t="str">
        <f>IF(AW26=" ","OK",IF(ISBLANK(VLOOKUP(AW26,'Player List'!$A$3:$C$275,3)),"Err",IF(VLOOKUP(AW26,'Player List'!$A$3:$C$275,3)='Player Input'!$B26,"OK",IF(VLOOKUP(AW26,'Player List'!$A$3:$C$275,2)=VLOOKUP($B26,'Lookup Lists'!$A$2:$C$23,3),"CS","Err"))))</f>
        <v>OK</v>
      </c>
      <c r="BS26" s="3" t="str">
        <f>IF(AX26=" ","OK",IF(ISBLANK(VLOOKUP(AX26,'Player List'!$A$3:$C$275,3)),"Err",IF(VLOOKUP(AX26,'Player List'!$A$3:$C$275,3)='Player Input'!$B26,"OK",IF(VLOOKUP(AX26,'Player List'!$A$3:$C$275,2)=VLOOKUP($B26,'Lookup Lists'!$A$2:$C$23,3),"CS","Err"))))</f>
        <v>OK</v>
      </c>
      <c r="BT26" s="3" t="str">
        <f>IF(AY26=" ","OK",IF(ISBLANK(VLOOKUP(AY26,'Player List'!$A$3:$C$275,3)),"Err",IF(VLOOKUP(AY26,'Player List'!$A$3:$C$275,3)='Player Input'!$B26,"OK",IF(VLOOKUP(AY26,'Player List'!$A$3:$C$275,2)=VLOOKUP($B26,'Lookup Lists'!$A$2:$C$23,3),"CS","Err"))))</f>
        <v>OK</v>
      </c>
      <c r="BU26" s="3" t="str">
        <f>IF(AZ26=" ","OK",IF(ISBLANK(VLOOKUP(AZ26,'Player List'!$A$3:$C$275,3)),"Err",IF(VLOOKUP(AZ26,'Player List'!$A$3:$C$275,3)='Player Input'!$B26,"OK",IF(VLOOKUP(AZ26,'Player List'!$A$3:$C$275,2)=VLOOKUP($B26,'Lookup Lists'!$A$2:$C$23,3),"CS","Err"))))</f>
        <v>OK</v>
      </c>
      <c r="BV26" s="3" t="str">
        <f>IF(BA26=" ","OK",IF(ISBLANK(VLOOKUP(BA26,'Player List'!$A$3:$C$275,3)),"Err",IF(VLOOKUP(BA26,'Player List'!$A$3:$C$275,3)='Player Input'!$B26,"OK",IF(VLOOKUP(BA26,'Player List'!$A$3:$C$275,2)=VLOOKUP($B26,'Lookup Lists'!$A$2:$C$23,3),"CS","Err"))))</f>
        <v>OK</v>
      </c>
      <c r="BW26" s="3" t="str">
        <f>IF(BB26=" ","OK",IF(ISBLANK(VLOOKUP(BB26,'Player List'!$A$3:$C$275,3)),"Err",IF(VLOOKUP(BB26,'Player List'!$A$3:$C$275,3)='Player Input'!$B26,"OK",IF(VLOOKUP(BB26,'Player List'!$A$3:$C$275,2)=VLOOKUP($B26,'Lookup Lists'!$A$2:$C$23,3),"CS","Err"))))</f>
        <v>OK</v>
      </c>
      <c r="BX26" s="3" t="str">
        <f>IF(BC26=" ","OK",IF(ISBLANK(VLOOKUP(BC26,'Player List'!$A$3:$C$275,3)),"Err",IF(VLOOKUP(BC26,'Player List'!$A$3:$C$275,3)='Player Input'!$B26,"OK",IF(VLOOKUP(BC26,'Player List'!$A$3:$C$275,2)=VLOOKUP($B26,'Lookup Lists'!$A$2:$C$23,3),"CS","Err"))))</f>
        <v>OK</v>
      </c>
      <c r="BY26" s="3" t="str">
        <f>IF(BD26=" ","OK",IF(ISBLANK(VLOOKUP(BD26,'Player List'!$A$3:$C$275,3)),"Err",IF(VLOOKUP(BD26,'Player List'!$A$3:$C$275,3)='Player Input'!$B26,"OK",IF(VLOOKUP(BD26,'Player List'!$A$3:$C$275,2)=VLOOKUP($B26,'Lookup Lists'!$A$2:$C$23,3),"CS","Err"))))</f>
        <v>OK</v>
      </c>
      <c r="BZ26" s="42" t="str">
        <f>IF(BE26=" ","OK",IF(ISBLANK(VLOOKUP(BE26,'Player List'!$A$3:$C$275,3)),"Err",IF(VLOOKUP(BE26,'Player List'!$A$3:$C$275,3)='Player Input'!$C26,"OK",IF(VLOOKUP(BE26,'Player List'!$A$3:$C$275,2)=VLOOKUP($C26,'Lookup Lists'!$A$2:$C$23,3),"CS","Err"))))</f>
        <v>OK</v>
      </c>
      <c r="CA26" s="3" t="str">
        <f>IF(BF26=" ","OK",IF(ISBLANK(VLOOKUP(BF26,'Player List'!$A$3:$C$275,3)),"Err",IF(VLOOKUP(BF26,'Player List'!$A$3:$C$275,3)='Player Input'!$C26,"OK",IF(VLOOKUP(BF26,'Player List'!$A$3:$C$275,2)=VLOOKUP($C26,'Lookup Lists'!$A$2:$C$23,3),"CS","Err"))))</f>
        <v>OK</v>
      </c>
      <c r="CB26" s="3" t="str">
        <f>IF(BG26=" ","OK",IF(ISBLANK(VLOOKUP(BG26,'Player List'!$A$3:$C$275,3)),"Err",IF(VLOOKUP(BG26,'Player List'!$A$3:$C$275,3)='Player Input'!$C26,"OK",IF(VLOOKUP(BG26,'Player List'!$A$3:$C$275,2)=VLOOKUP($C26,'Lookup Lists'!$A$2:$C$23,3),"CS","Err"))))</f>
        <v>OK</v>
      </c>
      <c r="CC26" s="3" t="str">
        <f>IF(BH26=" ","OK",IF(ISBLANK(VLOOKUP(BH26,'Player List'!$A$3:$C$275,3)),"Err",IF(VLOOKUP(BH26,'Player List'!$A$3:$C$275,3)='Player Input'!$C26,"OK",IF(VLOOKUP(BH26,'Player List'!$A$3:$C$275,2)=VLOOKUP($C26,'Lookup Lists'!$A$2:$C$23,3),"CS","Err"))))</f>
        <v>OK</v>
      </c>
      <c r="CD26" s="3" t="str">
        <f>IF(BI26=" ","OK",IF(ISBLANK(VLOOKUP(BI26,'Player List'!$A$3:$C$275,3)),"Err",IF(VLOOKUP(BI26,'Player List'!$A$3:$C$275,3)='Player Input'!$C26,"OK",IF(VLOOKUP(BI26,'Player List'!$A$3:$C$275,2)=VLOOKUP($C26,'Lookup Lists'!$A$2:$C$23,3),"CS","Err"))))</f>
        <v>OK</v>
      </c>
      <c r="CE26" s="3" t="str">
        <f>IF(BJ26=" ","OK",IF(ISBLANK(VLOOKUP(BJ26,'Player List'!$A$3:$C$275,3)),"Err",IF(VLOOKUP(BJ26,'Player List'!$A$3:$C$275,3)='Player Input'!$C26,"OK",IF(VLOOKUP(BJ26,'Player List'!$A$3:$C$275,2)=VLOOKUP($C26,'Lookup Lists'!$A$2:$C$23,3),"CS","Err"))))</f>
        <v>OK</v>
      </c>
      <c r="CF26" s="3" t="str">
        <f>IF(BK26=" ","OK",IF(ISBLANK(VLOOKUP(BK26,'Player List'!$A$3:$C$275,3)),"Err",IF(VLOOKUP(BK26,'Player List'!$A$3:$C$275,3)='Player Input'!$C26,"OK",IF(VLOOKUP(BK26,'Player List'!$A$3:$C$275,2)=VLOOKUP($C26,'Lookup Lists'!$A$2:$C$23,3),"CS","Err"))))</f>
        <v>OK</v>
      </c>
      <c r="CG26" s="3" t="str">
        <f>IF(BL26=" ","OK",IF(ISBLANK(VLOOKUP(BL26,'Player List'!$A$3:$C$275,3)),"Err",IF(VLOOKUP(BL26,'Player List'!$A$3:$C$275,3)='Player Input'!$C26,"OK",IF(VLOOKUP(BL26,'Player List'!$A$3:$C$275,2)=VLOOKUP($C26,'Lookup Lists'!$A$2:$C$23,3),"CS","Err"))))</f>
        <v>OK</v>
      </c>
      <c r="CH26" s="3" t="str">
        <f>IF(BM26=" ","OK",IF(ISBLANK(VLOOKUP(BM26,'Player List'!$A$3:$C$275,3)),"Err",IF(VLOOKUP(BM26,'Player List'!$A$3:$C$275,3)='Player Input'!$C26,"OK",IF(VLOOKUP(BM26,'Player List'!$A$3:$C$275,2)=VLOOKUP($C26,'Lookup Lists'!$A$2:$C$23,3),"CS","Err"))))</f>
        <v>OK</v>
      </c>
      <c r="CI26" s="43" t="str">
        <f>IF(BN26=" ","OK",IF(ISBLANK(VLOOKUP(BN26,'Player List'!$A$3:$C$275,3)),"Err",IF(VLOOKUP(BN26,'Player List'!$A$3:$C$275,3)='Player Input'!$C26,"OK",IF(VLOOKUP(BN26,'Player List'!$A$3:$C$275,2)=VLOOKUP($C26,'Lookup Lists'!$A$2:$C$23,3),"CS","Err"))))</f>
        <v>OK</v>
      </c>
    </row>
    <row r="27" spans="1:87" x14ac:dyDescent="0.2">
      <c r="A27" s="90">
        <v>42663</v>
      </c>
      <c r="B27" s="89" t="s">
        <v>274</v>
      </c>
      <c r="C27" s="89" t="s">
        <v>269</v>
      </c>
      <c r="D27" s="60" t="str">
        <f t="shared" si="0"/>
        <v>OK</v>
      </c>
      <c r="E27" s="42">
        <v>192</v>
      </c>
      <c r="F27" s="46" t="str">
        <f>VLOOKUP(E27,'Player List'!$A$3:$F$275,6)</f>
        <v>P ROGERS</v>
      </c>
      <c r="G27" s="3">
        <v>193</v>
      </c>
      <c r="H27" s="46" t="str">
        <f>VLOOKUP(G27,'Player List'!$A$3:$F$275,6)</f>
        <v>S ROGERS</v>
      </c>
      <c r="I27" s="3">
        <v>197</v>
      </c>
      <c r="J27" s="46" t="str">
        <f>VLOOKUP(I27,'Player List'!$A$3:$F$275,6)</f>
        <v>J MILLS</v>
      </c>
      <c r="K27" s="3">
        <v>199</v>
      </c>
      <c r="L27" s="46" t="str">
        <f>VLOOKUP(K27,'Player List'!$A$3:$F$275,6)</f>
        <v>R COX</v>
      </c>
      <c r="M27" s="42">
        <v>229</v>
      </c>
      <c r="N27" s="46" t="str">
        <f>VLOOKUP(M27,'Player List'!$A$3:$F$275,6)</f>
        <v>D ROGERS</v>
      </c>
      <c r="O27" s="3">
        <v>204</v>
      </c>
      <c r="P27" s="46" t="str">
        <f>VLOOKUP(O27,'Player List'!$A$3:$F$275,6)</f>
        <v>G WATKINS</v>
      </c>
      <c r="Q27" s="3">
        <v>290</v>
      </c>
      <c r="R27" s="46" t="str">
        <f>VLOOKUP(Q27,'Player List'!$A$3:$F$275,6)</f>
        <v>J JILLINGS</v>
      </c>
      <c r="S27" s="3">
        <v>191</v>
      </c>
      <c r="T27" s="47" t="str">
        <f>VLOOKUP(S27,'Player List'!$A$3:$F$275,6)</f>
        <v>A ROGERS</v>
      </c>
      <c r="U27" s="46"/>
      <c r="V27" s="46" t="e">
        <f>VLOOKUP(U27,'Player List'!$A$3:$F$275,6)</f>
        <v>#N/A</v>
      </c>
      <c r="W27" s="46"/>
      <c r="X27" s="47" t="e">
        <f>VLOOKUP(W27,'Player List'!$A$3:$F$275,6)</f>
        <v>#N/A</v>
      </c>
      <c r="Y27" s="34"/>
      <c r="Z27" s="42">
        <v>12</v>
      </c>
      <c r="AA27" s="46" t="str">
        <f>VLOOKUP(Z27,'Player List'!$A$3:$F$275,6)</f>
        <v>J BARRATT</v>
      </c>
      <c r="AB27" s="3">
        <v>286</v>
      </c>
      <c r="AC27" s="46" t="str">
        <f>VLOOKUP(AB27,'Player List'!$A$3:$F$275,6)</f>
        <v>M CONWAY</v>
      </c>
      <c r="AD27" s="3">
        <v>2</v>
      </c>
      <c r="AE27" s="46" t="str">
        <f>VLOOKUP(AD27,'Player List'!$A$3:$F$275,6)</f>
        <v>T DARRINGTON</v>
      </c>
      <c r="AF27" s="3">
        <v>4</v>
      </c>
      <c r="AG27" s="47" t="str">
        <f>VLOOKUP(AF27,'Player List'!$A$3:$F$275,6)</f>
        <v>R HANCOCK</v>
      </c>
      <c r="AH27" s="42">
        <v>11</v>
      </c>
      <c r="AI27" s="46" t="str">
        <f>VLOOKUP(AH27,'Player List'!$A$3:$F$275,6)</f>
        <v>D WARREN</v>
      </c>
      <c r="AJ27" s="3">
        <v>3</v>
      </c>
      <c r="AK27" s="46" t="str">
        <f>VLOOKUP(AJ27,'Player List'!$A$3:$F$275,6)</f>
        <v>E EVANS</v>
      </c>
      <c r="AL27" s="3">
        <v>130</v>
      </c>
      <c r="AM27" s="46" t="str">
        <f>VLOOKUP(AL27,'Player List'!$A$3:$F$275,6)</f>
        <v>T GRIFFITHS</v>
      </c>
      <c r="AN27" s="3">
        <v>5</v>
      </c>
      <c r="AO27" s="47" t="str">
        <f>VLOOKUP(AN27,'Player List'!$A$3:$F$275,6)</f>
        <v>M MORTIMER</v>
      </c>
      <c r="AP27" s="46"/>
      <c r="AQ27" s="46" t="e">
        <f>VLOOKUP(AP27,'Player List'!$A$3:$F$275,6)</f>
        <v>#N/A</v>
      </c>
      <c r="AR27" s="46"/>
      <c r="AS27" s="47" t="e">
        <f>VLOOKUP(AR27,'Player List'!$A$3:$F$275,6)</f>
        <v>#N/A</v>
      </c>
      <c r="AU27" s="42">
        <f t="shared" si="1"/>
        <v>192</v>
      </c>
      <c r="AV27" s="3">
        <f t="shared" si="2"/>
        <v>193</v>
      </c>
      <c r="AW27" s="3">
        <f t="shared" si="3"/>
        <v>197</v>
      </c>
      <c r="AX27" s="3">
        <f t="shared" si="4"/>
        <v>199</v>
      </c>
      <c r="AY27" s="3">
        <f t="shared" si="5"/>
        <v>229</v>
      </c>
      <c r="AZ27" s="3">
        <f t="shared" si="6"/>
        <v>204</v>
      </c>
      <c r="BA27" s="3">
        <f t="shared" si="7"/>
        <v>290</v>
      </c>
      <c r="BB27" s="3">
        <f t="shared" si="8"/>
        <v>191</v>
      </c>
      <c r="BC27" s="3" t="str">
        <f t="shared" si="9"/>
        <v xml:space="preserve"> </v>
      </c>
      <c r="BD27" s="3" t="str">
        <f t="shared" si="10"/>
        <v xml:space="preserve"> </v>
      </c>
      <c r="BE27" s="42">
        <f t="shared" si="11"/>
        <v>12</v>
      </c>
      <c r="BF27" s="3">
        <f t="shared" si="12"/>
        <v>286</v>
      </c>
      <c r="BG27" s="3">
        <f t="shared" si="13"/>
        <v>2</v>
      </c>
      <c r="BH27" s="3">
        <f t="shared" si="14"/>
        <v>4</v>
      </c>
      <c r="BI27" s="3">
        <f t="shared" si="15"/>
        <v>11</v>
      </c>
      <c r="BJ27" s="3">
        <f t="shared" si="16"/>
        <v>3</v>
      </c>
      <c r="BK27" s="3">
        <f t="shared" si="17"/>
        <v>130</v>
      </c>
      <c r="BL27" s="3">
        <f t="shared" si="18"/>
        <v>5</v>
      </c>
      <c r="BM27" s="3" t="str">
        <f t="shared" si="19"/>
        <v xml:space="preserve"> </v>
      </c>
      <c r="BN27" s="43" t="str">
        <f t="shared" si="20"/>
        <v xml:space="preserve"> </v>
      </c>
      <c r="BP27" s="42" t="str">
        <f>IF(AU27=" ","OK",IF(ISBLANK(VLOOKUP(AU27,'Player List'!$A$3:$C$275,3)),"Err",IF(VLOOKUP(AU27,'Player List'!$A$3:$C$275,3)='Player Input'!$B27,"OK",IF(VLOOKUP(AU27,'Player List'!$A$3:$C$275,2)=VLOOKUP($B27,'Lookup Lists'!$A$2:$C$23,3),"CS","Err"))))</f>
        <v>OK</v>
      </c>
      <c r="BQ27" s="3" t="str">
        <f>IF(AV27=" ","OK",IF(ISBLANK(VLOOKUP(AV27,'Player List'!$A$3:$C$275,3)),"Err",IF(VLOOKUP(AV27,'Player List'!$A$3:$C$275,3)='Player Input'!$B27,"OK",IF(VLOOKUP(AV27,'Player List'!$A$3:$C$275,2)=VLOOKUP($B27,'Lookup Lists'!$A$2:$C$23,3),"CS","Err"))))</f>
        <v>OK</v>
      </c>
      <c r="BR27" s="3" t="str">
        <f>IF(AW27=" ","OK",IF(ISBLANK(VLOOKUP(AW27,'Player List'!$A$3:$C$275,3)),"Err",IF(VLOOKUP(AW27,'Player List'!$A$3:$C$275,3)='Player Input'!$B27,"OK",IF(VLOOKUP(AW27,'Player List'!$A$3:$C$275,2)=VLOOKUP($B27,'Lookup Lists'!$A$2:$C$23,3),"CS","Err"))))</f>
        <v>OK</v>
      </c>
      <c r="BS27" s="3" t="str">
        <f>IF(AX27=" ","OK",IF(ISBLANK(VLOOKUP(AX27,'Player List'!$A$3:$C$275,3)),"Err",IF(VLOOKUP(AX27,'Player List'!$A$3:$C$275,3)='Player Input'!$B27,"OK",IF(VLOOKUP(AX27,'Player List'!$A$3:$C$275,2)=VLOOKUP($B27,'Lookup Lists'!$A$2:$C$23,3),"CS","Err"))))</f>
        <v>OK</v>
      </c>
      <c r="BT27" s="3" t="str">
        <f>IF(AY27=" ","OK",IF(ISBLANK(VLOOKUP(AY27,'Player List'!$A$3:$C$275,3)),"Err",IF(VLOOKUP(AY27,'Player List'!$A$3:$C$275,3)='Player Input'!$B27,"OK",IF(VLOOKUP(AY27,'Player List'!$A$3:$C$275,2)=VLOOKUP($B27,'Lookup Lists'!$A$2:$C$23,3),"CS","Err"))))</f>
        <v>OK</v>
      </c>
      <c r="BU27" s="3" t="str">
        <f>IF(AZ27=" ","OK",IF(ISBLANK(VLOOKUP(AZ27,'Player List'!$A$3:$C$275,3)),"Err",IF(VLOOKUP(AZ27,'Player List'!$A$3:$C$275,3)='Player Input'!$B27,"OK",IF(VLOOKUP(AZ27,'Player List'!$A$3:$C$275,2)=VLOOKUP($B27,'Lookup Lists'!$A$2:$C$23,3),"CS","Err"))))</f>
        <v>OK</v>
      </c>
      <c r="BV27" s="3" t="str">
        <f>IF(BA27=" ","OK",IF(ISBLANK(VLOOKUP(BA27,'Player List'!$A$3:$C$275,3)),"Err",IF(VLOOKUP(BA27,'Player List'!$A$3:$C$275,3)='Player Input'!$B27,"OK",IF(VLOOKUP(BA27,'Player List'!$A$3:$C$275,2)=VLOOKUP($B27,'Lookup Lists'!$A$2:$C$23,3),"CS","Err"))))</f>
        <v>OK</v>
      </c>
      <c r="BW27" s="3" t="str">
        <f>IF(BB27=" ","OK",IF(ISBLANK(VLOOKUP(BB27,'Player List'!$A$3:$C$275,3)),"Err",IF(VLOOKUP(BB27,'Player List'!$A$3:$C$275,3)='Player Input'!$B27,"OK",IF(VLOOKUP(BB27,'Player List'!$A$3:$C$275,2)=VLOOKUP($B27,'Lookup Lists'!$A$2:$C$23,3),"CS","Err"))))</f>
        <v>OK</v>
      </c>
      <c r="BX27" s="3" t="str">
        <f>IF(BC27=" ","OK",IF(ISBLANK(VLOOKUP(BC27,'Player List'!$A$3:$C$275,3)),"Err",IF(VLOOKUP(BC27,'Player List'!$A$3:$C$275,3)='Player Input'!$B27,"OK",IF(VLOOKUP(BC27,'Player List'!$A$3:$C$275,2)=VLOOKUP($B27,'Lookup Lists'!$A$2:$C$23,3),"CS","Err"))))</f>
        <v>OK</v>
      </c>
      <c r="BY27" s="3" t="str">
        <f>IF(BD27=" ","OK",IF(ISBLANK(VLOOKUP(BD27,'Player List'!$A$3:$C$275,3)),"Err",IF(VLOOKUP(BD27,'Player List'!$A$3:$C$275,3)='Player Input'!$B27,"OK",IF(VLOOKUP(BD27,'Player List'!$A$3:$C$275,2)=VLOOKUP($B27,'Lookup Lists'!$A$2:$C$23,3),"CS","Err"))))</f>
        <v>OK</v>
      </c>
      <c r="BZ27" s="42" t="s">
        <v>449</v>
      </c>
      <c r="CA27" s="3" t="str">
        <f>IF(BF27=" ","OK",IF(ISBLANK(VLOOKUP(BF27,'Player List'!$A$3:$C$275,3)),"Err",IF(VLOOKUP(BF27,'Player List'!$A$3:$C$275,3)='Player Input'!$C27,"OK",IF(VLOOKUP(BF27,'Player List'!$A$3:$C$275,2)=VLOOKUP($C27,'Lookup Lists'!$A$2:$C$23,3),"CS","Err"))))</f>
        <v>OK</v>
      </c>
      <c r="CB27" s="3" t="str">
        <f>IF(BG27=" ","OK",IF(ISBLANK(VLOOKUP(BG27,'Player List'!$A$3:$C$275,3)),"Err",IF(VLOOKUP(BG27,'Player List'!$A$3:$C$275,3)='Player Input'!$C27,"OK",IF(VLOOKUP(BG27,'Player List'!$A$3:$C$275,2)=VLOOKUP($C27,'Lookup Lists'!$A$2:$C$23,3),"CS","Err"))))</f>
        <v>OK</v>
      </c>
      <c r="CC27" s="3" t="str">
        <f>IF(BH27=" ","OK",IF(ISBLANK(VLOOKUP(BH27,'Player List'!$A$3:$C$275,3)),"Err",IF(VLOOKUP(BH27,'Player List'!$A$3:$C$275,3)='Player Input'!$C27,"OK",IF(VLOOKUP(BH27,'Player List'!$A$3:$C$275,2)=VLOOKUP($C27,'Lookup Lists'!$A$2:$C$23,3),"CS","Err"))))</f>
        <v>OK</v>
      </c>
      <c r="CD27" s="3" t="str">
        <f>IF(BI27=" ","OK",IF(ISBLANK(VLOOKUP(BI27,'Player List'!$A$3:$C$275,3)),"Err",IF(VLOOKUP(BI27,'Player List'!$A$3:$C$275,3)='Player Input'!$C27,"OK",IF(VLOOKUP(BI27,'Player List'!$A$3:$C$275,2)=VLOOKUP($C27,'Lookup Lists'!$A$2:$C$23,3),"CS","Err"))))</f>
        <v>OK</v>
      </c>
      <c r="CE27" s="3" t="str">
        <f>IF(BJ27=" ","OK",IF(ISBLANK(VLOOKUP(BJ27,'Player List'!$A$3:$C$275,3)),"Err",IF(VLOOKUP(BJ27,'Player List'!$A$3:$C$275,3)='Player Input'!$C27,"OK",IF(VLOOKUP(BJ27,'Player List'!$A$3:$C$275,2)=VLOOKUP($C27,'Lookup Lists'!$A$2:$C$23,3),"CS","Err"))))</f>
        <v>OK</v>
      </c>
      <c r="CF27" s="3" t="str">
        <f>IF(BK27=" ","OK",IF(ISBLANK(VLOOKUP(BK27,'Player List'!$A$3:$C$275,3)),"Err",IF(VLOOKUP(BK27,'Player List'!$A$3:$C$275,3)='Player Input'!$C27,"OK",IF(VLOOKUP(BK27,'Player List'!$A$3:$C$275,2)=VLOOKUP($C27,'Lookup Lists'!$A$2:$C$23,3),"CS","Err"))))</f>
        <v>OK</v>
      </c>
      <c r="CG27" s="3" t="str">
        <f>IF(BL27=" ","OK",IF(ISBLANK(VLOOKUP(BL27,'Player List'!$A$3:$C$275,3)),"Err",IF(VLOOKUP(BL27,'Player List'!$A$3:$C$275,3)='Player Input'!$C27,"OK",IF(VLOOKUP(BL27,'Player List'!$A$3:$C$275,2)=VLOOKUP($C27,'Lookup Lists'!$A$2:$C$23,3),"CS","Err"))))</f>
        <v>OK</v>
      </c>
      <c r="CH27" s="3" t="str">
        <f>IF(BM27=" ","OK",IF(ISBLANK(VLOOKUP(BM27,'Player List'!$A$3:$C$275,3)),"Err",IF(VLOOKUP(BM27,'Player List'!$A$3:$C$275,3)='Player Input'!$C27,"OK",IF(VLOOKUP(BM27,'Player List'!$A$3:$C$275,2)=VLOOKUP($C27,'Lookup Lists'!$A$2:$C$23,3),"CS","Err"))))</f>
        <v>OK</v>
      </c>
      <c r="CI27" s="43" t="str">
        <f>IF(BN27=" ","OK",IF(ISBLANK(VLOOKUP(BN27,'Player List'!$A$3:$C$275,3)),"Err",IF(VLOOKUP(BN27,'Player List'!$A$3:$C$275,3)='Player Input'!$C27,"OK",IF(VLOOKUP(BN27,'Player List'!$A$3:$C$275,2)=VLOOKUP($C27,'Lookup Lists'!$A$2:$C$23,3),"CS","Err"))))</f>
        <v>OK</v>
      </c>
    </row>
    <row r="28" spans="1:87" x14ac:dyDescent="0.2">
      <c r="A28" s="108">
        <v>42664</v>
      </c>
      <c r="B28" s="109" t="s">
        <v>260</v>
      </c>
      <c r="C28" s="109" t="s">
        <v>346</v>
      </c>
      <c r="D28" s="60" t="str">
        <f t="shared" si="0"/>
        <v>OK</v>
      </c>
      <c r="E28" s="42">
        <v>257</v>
      </c>
      <c r="F28" s="46" t="str">
        <f>VLOOKUP(E28,'Player List'!$A$3:$F$275,6)</f>
        <v>E KEMP</v>
      </c>
      <c r="G28" s="3">
        <v>312</v>
      </c>
      <c r="H28" s="46" t="str">
        <f>VLOOKUP(G28,'Player List'!$A$3:$F$275,6)</f>
        <v>C BISHOP</v>
      </c>
      <c r="I28" s="3">
        <v>31</v>
      </c>
      <c r="J28" s="46" t="str">
        <f>VLOOKUP(I28,'Player List'!$A$3:$F$275,6)</f>
        <v>J BRYANT</v>
      </c>
      <c r="K28" s="3">
        <v>34</v>
      </c>
      <c r="L28" s="46" t="str">
        <f>VLOOKUP(K28,'Player List'!$A$3:$F$275,6)</f>
        <v>D BOTT</v>
      </c>
      <c r="M28" s="42">
        <v>32</v>
      </c>
      <c r="N28" s="46" t="str">
        <f>VLOOKUP(M28,'Player List'!$A$3:$F$275,6)</f>
        <v>K O'CONNOR</v>
      </c>
      <c r="O28" s="3">
        <v>49</v>
      </c>
      <c r="P28" s="46" t="str">
        <f>VLOOKUP(O28,'Player List'!$A$3:$F$275,6)</f>
        <v>L KEMP</v>
      </c>
      <c r="Q28" s="3">
        <v>274</v>
      </c>
      <c r="R28" s="46" t="str">
        <f>VLOOKUP(Q28,'Player List'!$A$3:$F$275,6)</f>
        <v>B ROGERS</v>
      </c>
      <c r="S28" s="3">
        <v>29</v>
      </c>
      <c r="T28" s="47" t="str">
        <f>VLOOKUP(S28,'Player List'!$A$3:$F$275,6)</f>
        <v>I PORTER</v>
      </c>
      <c r="U28" s="46"/>
      <c r="V28" s="46" t="e">
        <f>VLOOKUP(U28,'Player List'!$A$3:$F$275,6)</f>
        <v>#N/A</v>
      </c>
      <c r="W28" s="46"/>
      <c r="X28" s="47" t="e">
        <f>VLOOKUP(W28,'Player List'!$A$3:$F$275,6)</f>
        <v>#N/A</v>
      </c>
      <c r="Y28" s="34"/>
      <c r="Z28" s="42">
        <v>291</v>
      </c>
      <c r="AA28" s="46" t="str">
        <f>VLOOKUP(Z28,'Player List'!$A$3:$F$275,6)</f>
        <v>M MADIGAN</v>
      </c>
      <c r="AB28" s="3">
        <v>358</v>
      </c>
      <c r="AC28" s="46" t="str">
        <f>VLOOKUP(AB28,'Player List'!$A$3:$F$275,6)</f>
        <v>L BARLOW</v>
      </c>
      <c r="AD28" s="3">
        <v>66</v>
      </c>
      <c r="AE28" s="46" t="str">
        <f>VLOOKUP(AD28,'Player List'!$A$3:$F$275,6)</f>
        <v>H RENFIELD</v>
      </c>
      <c r="AF28" s="3">
        <v>69</v>
      </c>
      <c r="AG28" s="47" t="str">
        <f>VLOOKUP(AF28,'Player List'!$A$3:$F$275,6)</f>
        <v>J TAYLOR</v>
      </c>
      <c r="AH28" s="42">
        <v>60</v>
      </c>
      <c r="AI28" s="46" t="str">
        <f>VLOOKUP(AH28,'Player List'!$A$3:$F$275,6)</f>
        <v>J KING</v>
      </c>
      <c r="AJ28" s="3">
        <v>303</v>
      </c>
      <c r="AK28" s="46" t="str">
        <f>VLOOKUP(AJ28,'Player List'!$A$3:$F$275,6)</f>
        <v>P JONES</v>
      </c>
      <c r="AL28" s="3">
        <v>92</v>
      </c>
      <c r="AM28" s="46" t="str">
        <f>VLOOKUP(AL28,'Player List'!$A$3:$F$275,6)</f>
        <v>A BESLEY</v>
      </c>
      <c r="AN28" s="3">
        <v>65</v>
      </c>
      <c r="AO28" s="47" t="str">
        <f>VLOOKUP(AN28,'Player List'!$A$3:$F$275,6)</f>
        <v>A BARLOW</v>
      </c>
      <c r="AP28" s="46"/>
      <c r="AQ28" s="46" t="e">
        <f>VLOOKUP(AP28,'Player List'!$A$3:$F$275,6)</f>
        <v>#N/A</v>
      </c>
      <c r="AR28" s="46"/>
      <c r="AS28" s="47" t="e">
        <f>VLOOKUP(AR28,'Player List'!$A$3:$F$275,6)</f>
        <v>#N/A</v>
      </c>
      <c r="AU28" s="42">
        <f t="shared" ref="AU28:AU89" si="21">IF(+E28&gt;0,E28," ")</f>
        <v>257</v>
      </c>
      <c r="AV28" s="3">
        <f t="shared" ref="AV28:AV89" si="22">IF(+G28&gt;0,G28," ")</f>
        <v>312</v>
      </c>
      <c r="AW28" s="3">
        <f t="shared" ref="AW28:AW89" si="23">IF(+I28&gt;0,I28," ")</f>
        <v>31</v>
      </c>
      <c r="AX28" s="3">
        <f t="shared" ref="AX28:AX89" si="24">IF(+K28&gt;0,K28," ")</f>
        <v>34</v>
      </c>
      <c r="AY28" s="3">
        <f t="shared" ref="AY28:AY89" si="25">IF(+M28&gt;0,M28," ")</f>
        <v>32</v>
      </c>
      <c r="AZ28" s="3">
        <f t="shared" ref="AZ28:AZ89" si="26">IF(+O28&gt;0,O28," ")</f>
        <v>49</v>
      </c>
      <c r="BA28" s="3">
        <f t="shared" ref="BA28:BA89" si="27">IF(+Q28&gt;0,Q28," ")</f>
        <v>274</v>
      </c>
      <c r="BB28" s="3">
        <f t="shared" ref="BB28:BB89" si="28">IF(+S28&gt;0,S28," ")</f>
        <v>29</v>
      </c>
      <c r="BC28" s="3" t="str">
        <f t="shared" si="9"/>
        <v xml:space="preserve"> </v>
      </c>
      <c r="BD28" s="3" t="str">
        <f t="shared" si="10"/>
        <v xml:space="preserve"> </v>
      </c>
      <c r="BE28" s="42">
        <f t="shared" ref="BE28:BE89" si="29">IF(+Z28&gt;0,Z28," ")</f>
        <v>291</v>
      </c>
      <c r="BF28" s="3">
        <f t="shared" ref="BF28:BF89" si="30">IF(+AB28&gt;0,AB28," ")</f>
        <v>358</v>
      </c>
      <c r="BG28" s="3">
        <f t="shared" ref="BG28:BG89" si="31">IF(+AD28&gt;0,AD28," ")</f>
        <v>66</v>
      </c>
      <c r="BH28" s="3">
        <f t="shared" ref="BH28:BH89" si="32">IF(+AF28&gt;0,AF28," ")</f>
        <v>69</v>
      </c>
      <c r="BI28" s="3">
        <f t="shared" ref="BI28:BI89" si="33">IF(+AH28&gt;0,AH28," ")</f>
        <v>60</v>
      </c>
      <c r="BJ28" s="3">
        <f t="shared" ref="BJ28:BJ89" si="34">IF(+AJ28&gt;0,AJ28," ")</f>
        <v>303</v>
      </c>
      <c r="BK28" s="3">
        <f t="shared" ref="BK28:BK89" si="35">IF(+AL28&gt;0,AL28," ")</f>
        <v>92</v>
      </c>
      <c r="BL28" s="3">
        <f t="shared" ref="BL28:BL89" si="36">IF(+AN28&gt;0,AN28," ")</f>
        <v>65</v>
      </c>
      <c r="BM28" s="3" t="str">
        <f t="shared" si="19"/>
        <v xml:space="preserve"> </v>
      </c>
      <c r="BN28" s="43" t="str">
        <f t="shared" si="20"/>
        <v xml:space="preserve"> </v>
      </c>
      <c r="BP28" s="42" t="str">
        <f>IF(AU28=" ","OK",IF(ISBLANK(VLOOKUP(AU28,'Player List'!$A$3:$C$275,3)),"Err",IF(VLOOKUP(AU28,'Player List'!$A$3:$C$275,3)='Player Input'!$B28,"OK",IF(VLOOKUP(AU28,'Player List'!$A$3:$C$275,2)=VLOOKUP($B28,'Lookup Lists'!$A$2:$C$23,3),"CS","Err"))))</f>
        <v>OK</v>
      </c>
      <c r="BQ28" s="3" t="str">
        <f>IF(AV28=" ","OK",IF(ISBLANK(VLOOKUP(AV28,'Player List'!$A$3:$C$275,3)),"Err",IF(VLOOKUP(AV28,'Player List'!$A$3:$C$275,3)='Player Input'!$B28,"OK",IF(VLOOKUP(AV28,'Player List'!$A$3:$C$275,2)=VLOOKUP($B28,'Lookup Lists'!$A$2:$C$23,3),"CS","Err"))))</f>
        <v>OK</v>
      </c>
      <c r="BR28" s="3" t="str">
        <f>IF(AW28=" ","OK",IF(ISBLANK(VLOOKUP(AW28,'Player List'!$A$3:$C$275,3)),"Err",IF(VLOOKUP(AW28,'Player List'!$A$3:$C$275,3)='Player Input'!$B28,"OK",IF(VLOOKUP(AW28,'Player List'!$A$3:$C$275,2)=VLOOKUP($B28,'Lookup Lists'!$A$2:$C$23,3),"CS","Err"))))</f>
        <v>OK</v>
      </c>
      <c r="BS28" s="3" t="str">
        <f>IF(AX28=" ","OK",IF(ISBLANK(VLOOKUP(AX28,'Player List'!$A$3:$C$275,3)),"Err",IF(VLOOKUP(AX28,'Player List'!$A$3:$C$275,3)='Player Input'!$B28,"OK",IF(VLOOKUP(AX28,'Player List'!$A$3:$C$275,2)=VLOOKUP($B28,'Lookup Lists'!$A$2:$C$23,3),"CS","Err"))))</f>
        <v>OK</v>
      </c>
      <c r="BT28" s="3" t="str">
        <f>IF(AY28=" ","OK",IF(ISBLANK(VLOOKUP(AY28,'Player List'!$A$3:$C$275,3)),"Err",IF(VLOOKUP(AY28,'Player List'!$A$3:$C$275,3)='Player Input'!$B28,"OK",IF(VLOOKUP(AY28,'Player List'!$A$3:$C$275,2)=VLOOKUP($B28,'Lookup Lists'!$A$2:$C$23,3),"CS","Err"))))</f>
        <v>OK</v>
      </c>
      <c r="BU28" s="3" t="str">
        <f>IF(AZ28=" ","OK",IF(ISBLANK(VLOOKUP(AZ28,'Player List'!$A$3:$C$275,3)),"Err",IF(VLOOKUP(AZ28,'Player List'!$A$3:$C$275,3)='Player Input'!$B28,"OK",IF(VLOOKUP(AZ28,'Player List'!$A$3:$C$275,2)=VLOOKUP($B28,'Lookup Lists'!$A$2:$C$23,3),"CS","Err"))))</f>
        <v>OK</v>
      </c>
      <c r="BV28" s="3" t="str">
        <f>IF(BA28=" ","OK",IF(ISBLANK(VLOOKUP(BA28,'Player List'!$A$3:$C$275,3)),"Err",IF(VLOOKUP(BA28,'Player List'!$A$3:$C$275,3)='Player Input'!$B28,"OK",IF(VLOOKUP(BA28,'Player List'!$A$3:$C$275,2)=VLOOKUP($B28,'Lookup Lists'!$A$2:$C$23,3),"CS","Err"))))</f>
        <v>OK</v>
      </c>
      <c r="BW28" s="3" t="str">
        <f>IF(BB28=" ","OK",IF(ISBLANK(VLOOKUP(BB28,'Player List'!$A$3:$C$275,3)),"Err",IF(VLOOKUP(BB28,'Player List'!$A$3:$C$275,3)='Player Input'!$B28,"OK",IF(VLOOKUP(BB28,'Player List'!$A$3:$C$275,2)=VLOOKUP($B28,'Lookup Lists'!$A$2:$C$23,3),"CS","Err"))))</f>
        <v>OK</v>
      </c>
      <c r="BX28" s="3" t="str">
        <f>IF(BC28=" ","OK",IF(ISBLANK(VLOOKUP(BC28,'Player List'!$A$3:$C$275,3)),"Err",IF(VLOOKUP(BC28,'Player List'!$A$3:$C$275,3)='Player Input'!$B28,"OK",IF(VLOOKUP(BC28,'Player List'!$A$3:$C$275,2)=VLOOKUP($B28,'Lookup Lists'!$A$2:$C$23,3),"CS","Err"))))</f>
        <v>OK</v>
      </c>
      <c r="BY28" s="3" t="str">
        <f>IF(BD28=" ","OK",IF(ISBLANK(VLOOKUP(BD28,'Player List'!$A$3:$C$275,3)),"Err",IF(VLOOKUP(BD28,'Player List'!$A$3:$C$275,3)='Player Input'!$B28,"OK",IF(VLOOKUP(BD28,'Player List'!$A$3:$C$275,2)=VLOOKUP($B28,'Lookup Lists'!$A$2:$C$23,3),"CS","Err"))))</f>
        <v>OK</v>
      </c>
      <c r="BZ28" s="42" t="str">
        <f>IF(BE28=" ","OK",IF(ISBLANK(VLOOKUP(BE28,'Player List'!$A$3:$C$275,3)),"Err",IF(VLOOKUP(BE28,'Player List'!$A$3:$C$275,3)='Player Input'!$C28,"OK",IF(VLOOKUP(BE28,'Player List'!$A$3:$C$275,2)=VLOOKUP($C28,'Lookup Lists'!$A$2:$C$23,3),"CS","Err"))))</f>
        <v>OK</v>
      </c>
      <c r="CA28" s="3" t="str">
        <f>IF(BF28=" ","OK",IF(ISBLANK(VLOOKUP(BF28,'Player List'!$A$3:$C$275,3)),"Err",IF(VLOOKUP(BF28,'Player List'!$A$3:$C$275,3)='Player Input'!$C28,"OK",IF(VLOOKUP(BF28,'Player List'!$A$3:$C$275,2)=VLOOKUP($C28,'Lookup Lists'!$A$2:$C$23,3),"CS","Err"))))</f>
        <v>OK</v>
      </c>
      <c r="CB28" s="3" t="str">
        <f>IF(BG28=" ","OK",IF(ISBLANK(VLOOKUP(BG28,'Player List'!$A$3:$C$275,3)),"Err",IF(VLOOKUP(BG28,'Player List'!$A$3:$C$275,3)='Player Input'!$C28,"OK",IF(VLOOKUP(BG28,'Player List'!$A$3:$C$275,2)=VLOOKUP($C28,'Lookup Lists'!$A$2:$C$23,3),"CS","Err"))))</f>
        <v>OK</v>
      </c>
      <c r="CC28" s="3" t="str">
        <f>IF(BH28=" ","OK",IF(ISBLANK(VLOOKUP(BH28,'Player List'!$A$3:$C$275,3)),"Err",IF(VLOOKUP(BH28,'Player List'!$A$3:$C$275,3)='Player Input'!$C28,"OK",IF(VLOOKUP(BH28,'Player List'!$A$3:$C$275,2)=VLOOKUP($C28,'Lookup Lists'!$A$2:$C$23,3),"CS","Err"))))</f>
        <v>OK</v>
      </c>
      <c r="CD28" s="3" t="str">
        <f>IF(BI28=" ","OK",IF(ISBLANK(VLOOKUP(BI28,'Player List'!$A$3:$C$275,3)),"Err",IF(VLOOKUP(BI28,'Player List'!$A$3:$C$275,3)='Player Input'!$C28,"OK",IF(VLOOKUP(BI28,'Player List'!$A$3:$C$275,2)=VLOOKUP($C28,'Lookup Lists'!$A$2:$C$23,3),"CS","Err"))))</f>
        <v>OK</v>
      </c>
      <c r="CE28" s="3" t="str">
        <f>IF(BJ28=" ","OK",IF(ISBLANK(VLOOKUP(BJ28,'Player List'!$A$3:$C$275,3)),"Err",IF(VLOOKUP(BJ28,'Player List'!$A$3:$C$275,3)='Player Input'!$C28,"OK",IF(VLOOKUP(BJ28,'Player List'!$A$3:$C$275,2)=VLOOKUP($C28,'Lookup Lists'!$A$2:$C$23,3),"CS","Err"))))</f>
        <v>OK</v>
      </c>
      <c r="CF28" s="3" t="str">
        <f>IF(BK28=" ","OK",IF(ISBLANK(VLOOKUP(BK28,'Player List'!$A$3:$C$275,3)),"Err",IF(VLOOKUP(BK28,'Player List'!$A$3:$C$275,3)='Player Input'!$C28,"OK",IF(VLOOKUP(BK28,'Player List'!$A$3:$C$275,2)=VLOOKUP($C28,'Lookup Lists'!$A$2:$C$23,3),"CS","Err"))))</f>
        <v>OK</v>
      </c>
      <c r="CG28" s="3" t="str">
        <f>IF(BL28=" ","OK",IF(ISBLANK(VLOOKUP(BL28,'Player List'!$A$3:$C$275,3)),"Err",IF(VLOOKUP(BL28,'Player List'!$A$3:$C$275,3)='Player Input'!$C28,"OK",IF(VLOOKUP(BL28,'Player List'!$A$3:$C$275,2)=VLOOKUP($C28,'Lookup Lists'!$A$2:$C$23,3),"CS","Err"))))</f>
        <v>OK</v>
      </c>
      <c r="CH28" s="3" t="str">
        <f>IF(BM28=" ","OK",IF(ISBLANK(VLOOKUP(BM28,'Player List'!$A$3:$C$275,3)),"Err",IF(VLOOKUP(BM28,'Player List'!$A$3:$C$275,3)='Player Input'!$C28,"OK",IF(VLOOKUP(BM28,'Player List'!$A$3:$C$275,2)=VLOOKUP($C28,'Lookup Lists'!$A$2:$C$23,3),"CS","Err"))))</f>
        <v>OK</v>
      </c>
      <c r="CI28" s="43" t="str">
        <f>IF(BN28=" ","OK",IF(ISBLANK(VLOOKUP(BN28,'Player List'!$A$3:$C$275,3)),"Err",IF(VLOOKUP(BN28,'Player List'!$A$3:$C$275,3)='Player Input'!$C28,"OK",IF(VLOOKUP(BN28,'Player List'!$A$3:$C$275,2)=VLOOKUP($C28,'Lookup Lists'!$A$2:$C$23,3),"CS","Err"))))</f>
        <v>OK</v>
      </c>
    </row>
    <row r="29" spans="1:87" x14ac:dyDescent="0.2">
      <c r="A29" s="90">
        <v>42667</v>
      </c>
      <c r="B29" s="89" t="s">
        <v>12</v>
      </c>
      <c r="C29" s="89" t="s">
        <v>275</v>
      </c>
      <c r="D29" s="60" t="str">
        <f t="shared" si="0"/>
        <v>OK</v>
      </c>
      <c r="E29" s="42">
        <v>40</v>
      </c>
      <c r="F29" s="46" t="str">
        <f>VLOOKUP(E29,'Player List'!$A$3:$F$275,6)</f>
        <v>R LONDESBOROUGH</v>
      </c>
      <c r="G29" s="3">
        <v>42</v>
      </c>
      <c r="H29" s="46" t="str">
        <f>VLOOKUP(G29,'Player List'!$A$3:$F$275,6)</f>
        <v>J WILLIAMS</v>
      </c>
      <c r="I29" s="3">
        <v>235</v>
      </c>
      <c r="J29" s="46" t="str">
        <f>VLOOKUP(I29,'Player List'!$A$3:$F$275,6)</f>
        <v>P LEWIS</v>
      </c>
      <c r="K29" s="3">
        <v>39</v>
      </c>
      <c r="L29" s="46" t="str">
        <f>VLOOKUP(K29,'Player List'!$A$3:$F$275,6)</f>
        <v>F JONES</v>
      </c>
      <c r="M29" s="42">
        <v>37</v>
      </c>
      <c r="N29" s="46" t="str">
        <f>VLOOKUP(M29,'Player List'!$A$3:$F$275,6)</f>
        <v>J HEAVEN</v>
      </c>
      <c r="O29" s="3">
        <v>241</v>
      </c>
      <c r="P29" s="46" t="str">
        <f>VLOOKUP(O29,'Player List'!$A$3:$F$275,6)</f>
        <v>D ELLIOTT</v>
      </c>
      <c r="Q29" s="3">
        <v>41</v>
      </c>
      <c r="R29" s="46" t="str">
        <f>VLOOKUP(Q29,'Player List'!$A$3:$F$275,6)</f>
        <v>V SMITH</v>
      </c>
      <c r="S29" s="3">
        <v>35</v>
      </c>
      <c r="T29" s="47" t="str">
        <f>VLOOKUP(S29,'Player List'!$A$3:$F$275,6)</f>
        <v>P ELLIOTT</v>
      </c>
      <c r="U29" s="46"/>
      <c r="V29" s="46" t="e">
        <f>VLOOKUP(U29,'Player List'!$A$3:$F$275,6)</f>
        <v>#N/A</v>
      </c>
      <c r="W29" s="46"/>
      <c r="X29" s="47" t="e">
        <f>VLOOKUP(W29,'Player List'!$A$3:$F$275,6)</f>
        <v>#N/A</v>
      </c>
      <c r="Y29" s="34"/>
      <c r="Z29" s="42">
        <v>205</v>
      </c>
      <c r="AA29" s="46" t="str">
        <f>VLOOKUP(Z29,'Player List'!$A$3:$F$275,6)</f>
        <v>J WATKINS</v>
      </c>
      <c r="AB29" s="3">
        <v>228</v>
      </c>
      <c r="AC29" s="46" t="str">
        <f>VLOOKUP(AB29,'Player List'!$A$3:$F$275,6)</f>
        <v>M ROLLS</v>
      </c>
      <c r="AD29" s="3">
        <v>171</v>
      </c>
      <c r="AE29" s="46" t="str">
        <f>VLOOKUP(AD29,'Player List'!$A$3:$F$275,6)</f>
        <v>R DAWSON</v>
      </c>
      <c r="AF29" s="3">
        <v>200</v>
      </c>
      <c r="AG29" s="47" t="str">
        <f>VLOOKUP(AF29,'Player List'!$A$3:$F$275,6)</f>
        <v>C COX</v>
      </c>
      <c r="AH29" s="42">
        <v>142</v>
      </c>
      <c r="AI29" s="46" t="str">
        <f>VLOOKUP(AH29,'Player List'!$A$3:$F$275,6)</f>
        <v>D HOLMES</v>
      </c>
      <c r="AJ29" s="3">
        <v>236</v>
      </c>
      <c r="AK29" s="46" t="str">
        <f>VLOOKUP(AJ29,'Player List'!$A$3:$F$275,6)</f>
        <v>D COX</v>
      </c>
      <c r="AL29" s="3">
        <v>201</v>
      </c>
      <c r="AM29" s="46" t="str">
        <f>VLOOKUP(AL29,'Player List'!$A$3:$F$275,6)</f>
        <v>S COX</v>
      </c>
      <c r="AN29" s="3">
        <v>276</v>
      </c>
      <c r="AO29" s="47" t="str">
        <f>VLOOKUP(AN29,'Player List'!$A$3:$F$275,6)</f>
        <v>B WATKINS</v>
      </c>
      <c r="AP29" s="46"/>
      <c r="AQ29" s="46" t="e">
        <f>VLOOKUP(AP29,'Player List'!$A$3:$F$275,6)</f>
        <v>#N/A</v>
      </c>
      <c r="AR29" s="46"/>
      <c r="AS29" s="47" t="e">
        <f>VLOOKUP(AR29,'Player List'!$A$3:$F$275,6)</f>
        <v>#N/A</v>
      </c>
      <c r="AU29" s="42">
        <f t="shared" si="21"/>
        <v>40</v>
      </c>
      <c r="AV29" s="3">
        <f t="shared" si="22"/>
        <v>42</v>
      </c>
      <c r="AW29" s="3">
        <f t="shared" si="23"/>
        <v>235</v>
      </c>
      <c r="AX29" s="3">
        <f t="shared" si="24"/>
        <v>39</v>
      </c>
      <c r="AY29" s="3">
        <f t="shared" si="25"/>
        <v>37</v>
      </c>
      <c r="AZ29" s="3">
        <f t="shared" si="26"/>
        <v>241</v>
      </c>
      <c r="BA29" s="3">
        <f t="shared" si="27"/>
        <v>41</v>
      </c>
      <c r="BB29" s="3">
        <f t="shared" si="28"/>
        <v>35</v>
      </c>
      <c r="BC29" s="3" t="str">
        <f t="shared" si="9"/>
        <v xml:space="preserve"> </v>
      </c>
      <c r="BD29" s="3" t="str">
        <f t="shared" si="10"/>
        <v xml:space="preserve"> </v>
      </c>
      <c r="BE29" s="42">
        <f t="shared" si="29"/>
        <v>205</v>
      </c>
      <c r="BF29" s="3">
        <f t="shared" si="30"/>
        <v>228</v>
      </c>
      <c r="BG29" s="3">
        <f t="shared" si="31"/>
        <v>171</v>
      </c>
      <c r="BH29" s="3">
        <f t="shared" si="32"/>
        <v>200</v>
      </c>
      <c r="BI29" s="3">
        <f t="shared" si="33"/>
        <v>142</v>
      </c>
      <c r="BJ29" s="3">
        <f t="shared" si="34"/>
        <v>236</v>
      </c>
      <c r="BK29" s="3">
        <f t="shared" si="35"/>
        <v>201</v>
      </c>
      <c r="BL29" s="3">
        <f t="shared" si="36"/>
        <v>276</v>
      </c>
      <c r="BM29" s="3" t="str">
        <f t="shared" si="19"/>
        <v xml:space="preserve"> </v>
      </c>
      <c r="BN29" s="43" t="str">
        <f t="shared" si="20"/>
        <v xml:space="preserve"> </v>
      </c>
      <c r="BP29" s="42" t="str">
        <f>IF(AU29=" ","OK",IF(ISBLANK(VLOOKUP(AU29,'Player List'!$A$3:$C$275,3)),"Err",IF(VLOOKUP(AU29,'Player List'!$A$3:$C$275,3)='Player Input'!$B29,"OK",IF(VLOOKUP(AU29,'Player List'!$A$3:$C$275,2)=VLOOKUP($B29,'Lookup Lists'!$A$2:$C$23,3),"CS","Err"))))</f>
        <v>OK</v>
      </c>
      <c r="BQ29" s="3" t="str">
        <f>IF(AV29=" ","OK",IF(ISBLANK(VLOOKUP(AV29,'Player List'!$A$3:$C$275,3)),"Err",IF(VLOOKUP(AV29,'Player List'!$A$3:$C$275,3)='Player Input'!$B29,"OK",IF(VLOOKUP(AV29,'Player List'!$A$3:$C$275,2)=VLOOKUP($B29,'Lookup Lists'!$A$2:$C$23,3),"CS","Err"))))</f>
        <v>OK</v>
      </c>
      <c r="BR29" s="3" t="str">
        <f>IF(AW29=" ","OK",IF(ISBLANK(VLOOKUP(AW29,'Player List'!$A$3:$C$275,3)),"Err",IF(VLOOKUP(AW29,'Player List'!$A$3:$C$275,3)='Player Input'!$B29,"OK",IF(VLOOKUP(AW29,'Player List'!$A$3:$C$275,2)=VLOOKUP($B29,'Lookup Lists'!$A$2:$C$23,3),"CS","Err"))))</f>
        <v>OK</v>
      </c>
      <c r="BS29" s="3" t="str">
        <f>IF(AX29=" ","OK",IF(ISBLANK(VLOOKUP(AX29,'Player List'!$A$3:$C$275,3)),"Err",IF(VLOOKUP(AX29,'Player List'!$A$3:$C$275,3)='Player Input'!$B29,"OK",IF(VLOOKUP(AX29,'Player List'!$A$3:$C$275,2)=VLOOKUP($B29,'Lookup Lists'!$A$2:$C$23,3),"CS","Err"))))</f>
        <v>OK</v>
      </c>
      <c r="BT29" s="3" t="str">
        <f>IF(AY29=" ","OK",IF(ISBLANK(VLOOKUP(AY29,'Player List'!$A$3:$C$275,3)),"Err",IF(VLOOKUP(AY29,'Player List'!$A$3:$C$275,3)='Player Input'!$B29,"OK",IF(VLOOKUP(AY29,'Player List'!$A$3:$C$275,2)=VLOOKUP($B29,'Lookup Lists'!$A$2:$C$23,3),"CS","Err"))))</f>
        <v>OK</v>
      </c>
      <c r="BU29" s="3" t="str">
        <f>IF(AZ29=" ","OK",IF(ISBLANK(VLOOKUP(AZ29,'Player List'!$A$3:$C$275,3)),"Err",IF(VLOOKUP(AZ29,'Player List'!$A$3:$C$275,3)='Player Input'!$B29,"OK",IF(VLOOKUP(AZ29,'Player List'!$A$3:$C$275,2)=VLOOKUP($B29,'Lookup Lists'!$A$2:$C$23,3),"CS","Err"))))</f>
        <v>OK</v>
      </c>
      <c r="BV29" s="3" t="str">
        <f>IF(BA29=" ","OK",IF(ISBLANK(VLOOKUP(BA29,'Player List'!$A$3:$C$275,3)),"Err",IF(VLOOKUP(BA29,'Player List'!$A$3:$C$275,3)='Player Input'!$B29,"OK",IF(VLOOKUP(BA29,'Player List'!$A$3:$C$275,2)=VLOOKUP($B29,'Lookup Lists'!$A$2:$C$23,3),"CS","Err"))))</f>
        <v>OK</v>
      </c>
      <c r="BW29" s="3" t="str">
        <f>IF(BB29=" ","OK",IF(ISBLANK(VLOOKUP(BB29,'Player List'!$A$3:$C$275,3)),"Err",IF(VLOOKUP(BB29,'Player List'!$A$3:$C$275,3)='Player Input'!$B29,"OK",IF(VLOOKUP(BB29,'Player List'!$A$3:$C$275,2)=VLOOKUP($B29,'Lookup Lists'!$A$2:$C$23,3),"CS","Err"))))</f>
        <v>OK</v>
      </c>
      <c r="BX29" s="3" t="str">
        <f>IF(BC29=" ","OK",IF(ISBLANK(VLOOKUP(BC29,'Player List'!$A$3:$C$275,3)),"Err",IF(VLOOKUP(BC29,'Player List'!$A$3:$C$275,3)='Player Input'!$B29,"OK",IF(VLOOKUP(BC29,'Player List'!$A$3:$C$275,2)=VLOOKUP($B29,'Lookup Lists'!$A$2:$C$23,3),"CS","Err"))))</f>
        <v>OK</v>
      </c>
      <c r="BY29" s="3" t="str">
        <f>IF(BD29=" ","OK",IF(ISBLANK(VLOOKUP(BD29,'Player List'!$A$3:$C$275,3)),"Err",IF(VLOOKUP(BD29,'Player List'!$A$3:$C$275,3)='Player Input'!$B29,"OK",IF(VLOOKUP(BD29,'Player List'!$A$3:$C$275,2)=VLOOKUP($B29,'Lookup Lists'!$A$2:$C$23,3),"CS","Err"))))</f>
        <v>OK</v>
      </c>
      <c r="BZ29" s="42" t="str">
        <f>IF(BE29=" ","OK",IF(ISBLANK(VLOOKUP(BE29,'Player List'!$A$3:$C$275,3)),"Err",IF(VLOOKUP(BE29,'Player List'!$A$3:$C$275,3)='Player Input'!$C29,"OK",IF(VLOOKUP(BE29,'Player List'!$A$3:$C$275,2)=VLOOKUP($C29,'Lookup Lists'!$A$2:$C$23,3),"CS","Err"))))</f>
        <v>OK</v>
      </c>
      <c r="CA29" s="3" t="str">
        <f>IF(BF29=" ","OK",IF(ISBLANK(VLOOKUP(BF29,'Player List'!$A$3:$C$275,3)),"Err",IF(VLOOKUP(BF29,'Player List'!$A$3:$C$275,3)='Player Input'!$C29,"OK",IF(VLOOKUP(BF29,'Player List'!$A$3:$C$275,2)=VLOOKUP($C29,'Lookup Lists'!$A$2:$C$23,3),"CS","Err"))))</f>
        <v>OK</v>
      </c>
      <c r="CB29" s="3" t="str">
        <f>IF(BG29=" ","OK",IF(ISBLANK(VLOOKUP(BG29,'Player List'!$A$3:$C$275,3)),"Err",IF(VLOOKUP(BG29,'Player List'!$A$3:$C$275,3)='Player Input'!$C29,"OK",IF(VLOOKUP(BG29,'Player List'!$A$3:$C$275,2)=VLOOKUP($C29,'Lookup Lists'!$A$2:$C$23,3),"CS","Err"))))</f>
        <v>OK</v>
      </c>
      <c r="CC29" s="3" t="str">
        <f>IF(BH29=" ","OK",IF(ISBLANK(VLOOKUP(BH29,'Player List'!$A$3:$C$275,3)),"Err",IF(VLOOKUP(BH29,'Player List'!$A$3:$C$275,3)='Player Input'!$C29,"OK",IF(VLOOKUP(BH29,'Player List'!$A$3:$C$275,2)=VLOOKUP($C29,'Lookup Lists'!$A$2:$C$23,3),"CS","Err"))))</f>
        <v>OK</v>
      </c>
      <c r="CD29" s="3" t="str">
        <f>IF(BI29=" ","OK",IF(ISBLANK(VLOOKUP(BI29,'Player List'!$A$3:$C$275,3)),"Err",IF(VLOOKUP(BI29,'Player List'!$A$3:$C$275,3)='Player Input'!$C29,"OK",IF(VLOOKUP(BI29,'Player List'!$A$3:$C$275,2)=VLOOKUP($C29,'Lookup Lists'!$A$2:$C$23,3),"CS","Err"))))</f>
        <v>OK</v>
      </c>
      <c r="CE29" s="3" t="str">
        <f>IF(BJ29=" ","OK",IF(ISBLANK(VLOOKUP(BJ29,'Player List'!$A$3:$C$275,3)),"Err",IF(VLOOKUP(BJ29,'Player List'!$A$3:$C$275,3)='Player Input'!$C29,"OK",IF(VLOOKUP(BJ29,'Player List'!$A$3:$C$275,2)=VLOOKUP($C29,'Lookup Lists'!$A$2:$C$23,3),"CS","Err"))))</f>
        <v>OK</v>
      </c>
      <c r="CF29" s="3" t="str">
        <f>IF(BK29=" ","OK",IF(ISBLANK(VLOOKUP(BK29,'Player List'!$A$3:$C$275,3)),"Err",IF(VLOOKUP(BK29,'Player List'!$A$3:$C$275,3)='Player Input'!$C29,"OK",IF(VLOOKUP(BK29,'Player List'!$A$3:$C$275,2)=VLOOKUP($C29,'Lookup Lists'!$A$2:$C$23,3),"CS","Err"))))</f>
        <v>OK</v>
      </c>
      <c r="CG29" s="3" t="str">
        <f>IF(BL29=" ","OK",IF(ISBLANK(VLOOKUP(BL29,'Player List'!$A$3:$C$275,3)),"Err",IF(VLOOKUP(BL29,'Player List'!$A$3:$C$275,3)='Player Input'!$C29,"OK",IF(VLOOKUP(BL29,'Player List'!$A$3:$C$275,2)=VLOOKUP($C29,'Lookup Lists'!$A$2:$C$23,3),"CS","Err"))))</f>
        <v>OK</v>
      </c>
      <c r="CH29" s="3" t="str">
        <f>IF(BM29=" ","OK",IF(ISBLANK(VLOOKUP(BM29,'Player List'!$A$3:$C$275,3)),"Err",IF(VLOOKUP(BM29,'Player List'!$A$3:$C$275,3)='Player Input'!$C29,"OK",IF(VLOOKUP(BM29,'Player List'!$A$3:$C$275,2)=VLOOKUP($C29,'Lookup Lists'!$A$2:$C$23,3),"CS","Err"))))</f>
        <v>OK</v>
      </c>
      <c r="CI29" s="43" t="str">
        <f>IF(BN29=" ","OK",IF(ISBLANK(VLOOKUP(BN29,'Player List'!$A$3:$C$275,3)),"Err",IF(VLOOKUP(BN29,'Player List'!$A$3:$C$275,3)='Player Input'!$C29,"OK",IF(VLOOKUP(BN29,'Player List'!$A$3:$C$275,2)=VLOOKUP($C29,'Lookup Lists'!$A$2:$C$23,3),"CS","Err"))))</f>
        <v>OK</v>
      </c>
    </row>
    <row r="30" spans="1:87" x14ac:dyDescent="0.2">
      <c r="A30" s="90">
        <v>42668</v>
      </c>
      <c r="B30" s="89" t="s">
        <v>390</v>
      </c>
      <c r="C30" s="89" t="s">
        <v>348</v>
      </c>
      <c r="D30" s="60" t="str">
        <f t="shared" si="0"/>
        <v>CS</v>
      </c>
      <c r="E30" s="42">
        <v>352</v>
      </c>
      <c r="F30" s="46" t="str">
        <f>VLOOKUP(E30,'Player List'!$A$3:$F$275,6)</f>
        <v>G PERRY</v>
      </c>
      <c r="G30" s="3">
        <v>341</v>
      </c>
      <c r="H30" s="46" t="str">
        <f>VLOOKUP(G30,'Player List'!$A$3:$F$275,6)</f>
        <v>C ARTUS</v>
      </c>
      <c r="I30" s="3">
        <v>342</v>
      </c>
      <c r="J30" s="46" t="str">
        <f>VLOOKUP(I30,'Player List'!$A$3:$F$275,6)</f>
        <v>K WOODEN</v>
      </c>
      <c r="K30" s="3">
        <v>343</v>
      </c>
      <c r="L30" s="46" t="str">
        <f>VLOOKUP(K30,'Player List'!$A$3:$F$275,6)</f>
        <v>J MILLER</v>
      </c>
      <c r="M30" s="42">
        <v>344</v>
      </c>
      <c r="N30" s="46" t="str">
        <f>VLOOKUP(M30,'Player List'!$A$3:$F$275,6)</f>
        <v>J TIDY</v>
      </c>
      <c r="O30" s="3">
        <v>334</v>
      </c>
      <c r="P30" s="46" t="str">
        <f>VLOOKUP(O30,'Player List'!$A$3:$F$275,6)</f>
        <v>J TROUT</v>
      </c>
      <c r="Q30" s="3">
        <v>353</v>
      </c>
      <c r="R30" s="46" t="str">
        <f>VLOOKUP(Q30,'Player List'!$A$3:$F$275,6)</f>
        <v>T ORLEY</v>
      </c>
      <c r="S30" s="3">
        <v>339</v>
      </c>
      <c r="T30" s="47" t="str">
        <f>VLOOKUP(S30,'Player List'!$A$3:$F$275,6)</f>
        <v>R HARRIS</v>
      </c>
      <c r="U30" s="46">
        <v>340</v>
      </c>
      <c r="V30" s="46" t="str">
        <f>VLOOKUP(U30,'Player List'!$A$3:$F$275,6)</f>
        <v>J KNOWLES</v>
      </c>
      <c r="W30" s="46"/>
      <c r="X30" s="47" t="e">
        <f>VLOOKUP(W30,'Player List'!$A$3:$F$275,6)</f>
        <v>#N/A</v>
      </c>
      <c r="Y30" s="34"/>
      <c r="Z30" s="42">
        <v>82</v>
      </c>
      <c r="AA30" s="46" t="str">
        <f>VLOOKUP(Z30,'Player List'!$A$3:$F$275,6)</f>
        <v>C BOYSE</v>
      </c>
      <c r="AB30" s="3">
        <v>302</v>
      </c>
      <c r="AC30" s="46" t="str">
        <f>VLOOKUP(AB30,'Player List'!$A$3:$F$275,6)</f>
        <v>L LEWIS</v>
      </c>
      <c r="AD30" s="3">
        <v>85</v>
      </c>
      <c r="AE30" s="46" t="str">
        <f>VLOOKUP(AD30,'Player List'!$A$3:$F$275,6)</f>
        <v>M DAVIES</v>
      </c>
      <c r="AF30" s="3">
        <v>76</v>
      </c>
      <c r="AG30" s="47" t="str">
        <f>VLOOKUP(AF30,'Player List'!$A$3:$F$275,6)</f>
        <v>H HIRD</v>
      </c>
      <c r="AH30" s="42">
        <v>300</v>
      </c>
      <c r="AI30" s="46" t="str">
        <f>VLOOKUP(AH30,'Player List'!$A$3:$F$275,6)</f>
        <v>B PUDGE</v>
      </c>
      <c r="AJ30" s="3">
        <v>267</v>
      </c>
      <c r="AK30" s="46" t="str">
        <f>VLOOKUP(AJ30,'Player List'!$A$3:$F$275,6)</f>
        <v>R SMITH</v>
      </c>
      <c r="AL30" s="3">
        <v>301</v>
      </c>
      <c r="AM30" s="46" t="str">
        <f>VLOOKUP(AL30,'Player List'!$A$3:$F$275,6)</f>
        <v>B CLARKE</v>
      </c>
      <c r="AN30" s="3">
        <v>87</v>
      </c>
      <c r="AO30" s="47" t="str">
        <f>VLOOKUP(AN30,'Player List'!$A$3:$F$275,6)</f>
        <v>D JAQUES</v>
      </c>
      <c r="AP30" s="46"/>
      <c r="AQ30" s="46" t="e">
        <f>VLOOKUP(AP30,'Player List'!$A$3:$F$275,6)</f>
        <v>#N/A</v>
      </c>
      <c r="AR30" s="46"/>
      <c r="AS30" s="47" t="e">
        <f>VLOOKUP(AR30,'Player List'!$A$3:$F$275,6)</f>
        <v>#N/A</v>
      </c>
      <c r="AU30" s="42">
        <f t="shared" si="21"/>
        <v>352</v>
      </c>
      <c r="AV30" s="3">
        <f t="shared" si="22"/>
        <v>341</v>
      </c>
      <c r="AW30" s="3">
        <f t="shared" si="23"/>
        <v>342</v>
      </c>
      <c r="AX30" s="3">
        <f t="shared" si="24"/>
        <v>343</v>
      </c>
      <c r="AY30" s="3">
        <f t="shared" si="25"/>
        <v>344</v>
      </c>
      <c r="AZ30" s="3">
        <f t="shared" si="26"/>
        <v>334</v>
      </c>
      <c r="BA30" s="3">
        <f t="shared" si="27"/>
        <v>353</v>
      </c>
      <c r="BB30" s="3">
        <f t="shared" si="28"/>
        <v>339</v>
      </c>
      <c r="BC30" s="3">
        <f t="shared" si="9"/>
        <v>340</v>
      </c>
      <c r="BD30" s="3" t="str">
        <f t="shared" si="10"/>
        <v xml:space="preserve"> </v>
      </c>
      <c r="BE30" s="42">
        <f t="shared" si="29"/>
        <v>82</v>
      </c>
      <c r="BF30" s="3">
        <f t="shared" si="30"/>
        <v>302</v>
      </c>
      <c r="BG30" s="3">
        <f t="shared" si="31"/>
        <v>85</v>
      </c>
      <c r="BH30" s="3">
        <f t="shared" si="32"/>
        <v>76</v>
      </c>
      <c r="BI30" s="3">
        <f t="shared" si="33"/>
        <v>300</v>
      </c>
      <c r="BJ30" s="3">
        <f t="shared" si="34"/>
        <v>267</v>
      </c>
      <c r="BK30" s="3">
        <f t="shared" si="35"/>
        <v>301</v>
      </c>
      <c r="BL30" s="3">
        <f t="shared" si="36"/>
        <v>87</v>
      </c>
      <c r="BM30" s="3" t="str">
        <f t="shared" si="19"/>
        <v xml:space="preserve"> </v>
      </c>
      <c r="BN30" s="43" t="str">
        <f t="shared" si="20"/>
        <v xml:space="preserve"> </v>
      </c>
      <c r="BP30" s="42" t="str">
        <f>IF(AU30=" ","OK",IF(ISBLANK(VLOOKUP(AU30,'Player List'!$A$3:$C$275,3)),"Err",IF(VLOOKUP(AU30,'Player List'!$A$3:$C$275,3)='Player Input'!$B30,"OK",IF(VLOOKUP(AU30,'Player List'!$A$3:$C$275,2)=VLOOKUP($B30,'Lookup Lists'!$A$2:$C$23,3),"CS","Err"))))</f>
        <v>OK</v>
      </c>
      <c r="BQ30" s="3" t="str">
        <f>IF(AV30=" ","OK",IF(ISBLANK(VLOOKUP(AV30,'Player List'!$A$3:$C$275,3)),"Err",IF(VLOOKUP(AV30,'Player List'!$A$3:$C$275,3)='Player Input'!$B30,"OK",IF(VLOOKUP(AV30,'Player List'!$A$3:$C$275,2)=VLOOKUP($B30,'Lookup Lists'!$A$2:$C$23,3),"CS","Err"))))</f>
        <v>OK</v>
      </c>
      <c r="BR30" s="3" t="str">
        <f>IF(AW30=" ","OK",IF(ISBLANK(VLOOKUP(AW30,'Player List'!$A$3:$C$275,3)),"Err",IF(VLOOKUP(AW30,'Player List'!$A$3:$C$275,3)='Player Input'!$B30,"OK",IF(VLOOKUP(AW30,'Player List'!$A$3:$C$275,2)=VLOOKUP($B30,'Lookup Lists'!$A$2:$C$23,3),"CS","Err"))))</f>
        <v>OK</v>
      </c>
      <c r="BS30" s="3" t="str">
        <f>IF(AX30=" ","OK",IF(ISBLANK(VLOOKUP(AX30,'Player List'!$A$3:$C$275,3)),"Err",IF(VLOOKUP(AX30,'Player List'!$A$3:$C$275,3)='Player Input'!$B30,"OK",IF(VLOOKUP(AX30,'Player List'!$A$3:$C$275,2)=VLOOKUP($B30,'Lookup Lists'!$A$2:$C$23,3),"CS","Err"))))</f>
        <v>OK</v>
      </c>
      <c r="BT30" s="3" t="str">
        <f>IF(AY30=" ","OK",IF(ISBLANK(VLOOKUP(AY30,'Player List'!$A$3:$C$275,3)),"Err",IF(VLOOKUP(AY30,'Player List'!$A$3:$C$275,3)='Player Input'!$B30,"OK",IF(VLOOKUP(AY30,'Player List'!$A$3:$C$275,2)=VLOOKUP($B30,'Lookup Lists'!$A$2:$C$23,3),"CS","Err"))))</f>
        <v>OK</v>
      </c>
      <c r="BU30" s="3" t="str">
        <f>IF(AZ30=" ","OK",IF(ISBLANK(VLOOKUP(AZ30,'Player List'!$A$3:$C$275,3)),"Err",IF(VLOOKUP(AZ30,'Player List'!$A$3:$C$275,3)='Player Input'!$B30,"OK",IF(VLOOKUP(AZ30,'Player List'!$A$3:$C$275,2)=VLOOKUP($B30,'Lookup Lists'!$A$2:$C$23,3),"CS","Err"))))</f>
        <v>CS</v>
      </c>
      <c r="BV30" s="3" t="str">
        <f>IF(BA30=" ","OK",IF(ISBLANK(VLOOKUP(BA30,'Player List'!$A$3:$C$275,3)),"Err",IF(VLOOKUP(BA30,'Player List'!$A$3:$C$275,3)='Player Input'!$B30,"OK",IF(VLOOKUP(BA30,'Player List'!$A$3:$C$275,2)=VLOOKUP($B30,'Lookup Lists'!$A$2:$C$23,3),"CS","Err"))))</f>
        <v>CS</v>
      </c>
      <c r="BW30" s="3" t="str">
        <f>IF(BB30=" ","OK",IF(ISBLANK(VLOOKUP(BB30,'Player List'!$A$3:$C$275,3)),"Err",IF(VLOOKUP(BB30,'Player List'!$A$3:$C$275,3)='Player Input'!$B30,"OK",IF(VLOOKUP(BB30,'Player List'!$A$3:$C$275,2)=VLOOKUP($B30,'Lookup Lists'!$A$2:$C$23,3),"CS","Err"))))</f>
        <v>OK</v>
      </c>
      <c r="BX30" s="3" t="str">
        <f>IF(BC30=" ","OK",IF(ISBLANK(VLOOKUP(BC30,'Player List'!$A$3:$C$275,3)),"Err",IF(VLOOKUP(BC30,'Player List'!$A$3:$C$275,3)='Player Input'!$B30,"OK",IF(VLOOKUP(BC30,'Player List'!$A$3:$C$275,2)=VLOOKUP($B30,'Lookup Lists'!$A$2:$C$23,3),"CS","Err"))))</f>
        <v>OK</v>
      </c>
      <c r="BY30" s="3" t="str">
        <f>IF(BD30=" ","OK",IF(ISBLANK(VLOOKUP(BD30,'Player List'!$A$3:$C$275,3)),"Err",IF(VLOOKUP(BD30,'Player List'!$A$3:$C$275,3)='Player Input'!$B30,"OK",IF(VLOOKUP(BD30,'Player List'!$A$3:$C$275,2)=VLOOKUP($B30,'Lookup Lists'!$A$2:$C$23,3),"CS","Err"))))</f>
        <v>OK</v>
      </c>
      <c r="BZ30" s="42" t="str">
        <f>IF(BE30=" ","OK",IF(ISBLANK(VLOOKUP(BE30,'Player List'!$A$3:$C$275,3)),"Err",IF(VLOOKUP(BE30,'Player List'!$A$3:$C$275,3)='Player Input'!$C30,"OK",IF(VLOOKUP(BE30,'Player List'!$A$3:$C$275,2)=VLOOKUP($C30,'Lookup Lists'!$A$2:$C$23,3),"CS","Err"))))</f>
        <v>CS</v>
      </c>
      <c r="CA30" s="3" t="str">
        <f>IF(BF30=" ","OK",IF(ISBLANK(VLOOKUP(BF30,'Player List'!$A$3:$C$275,3)),"Err",IF(VLOOKUP(BF30,'Player List'!$A$3:$C$275,3)='Player Input'!$C30,"OK",IF(VLOOKUP(BF30,'Player List'!$A$3:$C$275,2)=VLOOKUP($C30,'Lookup Lists'!$A$2:$C$23,3),"CS","Err"))))</f>
        <v>OK</v>
      </c>
      <c r="CB30" s="3" t="str">
        <f>IF(BG30=" ","OK",IF(ISBLANK(VLOOKUP(BG30,'Player List'!$A$3:$C$275,3)),"Err",IF(VLOOKUP(BG30,'Player List'!$A$3:$C$275,3)='Player Input'!$C30,"OK",IF(VLOOKUP(BG30,'Player List'!$A$3:$C$275,2)=VLOOKUP($C30,'Lookup Lists'!$A$2:$C$23,3),"CS","Err"))))</f>
        <v>OK</v>
      </c>
      <c r="CC30" s="3" t="str">
        <f>IF(BH30=" ","OK",IF(ISBLANK(VLOOKUP(BH30,'Player List'!$A$3:$C$275,3)),"Err",IF(VLOOKUP(BH30,'Player List'!$A$3:$C$275,3)='Player Input'!$C30,"OK",IF(VLOOKUP(BH30,'Player List'!$A$3:$C$275,2)=VLOOKUP($C30,'Lookup Lists'!$A$2:$C$23,3),"CS","Err"))))</f>
        <v>OK</v>
      </c>
      <c r="CD30" s="3" t="str">
        <f>IF(BI30=" ","OK",IF(ISBLANK(VLOOKUP(BI30,'Player List'!$A$3:$C$275,3)),"Err",IF(VLOOKUP(BI30,'Player List'!$A$3:$C$275,3)='Player Input'!$C30,"OK",IF(VLOOKUP(BI30,'Player List'!$A$3:$C$275,2)=VLOOKUP($C30,'Lookup Lists'!$A$2:$C$23,3),"CS","Err"))))</f>
        <v>OK</v>
      </c>
      <c r="CE30" s="3" t="str">
        <f>IF(BJ30=" ","OK",IF(ISBLANK(VLOOKUP(BJ30,'Player List'!$A$3:$C$275,3)),"Err",IF(VLOOKUP(BJ30,'Player List'!$A$3:$C$275,3)='Player Input'!$C30,"OK",IF(VLOOKUP(BJ30,'Player List'!$A$3:$C$275,2)=VLOOKUP($C30,'Lookup Lists'!$A$2:$C$23,3),"CS","Err"))))</f>
        <v>OK</v>
      </c>
      <c r="CF30" s="3" t="str">
        <f>IF(BK30=" ","OK",IF(ISBLANK(VLOOKUP(BK30,'Player List'!$A$3:$C$275,3)),"Err",IF(VLOOKUP(BK30,'Player List'!$A$3:$C$275,3)='Player Input'!$C30,"OK",IF(VLOOKUP(BK30,'Player List'!$A$3:$C$275,2)=VLOOKUP($C30,'Lookup Lists'!$A$2:$C$23,3),"CS","Err"))))</f>
        <v>OK</v>
      </c>
      <c r="CG30" s="3" t="str">
        <f>IF(BL30=" ","OK",IF(ISBLANK(VLOOKUP(BL30,'Player List'!$A$3:$C$275,3)),"Err",IF(VLOOKUP(BL30,'Player List'!$A$3:$C$275,3)='Player Input'!$C30,"OK",IF(VLOOKUP(BL30,'Player List'!$A$3:$C$275,2)=VLOOKUP($C30,'Lookup Lists'!$A$2:$C$23,3),"CS","Err"))))</f>
        <v>OK</v>
      </c>
      <c r="CH30" s="3" t="str">
        <f>IF(BM30=" ","OK",IF(ISBLANK(VLOOKUP(BM30,'Player List'!$A$3:$C$275,3)),"Err",IF(VLOOKUP(BM30,'Player List'!$A$3:$C$275,3)='Player Input'!$C30,"OK",IF(VLOOKUP(BM30,'Player List'!$A$3:$C$275,2)=VLOOKUP($C30,'Lookup Lists'!$A$2:$C$23,3),"CS","Err"))))</f>
        <v>OK</v>
      </c>
      <c r="CI30" s="43" t="str">
        <f>IF(BN30=" ","OK",IF(ISBLANK(VLOOKUP(BN30,'Player List'!$A$3:$C$275,3)),"Err",IF(VLOOKUP(BN30,'Player List'!$A$3:$C$275,3)='Player Input'!$C30,"OK",IF(VLOOKUP(BN30,'Player List'!$A$3:$C$275,2)=VLOOKUP($C30,'Lookup Lists'!$A$2:$C$23,3),"CS","Err"))))</f>
        <v>OK</v>
      </c>
    </row>
    <row r="31" spans="1:87" x14ac:dyDescent="0.2">
      <c r="A31" s="90">
        <v>42668</v>
      </c>
      <c r="B31" s="89" t="s">
        <v>349</v>
      </c>
      <c r="C31" s="89" t="s">
        <v>274</v>
      </c>
      <c r="D31" s="60" t="str">
        <f t="shared" si="0"/>
        <v>OK</v>
      </c>
      <c r="E31" s="42">
        <v>207</v>
      </c>
      <c r="F31" s="46" t="str">
        <f>VLOOKUP(E31,'Player List'!$A$3:$F$275,6)</f>
        <v>B AUBREY</v>
      </c>
      <c r="G31" s="3">
        <v>215</v>
      </c>
      <c r="H31" s="46" t="str">
        <f>VLOOKUP(G31,'Player List'!$A$3:$F$275,6)</f>
        <v>J WILKINSON</v>
      </c>
      <c r="I31" s="3">
        <v>213</v>
      </c>
      <c r="J31" s="46" t="str">
        <f>VLOOKUP(I31,'Player List'!$A$3:$F$275,6)</f>
        <v>P LOWE</v>
      </c>
      <c r="K31" s="3">
        <v>208</v>
      </c>
      <c r="L31" s="46" t="str">
        <f>VLOOKUP(K31,'Player List'!$A$3:$F$275,6)</f>
        <v>H AUBREY</v>
      </c>
      <c r="M31" s="42">
        <v>218</v>
      </c>
      <c r="N31" s="46" t="str">
        <f>VLOOKUP(M31,'Player List'!$A$3:$F$275,6)</f>
        <v>T SNOW</v>
      </c>
      <c r="O31" s="3">
        <v>211</v>
      </c>
      <c r="P31" s="46" t="str">
        <f>VLOOKUP(O31,'Player List'!$A$3:$F$275,6)</f>
        <v>S CLAPSON</v>
      </c>
      <c r="Q31" s="3">
        <v>212</v>
      </c>
      <c r="R31" s="46" t="str">
        <f>VLOOKUP(Q31,'Player List'!$A$3:$F$275,6)</f>
        <v>J CLAPSON</v>
      </c>
      <c r="S31" s="3">
        <v>182</v>
      </c>
      <c r="T31" s="47" t="str">
        <f>VLOOKUP(S31,'Player List'!$A$3:$F$275,6)</f>
        <v>H FOULKES</v>
      </c>
      <c r="U31" s="46"/>
      <c r="V31" s="46" t="e">
        <f>VLOOKUP(U31,'Player List'!$A$3:$F$275,6)</f>
        <v>#N/A</v>
      </c>
      <c r="W31" s="46"/>
      <c r="X31" s="47" t="e">
        <f>VLOOKUP(W31,'Player List'!$A$3:$F$275,6)</f>
        <v>#N/A</v>
      </c>
      <c r="Y31" s="34"/>
      <c r="Z31" s="42">
        <v>226</v>
      </c>
      <c r="AA31" s="46" t="str">
        <f>VLOOKUP(Z31,'Player List'!$A$3:$F$275,6)</f>
        <v>D MILLINGTON JONES</v>
      </c>
      <c r="AB31" s="3">
        <v>290</v>
      </c>
      <c r="AC31" s="46" t="str">
        <f>VLOOKUP(AB31,'Player List'!$A$3:$F$275,6)</f>
        <v>J JILLINGS</v>
      </c>
      <c r="AD31" s="3">
        <v>204</v>
      </c>
      <c r="AE31" s="46" t="str">
        <f>VLOOKUP(AD31,'Player List'!$A$3:$F$275,6)</f>
        <v>G WATKINS</v>
      </c>
      <c r="AF31" s="3">
        <v>199</v>
      </c>
      <c r="AG31" s="47" t="str">
        <f>VLOOKUP(AF31,'Player List'!$A$3:$F$275,6)</f>
        <v>R COX</v>
      </c>
      <c r="AH31" s="42">
        <v>202</v>
      </c>
      <c r="AI31" s="46" t="str">
        <f>VLOOKUP(AH31,'Player List'!$A$3:$F$275,6)</f>
        <v>M BOWDEN</v>
      </c>
      <c r="AJ31" s="3">
        <v>193</v>
      </c>
      <c r="AK31" s="46" t="str">
        <f>VLOOKUP(AJ31,'Player List'!$A$3:$F$275,6)</f>
        <v>S ROGERS</v>
      </c>
      <c r="AL31" s="3">
        <v>197</v>
      </c>
      <c r="AM31" s="46" t="str">
        <f>VLOOKUP(AL31,'Player List'!$A$3:$F$275,6)</f>
        <v>J MILLS</v>
      </c>
      <c r="AN31" s="3">
        <v>192</v>
      </c>
      <c r="AO31" s="47" t="str">
        <f>VLOOKUP(AN31,'Player List'!$A$3:$F$275,6)</f>
        <v>P ROGERS</v>
      </c>
      <c r="AP31" s="46"/>
      <c r="AQ31" s="46" t="e">
        <f>VLOOKUP(AP31,'Player List'!$A$3:$F$275,6)</f>
        <v>#N/A</v>
      </c>
      <c r="AR31" s="46"/>
      <c r="AS31" s="47" t="e">
        <f>VLOOKUP(AR31,'Player List'!$A$3:$F$275,6)</f>
        <v>#N/A</v>
      </c>
      <c r="AU31" s="42">
        <f t="shared" si="21"/>
        <v>207</v>
      </c>
      <c r="AV31" s="3">
        <f t="shared" si="22"/>
        <v>215</v>
      </c>
      <c r="AW31" s="3">
        <f t="shared" si="23"/>
        <v>213</v>
      </c>
      <c r="AX31" s="3">
        <f t="shared" si="24"/>
        <v>208</v>
      </c>
      <c r="AY31" s="3">
        <f t="shared" si="25"/>
        <v>218</v>
      </c>
      <c r="AZ31" s="3">
        <f t="shared" si="26"/>
        <v>211</v>
      </c>
      <c r="BA31" s="3">
        <f t="shared" si="27"/>
        <v>212</v>
      </c>
      <c r="BB31" s="3">
        <f t="shared" si="28"/>
        <v>182</v>
      </c>
      <c r="BC31" s="3" t="str">
        <f t="shared" si="9"/>
        <v xml:space="preserve"> </v>
      </c>
      <c r="BD31" s="3" t="str">
        <f t="shared" si="10"/>
        <v xml:space="preserve"> </v>
      </c>
      <c r="BE31" s="42">
        <f t="shared" si="29"/>
        <v>226</v>
      </c>
      <c r="BF31" s="3">
        <f t="shared" si="30"/>
        <v>290</v>
      </c>
      <c r="BG31" s="3">
        <f t="shared" si="31"/>
        <v>204</v>
      </c>
      <c r="BH31" s="3">
        <f t="shared" si="32"/>
        <v>199</v>
      </c>
      <c r="BI31" s="3">
        <f t="shared" si="33"/>
        <v>202</v>
      </c>
      <c r="BJ31" s="3">
        <f t="shared" si="34"/>
        <v>193</v>
      </c>
      <c r="BK31" s="3">
        <f t="shared" si="35"/>
        <v>197</v>
      </c>
      <c r="BL31" s="3">
        <f t="shared" si="36"/>
        <v>192</v>
      </c>
      <c r="BM31" s="3" t="str">
        <f t="shared" si="19"/>
        <v xml:space="preserve"> </v>
      </c>
      <c r="BN31" s="43" t="str">
        <f t="shared" si="20"/>
        <v xml:space="preserve"> </v>
      </c>
      <c r="BP31" s="42" t="str">
        <f>IF(AU31=" ","OK",IF(ISBLANK(VLOOKUP(AU31,'Player List'!$A$3:$C$275,3)),"Err",IF(VLOOKUP(AU31,'Player List'!$A$3:$C$275,3)='Player Input'!$B31,"OK",IF(VLOOKUP(AU31,'Player List'!$A$3:$C$275,2)=VLOOKUP($B31,'Lookup Lists'!$A$2:$C$23,3),"CS","Err"))))</f>
        <v>OK</v>
      </c>
      <c r="BQ31" s="3" t="str">
        <f>IF(AV31=" ","OK",IF(ISBLANK(VLOOKUP(AV31,'Player List'!$A$3:$C$275,3)),"Err",IF(VLOOKUP(AV31,'Player List'!$A$3:$C$275,3)='Player Input'!$B31,"OK",IF(VLOOKUP(AV31,'Player List'!$A$3:$C$275,2)=VLOOKUP($B31,'Lookup Lists'!$A$2:$C$23,3),"CS","Err"))))</f>
        <v>OK</v>
      </c>
      <c r="BR31" s="3" t="str">
        <f>IF(AW31=" ","OK",IF(ISBLANK(VLOOKUP(AW31,'Player List'!$A$3:$C$275,3)),"Err",IF(VLOOKUP(AW31,'Player List'!$A$3:$C$275,3)='Player Input'!$B31,"OK",IF(VLOOKUP(AW31,'Player List'!$A$3:$C$275,2)=VLOOKUP($B31,'Lookup Lists'!$A$2:$C$23,3),"CS","Err"))))</f>
        <v>OK</v>
      </c>
      <c r="BS31" s="3" t="str">
        <f>IF(AX31=" ","OK",IF(ISBLANK(VLOOKUP(AX31,'Player List'!$A$3:$C$275,3)),"Err",IF(VLOOKUP(AX31,'Player List'!$A$3:$C$275,3)='Player Input'!$B31,"OK",IF(VLOOKUP(AX31,'Player List'!$A$3:$C$275,2)=VLOOKUP($B31,'Lookup Lists'!$A$2:$C$23,3),"CS","Err"))))</f>
        <v>OK</v>
      </c>
      <c r="BT31" s="3" t="str">
        <f>IF(AY31=" ","OK",IF(ISBLANK(VLOOKUP(AY31,'Player List'!$A$3:$C$275,3)),"Err",IF(VLOOKUP(AY31,'Player List'!$A$3:$C$275,3)='Player Input'!$B31,"OK",IF(VLOOKUP(AY31,'Player List'!$A$3:$C$275,2)=VLOOKUP($B31,'Lookup Lists'!$A$2:$C$23,3),"CS","Err"))))</f>
        <v>OK</v>
      </c>
      <c r="BU31" s="3" t="str">
        <f>IF(AZ31=" ","OK",IF(ISBLANK(VLOOKUP(AZ31,'Player List'!$A$3:$C$275,3)),"Err",IF(VLOOKUP(AZ31,'Player List'!$A$3:$C$275,3)='Player Input'!$B31,"OK",IF(VLOOKUP(AZ31,'Player List'!$A$3:$C$275,2)=VLOOKUP($B31,'Lookup Lists'!$A$2:$C$23,3),"CS","Err"))))</f>
        <v>OK</v>
      </c>
      <c r="BV31" s="3" t="str">
        <f>IF(BA31=" ","OK",IF(ISBLANK(VLOOKUP(BA31,'Player List'!$A$3:$C$275,3)),"Err",IF(VLOOKUP(BA31,'Player List'!$A$3:$C$275,3)='Player Input'!$B31,"OK",IF(VLOOKUP(BA31,'Player List'!$A$3:$C$275,2)=VLOOKUP($B31,'Lookup Lists'!$A$2:$C$23,3),"CS","Err"))))</f>
        <v>OK</v>
      </c>
      <c r="BW31" s="3" t="str">
        <f>IF(BB31=" ","OK",IF(ISBLANK(VLOOKUP(BB31,'Player List'!$A$3:$C$275,3)),"Err",IF(VLOOKUP(BB31,'Player List'!$A$3:$C$275,3)='Player Input'!$B31,"OK",IF(VLOOKUP(BB31,'Player List'!$A$3:$C$275,2)=VLOOKUP($B31,'Lookup Lists'!$A$2:$C$23,3),"CS","Err"))))</f>
        <v>OK</v>
      </c>
      <c r="BX31" s="3" t="str">
        <f>IF(BC31=" ","OK",IF(ISBLANK(VLOOKUP(BC31,'Player List'!$A$3:$C$275,3)),"Err",IF(VLOOKUP(BC31,'Player List'!$A$3:$C$275,3)='Player Input'!$B31,"OK",IF(VLOOKUP(BC31,'Player List'!$A$3:$C$275,2)=VLOOKUP($B31,'Lookup Lists'!$A$2:$C$23,3),"CS","Err"))))</f>
        <v>OK</v>
      </c>
      <c r="BY31" s="3" t="str">
        <f>IF(BD31=" ","OK",IF(ISBLANK(VLOOKUP(BD31,'Player List'!$A$3:$C$275,3)),"Err",IF(VLOOKUP(BD31,'Player List'!$A$3:$C$275,3)='Player Input'!$B31,"OK",IF(VLOOKUP(BD31,'Player List'!$A$3:$C$275,2)=VLOOKUP($B31,'Lookup Lists'!$A$2:$C$23,3),"CS","Err"))))</f>
        <v>OK</v>
      </c>
      <c r="BZ31" s="42" t="str">
        <f>IF(BE31=" ","OK",IF(ISBLANK(VLOOKUP(BE31,'Player List'!$A$3:$C$275,3)),"Err",IF(VLOOKUP(BE31,'Player List'!$A$3:$C$275,3)='Player Input'!$C31,"OK",IF(VLOOKUP(BE31,'Player List'!$A$3:$C$275,2)=VLOOKUP($C31,'Lookup Lists'!$A$2:$C$23,3),"CS","Err"))))</f>
        <v>OK</v>
      </c>
      <c r="CA31" s="3" t="str">
        <f>IF(BF31=" ","OK",IF(ISBLANK(VLOOKUP(BF31,'Player List'!$A$3:$C$275,3)),"Err",IF(VLOOKUP(BF31,'Player List'!$A$3:$C$275,3)='Player Input'!$C31,"OK",IF(VLOOKUP(BF31,'Player List'!$A$3:$C$275,2)=VLOOKUP($C31,'Lookup Lists'!$A$2:$C$23,3),"CS","Err"))))</f>
        <v>OK</v>
      </c>
      <c r="CB31" s="3" t="str">
        <f>IF(BG31=" ","OK",IF(ISBLANK(VLOOKUP(BG31,'Player List'!$A$3:$C$275,3)),"Err",IF(VLOOKUP(BG31,'Player List'!$A$3:$C$275,3)='Player Input'!$C31,"OK",IF(VLOOKUP(BG31,'Player List'!$A$3:$C$275,2)=VLOOKUP($C31,'Lookup Lists'!$A$2:$C$23,3),"CS","Err"))))</f>
        <v>OK</v>
      </c>
      <c r="CC31" s="3" t="str">
        <f>IF(BH31=" ","OK",IF(ISBLANK(VLOOKUP(BH31,'Player List'!$A$3:$C$275,3)),"Err",IF(VLOOKUP(BH31,'Player List'!$A$3:$C$275,3)='Player Input'!$C31,"OK",IF(VLOOKUP(BH31,'Player List'!$A$3:$C$275,2)=VLOOKUP($C31,'Lookup Lists'!$A$2:$C$23,3),"CS","Err"))))</f>
        <v>OK</v>
      </c>
      <c r="CD31" s="3" t="str">
        <f>IF(BI31=" ","OK",IF(ISBLANK(VLOOKUP(BI31,'Player List'!$A$3:$C$275,3)),"Err",IF(VLOOKUP(BI31,'Player List'!$A$3:$C$275,3)='Player Input'!$C31,"OK",IF(VLOOKUP(BI31,'Player List'!$A$3:$C$275,2)=VLOOKUP($C31,'Lookup Lists'!$A$2:$C$23,3),"CS","Err"))))</f>
        <v>OK</v>
      </c>
      <c r="CE31" s="3" t="str">
        <f>IF(BJ31=" ","OK",IF(ISBLANK(VLOOKUP(BJ31,'Player List'!$A$3:$C$275,3)),"Err",IF(VLOOKUP(BJ31,'Player List'!$A$3:$C$275,3)='Player Input'!$C31,"OK",IF(VLOOKUP(BJ31,'Player List'!$A$3:$C$275,2)=VLOOKUP($C31,'Lookup Lists'!$A$2:$C$23,3),"CS","Err"))))</f>
        <v>OK</v>
      </c>
      <c r="CF31" s="3" t="str">
        <f>IF(BK31=" ","OK",IF(ISBLANK(VLOOKUP(BK31,'Player List'!$A$3:$C$275,3)),"Err",IF(VLOOKUP(BK31,'Player List'!$A$3:$C$275,3)='Player Input'!$C31,"OK",IF(VLOOKUP(BK31,'Player List'!$A$3:$C$275,2)=VLOOKUP($C31,'Lookup Lists'!$A$2:$C$23,3),"CS","Err"))))</f>
        <v>OK</v>
      </c>
      <c r="CG31" s="3" t="str">
        <f>IF(BL31=" ","OK",IF(ISBLANK(VLOOKUP(BL31,'Player List'!$A$3:$C$275,3)),"Err",IF(VLOOKUP(BL31,'Player List'!$A$3:$C$275,3)='Player Input'!$C31,"OK",IF(VLOOKUP(BL31,'Player List'!$A$3:$C$275,2)=VLOOKUP($C31,'Lookup Lists'!$A$2:$C$23,3),"CS","Err"))))</f>
        <v>OK</v>
      </c>
      <c r="CH31" s="3" t="str">
        <f>IF(BM31=" ","OK",IF(ISBLANK(VLOOKUP(BM31,'Player List'!$A$3:$C$275,3)),"Err",IF(VLOOKUP(BM31,'Player List'!$A$3:$C$275,3)='Player Input'!$C31,"OK",IF(VLOOKUP(BM31,'Player List'!$A$3:$C$275,2)=VLOOKUP($C31,'Lookup Lists'!$A$2:$C$23,3),"CS","Err"))))</f>
        <v>OK</v>
      </c>
      <c r="CI31" s="43" t="str">
        <f>IF(BN31=" ","OK",IF(ISBLANK(VLOOKUP(BN31,'Player List'!$A$3:$C$275,3)),"Err",IF(VLOOKUP(BN31,'Player List'!$A$3:$C$275,3)='Player Input'!$C31,"OK",IF(VLOOKUP(BN31,'Player List'!$A$3:$C$275,2)=VLOOKUP($C31,'Lookup Lists'!$A$2:$C$23,3),"CS","Err"))))</f>
        <v>OK</v>
      </c>
    </row>
    <row r="32" spans="1:87" x14ac:dyDescent="0.2">
      <c r="A32" s="108">
        <v>42669</v>
      </c>
      <c r="B32" s="109" t="s">
        <v>270</v>
      </c>
      <c r="C32" s="109" t="s">
        <v>389</v>
      </c>
      <c r="D32" s="60" t="str">
        <f t="shared" si="0"/>
        <v>OK</v>
      </c>
      <c r="E32" s="42">
        <v>24</v>
      </c>
      <c r="F32" s="46" t="str">
        <f>VLOOKUP(E32,'Player List'!$A$3:$F$275,6)</f>
        <v>M BELL</v>
      </c>
      <c r="G32" s="3">
        <v>273</v>
      </c>
      <c r="H32" s="46" t="str">
        <f>VLOOKUP(G32,'Player List'!$A$3:$F$275,6)</f>
        <v>J BEVAN</v>
      </c>
      <c r="I32" s="3">
        <v>23</v>
      </c>
      <c r="J32" s="46" t="str">
        <f>VLOOKUP(I32,'Player List'!$A$3:$F$275,6)</f>
        <v>R BELL</v>
      </c>
      <c r="K32" s="3">
        <v>14</v>
      </c>
      <c r="L32" s="46" t="str">
        <f>VLOOKUP(K32,'Player List'!$A$3:$F$275,6)</f>
        <v>D BYWATER</v>
      </c>
      <c r="M32" s="42">
        <v>320</v>
      </c>
      <c r="N32" s="46" t="str">
        <f>VLOOKUP(M32,'Player List'!$A$3:$F$275,6)</f>
        <v>C BIRKIN</v>
      </c>
      <c r="O32" s="3">
        <v>279</v>
      </c>
      <c r="P32" s="46" t="str">
        <f>VLOOKUP(O32,'Player List'!$A$3:$F$275,6)</f>
        <v>R MARTIN</v>
      </c>
      <c r="Q32" s="3">
        <v>19</v>
      </c>
      <c r="R32" s="46" t="str">
        <f>VLOOKUP(Q32,'Player List'!$A$3:$F$275,6)</f>
        <v>J OAKMAN</v>
      </c>
      <c r="S32" s="3">
        <v>13</v>
      </c>
      <c r="T32" s="47" t="str">
        <f>VLOOKUP(S32,'Player List'!$A$3:$F$275,6)</f>
        <v>G BYWATER</v>
      </c>
      <c r="U32" s="46"/>
      <c r="V32" s="46" t="e">
        <f>VLOOKUP(U32,'Player List'!$A$3:$F$275,6)</f>
        <v>#N/A</v>
      </c>
      <c r="W32" s="46"/>
      <c r="X32" s="47" t="e">
        <f>VLOOKUP(W32,'Player List'!$A$3:$F$275,6)</f>
        <v>#N/A</v>
      </c>
      <c r="Y32" s="34"/>
      <c r="Z32" s="42">
        <v>359</v>
      </c>
      <c r="AA32" s="46" t="str">
        <f>VLOOKUP(Z32,'Player List'!$A$3:$F$275,6)</f>
        <v>B HUSTWAYTE</v>
      </c>
      <c r="AB32" s="3">
        <v>347</v>
      </c>
      <c r="AC32" s="46" t="str">
        <f>VLOOKUP(AB32,'Player List'!$A$3:$F$275,6)</f>
        <v>T COOPER</v>
      </c>
      <c r="AD32" s="3">
        <v>336</v>
      </c>
      <c r="AE32" s="46" t="str">
        <f>VLOOKUP(AD32,'Player List'!$A$3:$F$275,6)</f>
        <v>I HEALEY</v>
      </c>
      <c r="AF32" s="3">
        <v>278</v>
      </c>
      <c r="AG32" s="47" t="str">
        <f>VLOOKUP(AF32,'Player List'!$A$3:$F$275,6)</f>
        <v>P KENNETT</v>
      </c>
      <c r="AH32" s="42">
        <v>338</v>
      </c>
      <c r="AI32" s="46" t="str">
        <f>VLOOKUP(AH32,'Player List'!$A$3:$F$275,6)</f>
        <v>R WALDEN</v>
      </c>
      <c r="AJ32" s="3">
        <v>360</v>
      </c>
      <c r="AK32" s="46" t="str">
        <f>VLOOKUP(AJ32,'Player List'!$A$3:$F$275,6)</f>
        <v>P GOULDING</v>
      </c>
      <c r="AL32" s="3">
        <v>337</v>
      </c>
      <c r="AM32" s="46" t="str">
        <f>VLOOKUP(AL32,'Player List'!$A$3:$F$275,6)</f>
        <v>D BARNES</v>
      </c>
      <c r="AN32" s="3">
        <v>334</v>
      </c>
      <c r="AO32" s="47" t="str">
        <f>VLOOKUP(AN32,'Player List'!$A$3:$F$275,6)</f>
        <v>J TROUT</v>
      </c>
      <c r="AP32" s="46"/>
      <c r="AQ32" s="46" t="e">
        <f>VLOOKUP(AP32,'Player List'!$A$3:$F$275,6)</f>
        <v>#N/A</v>
      </c>
      <c r="AR32" s="46"/>
      <c r="AS32" s="47" t="e">
        <f>VLOOKUP(AR32,'Player List'!$A$3:$F$275,6)</f>
        <v>#N/A</v>
      </c>
      <c r="AU32" s="42">
        <f>IF(+E32&gt;0,E32," ")</f>
        <v>24</v>
      </c>
      <c r="AV32" s="3">
        <f>IF(+G32&gt;0,G32," ")</f>
        <v>273</v>
      </c>
      <c r="AW32" s="3">
        <f>IF(+I32&gt;0,I32," ")</f>
        <v>23</v>
      </c>
      <c r="AX32" s="3">
        <f>IF(+K32&gt;0,K32," ")</f>
        <v>14</v>
      </c>
      <c r="AY32" s="3">
        <f>IF(+M32&gt;0,M32," ")</f>
        <v>320</v>
      </c>
      <c r="AZ32" s="3">
        <f>IF(+O32&gt;0,O32," ")</f>
        <v>279</v>
      </c>
      <c r="BA32" s="3">
        <f>IF(+Q32&gt;0,Q32," ")</f>
        <v>19</v>
      </c>
      <c r="BB32" s="3">
        <f>IF(+S32&gt;0,S32," ")</f>
        <v>13</v>
      </c>
      <c r="BC32" s="3" t="str">
        <f>IF(+U32&gt;0,U32," ")</f>
        <v xml:space="preserve"> </v>
      </c>
      <c r="BD32" s="3" t="str">
        <f>IF(+W32&gt;0,W32," ")</f>
        <v xml:space="preserve"> </v>
      </c>
      <c r="BE32" s="42">
        <f>IF(+Z32&gt;0,Z32," ")</f>
        <v>359</v>
      </c>
      <c r="BF32" s="3">
        <f>IF(+AB32&gt;0,AB32," ")</f>
        <v>347</v>
      </c>
      <c r="BG32" s="3">
        <f>IF(+AD32&gt;0,AD32," ")</f>
        <v>336</v>
      </c>
      <c r="BH32" s="3">
        <f>IF(+AF32&gt;0,AF32," ")</f>
        <v>278</v>
      </c>
      <c r="BI32" s="3">
        <f>IF(+AH32&gt;0,AH32," ")</f>
        <v>338</v>
      </c>
      <c r="BJ32" s="3">
        <f>IF(+AJ32&gt;0,AJ32," ")</f>
        <v>360</v>
      </c>
      <c r="BK32" s="3">
        <f>IF(+AL32&gt;0,AL32," ")</f>
        <v>337</v>
      </c>
      <c r="BL32" s="3">
        <f>IF(+AN32&gt;0,AN32," ")</f>
        <v>334</v>
      </c>
      <c r="BM32" s="3" t="str">
        <f>IF(+AP32&gt;0,AP32," ")</f>
        <v xml:space="preserve"> </v>
      </c>
      <c r="BN32" s="43" t="str">
        <f>IF(+AR32&gt;0,AR32," ")</f>
        <v xml:space="preserve"> </v>
      </c>
      <c r="BP32" s="42" t="str">
        <f>IF(AU32=" ","OK",IF(ISBLANK(VLOOKUP(AU32,'Player List'!$A$3:$C$275,3)),"Err",IF(VLOOKUP(AU32,'Player List'!$A$3:$C$275,3)='Player Input'!$B32,"OK",IF(VLOOKUP(AU32,'Player List'!$A$3:$C$275,2)=VLOOKUP($B32,'Lookup Lists'!$A$2:$C$23,3),"CS","Err"))))</f>
        <v>OK</v>
      </c>
      <c r="BQ32" s="3" t="str">
        <f>IF(AV32=" ","OK",IF(ISBLANK(VLOOKUP(AV32,'Player List'!$A$3:$C$275,3)),"Err",IF(VLOOKUP(AV32,'Player List'!$A$3:$C$275,3)='Player Input'!$B32,"OK",IF(VLOOKUP(AV32,'Player List'!$A$3:$C$275,2)=VLOOKUP($B32,'Lookup Lists'!$A$2:$C$23,3),"CS","Err"))))</f>
        <v>OK</v>
      </c>
      <c r="BR32" s="3" t="str">
        <f>IF(AW32=" ","OK",IF(ISBLANK(VLOOKUP(AW32,'Player List'!$A$3:$C$275,3)),"Err",IF(VLOOKUP(AW32,'Player List'!$A$3:$C$275,3)='Player Input'!$B32,"OK",IF(VLOOKUP(AW32,'Player List'!$A$3:$C$275,2)=VLOOKUP($B32,'Lookup Lists'!$A$2:$C$23,3),"CS","Err"))))</f>
        <v>OK</v>
      </c>
      <c r="BS32" s="3" t="str">
        <f>IF(AX32=" ","OK",IF(ISBLANK(VLOOKUP(AX32,'Player List'!$A$3:$C$275,3)),"Err",IF(VLOOKUP(AX32,'Player List'!$A$3:$C$275,3)='Player Input'!$B32,"OK",IF(VLOOKUP(AX32,'Player List'!$A$3:$C$275,2)=VLOOKUP($B32,'Lookup Lists'!$A$2:$C$23,3),"CS","Err"))))</f>
        <v>OK</v>
      </c>
      <c r="BT32" s="3" t="str">
        <f>IF(AY32=" ","OK",IF(ISBLANK(VLOOKUP(AY32,'Player List'!$A$3:$C$275,3)),"Err",IF(VLOOKUP(AY32,'Player List'!$A$3:$C$275,3)='Player Input'!$B32,"OK",IF(VLOOKUP(AY32,'Player List'!$A$3:$C$275,2)=VLOOKUP($B32,'Lookup Lists'!$A$2:$C$23,3),"CS","Err"))))</f>
        <v>OK</v>
      </c>
      <c r="BU32" s="3" t="str">
        <f>IF(AZ32=" ","OK",IF(ISBLANK(VLOOKUP(AZ32,'Player List'!$A$3:$C$275,3)),"Err",IF(VLOOKUP(AZ32,'Player List'!$A$3:$C$275,3)='Player Input'!$B32,"OK",IF(VLOOKUP(AZ32,'Player List'!$A$3:$C$275,2)=VLOOKUP($B32,'Lookup Lists'!$A$2:$C$23,3),"CS","Err"))))</f>
        <v>OK</v>
      </c>
      <c r="BV32" s="3" t="str">
        <f>IF(BA32=" ","OK",IF(ISBLANK(VLOOKUP(BA32,'Player List'!$A$3:$C$275,3)),"Err",IF(VLOOKUP(BA32,'Player List'!$A$3:$C$275,3)='Player Input'!$B32,"OK",IF(VLOOKUP(BA32,'Player List'!$A$3:$C$275,2)=VLOOKUP($B32,'Lookup Lists'!$A$2:$C$23,3),"CS","Err"))))</f>
        <v>OK</v>
      </c>
      <c r="BW32" s="3" t="str">
        <f>IF(BB32=" ","OK",IF(ISBLANK(VLOOKUP(BB32,'Player List'!$A$3:$C$275,3)),"Err",IF(VLOOKUP(BB32,'Player List'!$A$3:$C$275,3)='Player Input'!$B32,"OK",IF(VLOOKUP(BB32,'Player List'!$A$3:$C$275,2)=VLOOKUP($B32,'Lookup Lists'!$A$2:$C$23,3),"CS","Err"))))</f>
        <v>OK</v>
      </c>
      <c r="BX32" s="3" t="str">
        <f>IF(BC32=" ","OK",IF(ISBLANK(VLOOKUP(BC32,'Player List'!$A$3:$C$275,3)),"Err",IF(VLOOKUP(BC32,'Player List'!$A$3:$C$275,3)='Player Input'!$B32,"OK",IF(VLOOKUP(BC32,'Player List'!$A$3:$C$275,2)=VLOOKUP($B32,'Lookup Lists'!$A$2:$C$23,3),"CS","Err"))))</f>
        <v>OK</v>
      </c>
      <c r="BY32" s="3" t="str">
        <f>IF(BD32=" ","OK",IF(ISBLANK(VLOOKUP(BD32,'Player List'!$A$3:$C$275,3)),"Err",IF(VLOOKUP(BD32,'Player List'!$A$3:$C$275,3)='Player Input'!$B32,"OK",IF(VLOOKUP(BD32,'Player List'!$A$3:$C$275,2)=VLOOKUP($B32,'Lookup Lists'!$A$2:$C$23,3),"CS","Err"))))</f>
        <v>OK</v>
      </c>
      <c r="BZ32" s="42" t="str">
        <f>IF(BE32=" ","OK",IF(ISBLANK(VLOOKUP(BE32,'Player List'!$A$3:$C$275,3)),"Err",IF(VLOOKUP(BE32,'Player List'!$A$3:$C$275,3)='Player Input'!$C32,"OK",IF(VLOOKUP(BE32,'Player List'!$A$3:$C$275,2)=VLOOKUP($C32,'Lookup Lists'!$A$2:$C$23,3),"CS","Err"))))</f>
        <v>OK</v>
      </c>
      <c r="CA32" s="3" t="str">
        <f>IF(BF32=" ","OK",IF(ISBLANK(VLOOKUP(BF32,'Player List'!$A$3:$C$275,3)),"Err",IF(VLOOKUP(BF32,'Player List'!$A$3:$C$275,3)='Player Input'!$C32,"OK",IF(VLOOKUP(BF32,'Player List'!$A$3:$C$275,2)=VLOOKUP($C32,'Lookup Lists'!$A$2:$C$23,3),"CS","Err"))))</f>
        <v>OK</v>
      </c>
      <c r="CB32" s="3" t="str">
        <f>IF(BG32=" ","OK",IF(ISBLANK(VLOOKUP(BG32,'Player List'!$A$3:$C$275,3)),"Err",IF(VLOOKUP(BG32,'Player List'!$A$3:$C$275,3)='Player Input'!$C32,"OK",IF(VLOOKUP(BG32,'Player List'!$A$3:$C$275,2)=VLOOKUP($C32,'Lookup Lists'!$A$2:$C$23,3),"CS","Err"))))</f>
        <v>OK</v>
      </c>
      <c r="CC32" s="3" t="str">
        <f>IF(BH32=" ","OK",IF(ISBLANK(VLOOKUP(BH32,'Player List'!$A$3:$C$275,3)),"Err",IF(VLOOKUP(BH32,'Player List'!$A$3:$C$275,3)='Player Input'!$C32,"OK",IF(VLOOKUP(BH32,'Player List'!$A$3:$C$275,2)=VLOOKUP($C32,'Lookup Lists'!$A$2:$C$23,3),"CS","Err"))))</f>
        <v>OK</v>
      </c>
      <c r="CD32" s="3" t="str">
        <f>IF(BI32=" ","OK",IF(ISBLANK(VLOOKUP(BI32,'Player List'!$A$3:$C$275,3)),"Err",IF(VLOOKUP(BI32,'Player List'!$A$3:$C$275,3)='Player Input'!$C32,"OK",IF(VLOOKUP(BI32,'Player List'!$A$3:$C$275,2)=VLOOKUP($C32,'Lookup Lists'!$A$2:$C$23,3),"CS","Err"))))</f>
        <v>OK</v>
      </c>
      <c r="CE32" s="3" t="str">
        <f>IF(BJ32=" ","OK",IF(ISBLANK(VLOOKUP(BJ32,'Player List'!$A$3:$C$275,3)),"Err",IF(VLOOKUP(BJ32,'Player List'!$A$3:$C$275,3)='Player Input'!$C32,"OK",IF(VLOOKUP(BJ32,'Player List'!$A$3:$C$275,2)=VLOOKUP($C32,'Lookup Lists'!$A$2:$C$23,3),"CS","Err"))))</f>
        <v>OK</v>
      </c>
      <c r="CF32" s="3" t="str">
        <f>IF(BK32=" ","OK",IF(ISBLANK(VLOOKUP(BK32,'Player List'!$A$3:$C$275,3)),"Err",IF(VLOOKUP(BK32,'Player List'!$A$3:$C$275,3)='Player Input'!$C32,"OK",IF(VLOOKUP(BK32,'Player List'!$A$3:$C$275,2)=VLOOKUP($C32,'Lookup Lists'!$A$2:$C$23,3),"CS","Err"))))</f>
        <v>OK</v>
      </c>
      <c r="CG32" s="3" t="str">
        <f>IF(BL32=" ","OK",IF(ISBLANK(VLOOKUP(BL32,'Player List'!$A$3:$C$275,3)),"Err",IF(VLOOKUP(BL32,'Player List'!$A$3:$C$275,3)='Player Input'!$C32,"OK",IF(VLOOKUP(BL32,'Player List'!$A$3:$C$275,2)=VLOOKUP($C32,'Lookup Lists'!$A$2:$C$23,3),"CS","Err"))))</f>
        <v>OK</v>
      </c>
      <c r="CH32" s="3" t="str">
        <f>IF(BM32=" ","OK",IF(ISBLANK(VLOOKUP(BM32,'Player List'!$A$3:$C$275,3)),"Err",IF(VLOOKUP(BM32,'Player List'!$A$3:$C$275,3)='Player Input'!$C32,"OK",IF(VLOOKUP(BM32,'Player List'!$A$3:$C$275,2)=VLOOKUP($C32,'Lookup Lists'!$A$2:$C$23,3),"CS","Err"))))</f>
        <v>OK</v>
      </c>
      <c r="CI32" s="43" t="str">
        <f>IF(BN32=" ","OK",IF(ISBLANK(VLOOKUP(BN32,'Player List'!$A$3:$C$275,3)),"Err",IF(VLOOKUP(BN32,'Player List'!$A$3:$C$275,3)='Player Input'!$C32,"OK",IF(VLOOKUP(BN32,'Player List'!$A$3:$C$275,2)=VLOOKUP($C32,'Lookup Lists'!$A$2:$C$23,3),"CS","Err"))))</f>
        <v>OK</v>
      </c>
    </row>
    <row r="33" spans="1:87" x14ac:dyDescent="0.2">
      <c r="A33" s="90">
        <v>42669</v>
      </c>
      <c r="B33" s="89" t="s">
        <v>347</v>
      </c>
      <c r="C33" s="89" t="s">
        <v>11</v>
      </c>
      <c r="D33" s="60" t="str">
        <f t="shared" si="0"/>
        <v>OK</v>
      </c>
      <c r="E33" s="42">
        <v>82</v>
      </c>
      <c r="F33" s="46" t="str">
        <f>VLOOKUP(E33,'Player List'!$A$3:$F$275,6)</f>
        <v>C BOYSE</v>
      </c>
      <c r="G33" s="3">
        <v>88</v>
      </c>
      <c r="H33" s="46" t="str">
        <f>VLOOKUP(G33,'Player List'!$A$3:$F$275,6)</f>
        <v>J MORRIS</v>
      </c>
      <c r="I33" s="3">
        <v>79</v>
      </c>
      <c r="J33" s="46" t="str">
        <f>VLOOKUP(I33,'Player List'!$A$3:$F$275,6)</f>
        <v>A WYE</v>
      </c>
      <c r="K33" s="3">
        <v>81</v>
      </c>
      <c r="L33" s="46" t="str">
        <f>VLOOKUP(K33,'Player List'!$A$3:$F$275,6)</f>
        <v>L PHILLIPS</v>
      </c>
      <c r="M33" s="42">
        <v>75</v>
      </c>
      <c r="N33" s="46" t="str">
        <f>VLOOKUP(M33,'Player List'!$A$3:$F$275,6)</f>
        <v>S WHITTINGHAM</v>
      </c>
      <c r="O33" s="3">
        <v>308</v>
      </c>
      <c r="P33" s="46" t="str">
        <f>VLOOKUP(O33,'Player List'!$A$3:$F$275,6)</f>
        <v>S WYE</v>
      </c>
      <c r="Q33" s="3">
        <v>72</v>
      </c>
      <c r="R33" s="46" t="str">
        <f>VLOOKUP(Q33,'Player List'!$A$3:$F$275,6)</f>
        <v>H VITALE</v>
      </c>
      <c r="S33" s="3">
        <v>73</v>
      </c>
      <c r="T33" s="47" t="str">
        <f>VLOOKUP(S33,'Player List'!$A$3:$F$275,6)</f>
        <v>T VITALE</v>
      </c>
      <c r="U33" s="46"/>
      <c r="V33" s="46" t="e">
        <f>VLOOKUP(U33,'Player List'!$A$3:$F$275,6)</f>
        <v>#N/A</v>
      </c>
      <c r="W33" s="46"/>
      <c r="X33" s="47" t="e">
        <f>VLOOKUP(W33,'Player List'!$A$3:$F$275,6)</f>
        <v>#N/A</v>
      </c>
      <c r="Y33" s="34"/>
      <c r="Z33" s="42">
        <v>126</v>
      </c>
      <c r="AA33" s="46" t="str">
        <f>VLOOKUP(Z33,'Player List'!$A$3:$F$275,6)</f>
        <v>R JOSEPH</v>
      </c>
      <c r="AB33" s="3">
        <v>129</v>
      </c>
      <c r="AC33" s="46" t="str">
        <f>VLOOKUP(AB33,'Player List'!$A$3:$F$275,6)</f>
        <v>J GREEN</v>
      </c>
      <c r="AD33" s="3">
        <v>125</v>
      </c>
      <c r="AE33" s="46" t="str">
        <f>VLOOKUP(AD33,'Player List'!$A$3:$F$275,6)</f>
        <v>M POWELL</v>
      </c>
      <c r="AF33" s="3">
        <v>123</v>
      </c>
      <c r="AG33" s="47" t="str">
        <f>VLOOKUP(AF33,'Player List'!$A$3:$F$275,6)</f>
        <v>J HARRIS</v>
      </c>
      <c r="AH33" s="42">
        <v>124</v>
      </c>
      <c r="AI33" s="46" t="str">
        <f>VLOOKUP(AH33,'Player List'!$A$3:$F$275,6)</f>
        <v>E POWELL</v>
      </c>
      <c r="AJ33" s="3">
        <v>127</v>
      </c>
      <c r="AK33" s="46" t="str">
        <f>VLOOKUP(AJ33,'Player List'!$A$3:$F$275,6)</f>
        <v>E JOSEPH</v>
      </c>
      <c r="AL33" s="3">
        <v>131</v>
      </c>
      <c r="AM33" s="46" t="str">
        <f>VLOOKUP(AL33,'Player List'!$A$3:$F$275,6)</f>
        <v>A BIGGS</v>
      </c>
      <c r="AN33" s="3">
        <v>133</v>
      </c>
      <c r="AO33" s="47" t="str">
        <f>VLOOKUP(AN33,'Player List'!$A$3:$F$275,6)</f>
        <v>M CINDEREY</v>
      </c>
      <c r="AP33" s="46"/>
      <c r="AQ33" s="46" t="e">
        <f>VLOOKUP(AP33,'Player List'!$A$3:$F$275,6)</f>
        <v>#N/A</v>
      </c>
      <c r="AR33" s="46"/>
      <c r="AS33" s="47" t="e">
        <f>VLOOKUP(AR33,'Player List'!$A$3:$F$275,6)</f>
        <v>#N/A</v>
      </c>
      <c r="AU33" s="42">
        <f t="shared" ref="AU33" si="37">IF(+E33&gt;0,E33," ")</f>
        <v>82</v>
      </c>
      <c r="AV33" s="3">
        <f t="shared" ref="AV33" si="38">IF(+G33&gt;0,G33," ")</f>
        <v>88</v>
      </c>
      <c r="AW33" s="3">
        <f t="shared" ref="AW33" si="39">IF(+I33&gt;0,I33," ")</f>
        <v>79</v>
      </c>
      <c r="AX33" s="3">
        <f t="shared" ref="AX33" si="40">IF(+K33&gt;0,K33," ")</f>
        <v>81</v>
      </c>
      <c r="AY33" s="3">
        <f t="shared" ref="AY33" si="41">IF(+M33&gt;0,M33," ")</f>
        <v>75</v>
      </c>
      <c r="AZ33" s="3">
        <f t="shared" ref="AZ33" si="42">IF(+O33&gt;0,O33," ")</f>
        <v>308</v>
      </c>
      <c r="BA33" s="3">
        <f t="shared" ref="BA33" si="43">IF(+Q33&gt;0,Q33," ")</f>
        <v>72</v>
      </c>
      <c r="BB33" s="3">
        <f t="shared" ref="BB33" si="44">IF(+S33&gt;0,S33," ")</f>
        <v>73</v>
      </c>
      <c r="BC33" s="3" t="str">
        <f t="shared" si="9"/>
        <v xml:space="preserve"> </v>
      </c>
      <c r="BD33" s="3" t="str">
        <f t="shared" si="10"/>
        <v xml:space="preserve"> </v>
      </c>
      <c r="BE33" s="42">
        <f t="shared" ref="BE33" si="45">IF(+Z33&gt;0,Z33," ")</f>
        <v>126</v>
      </c>
      <c r="BF33" s="3">
        <f t="shared" ref="BF33" si="46">IF(+AB33&gt;0,AB33," ")</f>
        <v>129</v>
      </c>
      <c r="BG33" s="3">
        <f t="shared" ref="BG33" si="47">IF(+AD33&gt;0,AD33," ")</f>
        <v>125</v>
      </c>
      <c r="BH33" s="3">
        <f t="shared" ref="BH33" si="48">IF(+AF33&gt;0,AF33," ")</f>
        <v>123</v>
      </c>
      <c r="BI33" s="3">
        <f t="shared" ref="BI33" si="49">IF(+AH33&gt;0,AH33," ")</f>
        <v>124</v>
      </c>
      <c r="BJ33" s="3">
        <f t="shared" ref="BJ33" si="50">IF(+AJ33&gt;0,AJ33," ")</f>
        <v>127</v>
      </c>
      <c r="BK33" s="3">
        <f t="shared" ref="BK33" si="51">IF(+AL33&gt;0,AL33," ")</f>
        <v>131</v>
      </c>
      <c r="BL33" s="3">
        <f t="shared" ref="BL33" si="52">IF(+AN33&gt;0,AN33," ")</f>
        <v>133</v>
      </c>
      <c r="BM33" s="3" t="str">
        <f t="shared" si="19"/>
        <v xml:space="preserve"> </v>
      </c>
      <c r="BN33" s="43" t="str">
        <f t="shared" si="20"/>
        <v xml:space="preserve"> </v>
      </c>
      <c r="BP33" s="42" t="str">
        <f>IF(AU33=" ","OK",IF(ISBLANK(VLOOKUP(AU33,'Player List'!$A$3:$C$275,3)),"Err",IF(VLOOKUP(AU33,'Player List'!$A$3:$C$275,3)='Player Input'!$B33,"OK",IF(VLOOKUP(AU33,'Player List'!$A$3:$C$275,2)=VLOOKUP($B33,'Lookup Lists'!$A$2:$C$23,3),"CS","Err"))))</f>
        <v>OK</v>
      </c>
      <c r="BQ33" s="3" t="str">
        <f>IF(AV33=" ","OK",IF(ISBLANK(VLOOKUP(AV33,'Player List'!$A$3:$C$275,3)),"Err",IF(VLOOKUP(AV33,'Player List'!$A$3:$C$275,3)='Player Input'!$B33,"OK",IF(VLOOKUP(AV33,'Player List'!$A$3:$C$275,2)=VLOOKUP($B33,'Lookup Lists'!$A$2:$C$23,3),"CS","Err"))))</f>
        <v>OK</v>
      </c>
      <c r="BR33" s="3" t="str">
        <f>IF(AW33=" ","OK",IF(ISBLANK(VLOOKUP(AW33,'Player List'!$A$3:$C$275,3)),"Err",IF(VLOOKUP(AW33,'Player List'!$A$3:$C$275,3)='Player Input'!$B33,"OK",IF(VLOOKUP(AW33,'Player List'!$A$3:$C$275,2)=VLOOKUP($B33,'Lookup Lists'!$A$2:$C$23,3),"CS","Err"))))</f>
        <v>OK</v>
      </c>
      <c r="BS33" s="3" t="str">
        <f>IF(AX33=" ","OK",IF(ISBLANK(VLOOKUP(AX33,'Player List'!$A$3:$C$275,3)),"Err",IF(VLOOKUP(AX33,'Player List'!$A$3:$C$275,3)='Player Input'!$B33,"OK",IF(VLOOKUP(AX33,'Player List'!$A$3:$C$275,2)=VLOOKUP($B33,'Lookup Lists'!$A$2:$C$23,3),"CS","Err"))))</f>
        <v>OK</v>
      </c>
      <c r="BT33" s="3" t="str">
        <f>IF(AY33=" ","OK",IF(ISBLANK(VLOOKUP(AY33,'Player List'!$A$3:$C$275,3)),"Err",IF(VLOOKUP(AY33,'Player List'!$A$3:$C$275,3)='Player Input'!$B33,"OK",IF(VLOOKUP(AY33,'Player List'!$A$3:$C$275,2)=VLOOKUP($B33,'Lookup Lists'!$A$2:$C$23,3),"CS","Err"))))</f>
        <v>OK</v>
      </c>
      <c r="BU33" s="3" t="str">
        <f>IF(AZ33=" ","OK",IF(ISBLANK(VLOOKUP(AZ33,'Player List'!$A$3:$C$275,3)),"Err",IF(VLOOKUP(AZ33,'Player List'!$A$3:$C$275,3)='Player Input'!$B33,"OK",IF(VLOOKUP(AZ33,'Player List'!$A$3:$C$275,2)=VLOOKUP($B33,'Lookup Lists'!$A$2:$C$23,3),"CS","Err"))))</f>
        <v>OK</v>
      </c>
      <c r="BV33" s="3" t="str">
        <f>IF(BA33=" ","OK",IF(ISBLANK(VLOOKUP(BA33,'Player List'!$A$3:$C$275,3)),"Err",IF(VLOOKUP(BA33,'Player List'!$A$3:$C$275,3)='Player Input'!$B33,"OK",IF(VLOOKUP(BA33,'Player List'!$A$3:$C$275,2)=VLOOKUP($B33,'Lookup Lists'!$A$2:$C$23,3),"CS","Err"))))</f>
        <v>OK</v>
      </c>
      <c r="BW33" s="3" t="str">
        <f>IF(BB33=" ","OK",IF(ISBLANK(VLOOKUP(BB33,'Player List'!$A$3:$C$275,3)),"Err",IF(VLOOKUP(BB33,'Player List'!$A$3:$C$275,3)='Player Input'!$B33,"OK",IF(VLOOKUP(BB33,'Player List'!$A$3:$C$275,2)=VLOOKUP($B33,'Lookup Lists'!$A$2:$C$23,3),"CS","Err"))))</f>
        <v>OK</v>
      </c>
      <c r="BX33" s="3" t="str">
        <f>IF(BC33=" ","OK",IF(ISBLANK(VLOOKUP(BC33,'Player List'!$A$3:$C$275,3)),"Err",IF(VLOOKUP(BC33,'Player List'!$A$3:$C$275,3)='Player Input'!$B33,"OK",IF(VLOOKUP(BC33,'Player List'!$A$3:$C$275,2)=VLOOKUP($B33,'Lookup Lists'!$A$2:$C$23,3),"CS","Err"))))</f>
        <v>OK</v>
      </c>
      <c r="BY33" s="3" t="str">
        <f>IF(BD33=" ","OK",IF(ISBLANK(VLOOKUP(BD33,'Player List'!$A$3:$C$275,3)),"Err",IF(VLOOKUP(BD33,'Player List'!$A$3:$C$275,3)='Player Input'!$B33,"OK",IF(VLOOKUP(BD33,'Player List'!$A$3:$C$275,2)=VLOOKUP($B33,'Lookup Lists'!$A$2:$C$23,3),"CS","Err"))))</f>
        <v>OK</v>
      </c>
      <c r="BZ33" s="42" t="str">
        <f>IF(BE33=" ","OK",IF(ISBLANK(VLOOKUP(BE33,'Player List'!$A$3:$C$275,3)),"Err",IF(VLOOKUP(BE33,'Player List'!$A$3:$C$275,3)='Player Input'!$C33,"OK",IF(VLOOKUP(BE33,'Player List'!$A$3:$C$275,2)=VLOOKUP($C33,'Lookup Lists'!$A$2:$C$23,3),"CS","Err"))))</f>
        <v>OK</v>
      </c>
      <c r="CA33" s="3" t="str">
        <f>IF(BF33=" ","OK",IF(ISBLANK(VLOOKUP(BF33,'Player List'!$A$3:$C$275,3)),"Err",IF(VLOOKUP(BF33,'Player List'!$A$3:$C$275,3)='Player Input'!$C33,"OK",IF(VLOOKUP(BF33,'Player List'!$A$3:$C$275,2)=VLOOKUP($C33,'Lookup Lists'!$A$2:$C$23,3),"CS","Err"))))</f>
        <v>OK</v>
      </c>
      <c r="CB33" s="3" t="str">
        <f>IF(BG33=" ","OK",IF(ISBLANK(VLOOKUP(BG33,'Player List'!$A$3:$C$275,3)),"Err",IF(VLOOKUP(BG33,'Player List'!$A$3:$C$275,3)='Player Input'!$C33,"OK",IF(VLOOKUP(BG33,'Player List'!$A$3:$C$275,2)=VLOOKUP($C33,'Lookup Lists'!$A$2:$C$23,3),"CS","Err"))))</f>
        <v>OK</v>
      </c>
      <c r="CC33" s="3" t="str">
        <f>IF(BH33=" ","OK",IF(ISBLANK(VLOOKUP(BH33,'Player List'!$A$3:$C$275,3)),"Err",IF(VLOOKUP(BH33,'Player List'!$A$3:$C$275,3)='Player Input'!$C33,"OK",IF(VLOOKUP(BH33,'Player List'!$A$3:$C$275,2)=VLOOKUP($C33,'Lookup Lists'!$A$2:$C$23,3),"CS","Err"))))</f>
        <v>OK</v>
      </c>
      <c r="CD33" s="3" t="str">
        <f>IF(BI33=" ","OK",IF(ISBLANK(VLOOKUP(BI33,'Player List'!$A$3:$C$275,3)),"Err",IF(VLOOKUP(BI33,'Player List'!$A$3:$C$275,3)='Player Input'!$C33,"OK",IF(VLOOKUP(BI33,'Player List'!$A$3:$C$275,2)=VLOOKUP($C33,'Lookup Lists'!$A$2:$C$23,3),"CS","Err"))))</f>
        <v>OK</v>
      </c>
      <c r="CE33" s="3" t="str">
        <f>IF(BJ33=" ","OK",IF(ISBLANK(VLOOKUP(BJ33,'Player List'!$A$3:$C$275,3)),"Err",IF(VLOOKUP(BJ33,'Player List'!$A$3:$C$275,3)='Player Input'!$C33,"OK",IF(VLOOKUP(BJ33,'Player List'!$A$3:$C$275,2)=VLOOKUP($C33,'Lookup Lists'!$A$2:$C$23,3),"CS","Err"))))</f>
        <v>OK</v>
      </c>
      <c r="CF33" s="3" t="str">
        <f>IF(BK33=" ","OK",IF(ISBLANK(VLOOKUP(BK33,'Player List'!$A$3:$C$275,3)),"Err",IF(VLOOKUP(BK33,'Player List'!$A$3:$C$275,3)='Player Input'!$C33,"OK",IF(VLOOKUP(BK33,'Player List'!$A$3:$C$275,2)=VLOOKUP($C33,'Lookup Lists'!$A$2:$C$23,3),"CS","Err"))))</f>
        <v>OK</v>
      </c>
      <c r="CG33" s="3" t="str">
        <f>IF(BL33=" ","OK",IF(ISBLANK(VLOOKUP(BL33,'Player List'!$A$3:$C$275,3)),"Err",IF(VLOOKUP(BL33,'Player List'!$A$3:$C$275,3)='Player Input'!$C33,"OK",IF(VLOOKUP(BL33,'Player List'!$A$3:$C$275,2)=VLOOKUP($C33,'Lookup Lists'!$A$2:$C$23,3),"CS","Err"))))</f>
        <v>OK</v>
      </c>
      <c r="CH33" s="3" t="str">
        <f>IF(BM33=" ","OK",IF(ISBLANK(VLOOKUP(BM33,'Player List'!$A$3:$C$275,3)),"Err",IF(VLOOKUP(BM33,'Player List'!$A$3:$C$275,3)='Player Input'!$C33,"OK",IF(VLOOKUP(BM33,'Player List'!$A$3:$C$275,2)=VLOOKUP($C33,'Lookup Lists'!$A$2:$C$23,3),"CS","Err"))))</f>
        <v>OK</v>
      </c>
      <c r="CI33" s="43" t="str">
        <f>IF(BN33=" ","OK",IF(ISBLANK(VLOOKUP(BN33,'Player List'!$A$3:$C$275,3)),"Err",IF(VLOOKUP(BN33,'Player List'!$A$3:$C$275,3)='Player Input'!$C33,"OK",IF(VLOOKUP(BN33,'Player List'!$A$3:$C$275,2)=VLOOKUP($C33,'Lookup Lists'!$A$2:$C$23,3),"CS","Err"))))</f>
        <v>OK</v>
      </c>
    </row>
    <row r="34" spans="1:87" x14ac:dyDescent="0.2">
      <c r="A34" s="90">
        <v>42669</v>
      </c>
      <c r="B34" s="89" t="s">
        <v>327</v>
      </c>
      <c r="C34" s="89" t="s">
        <v>275</v>
      </c>
      <c r="D34" s="60" t="str">
        <f t="shared" si="0"/>
        <v>OK</v>
      </c>
      <c r="E34" s="42">
        <v>104</v>
      </c>
      <c r="F34" s="46" t="str">
        <f>VLOOKUP(E34,'Player List'!$A$3:$F$275,6)</f>
        <v>J SMITH</v>
      </c>
      <c r="G34" s="3">
        <v>98</v>
      </c>
      <c r="H34" s="46" t="str">
        <f>VLOOKUP(G34,'Player List'!$A$3:$F$275,6)</f>
        <v>C KITE</v>
      </c>
      <c r="I34" s="3">
        <v>95</v>
      </c>
      <c r="J34" s="46" t="str">
        <f>VLOOKUP(I34,'Player List'!$A$3:$F$275,6)</f>
        <v>J HARRIS</v>
      </c>
      <c r="K34" s="3">
        <v>90</v>
      </c>
      <c r="L34" s="46" t="str">
        <f>VLOOKUP(K34,'Player List'!$A$3:$F$275,6)</f>
        <v>M ATTWOOD</v>
      </c>
      <c r="M34" s="42">
        <v>97</v>
      </c>
      <c r="N34" s="46" t="str">
        <f>VLOOKUP(M34,'Player List'!$A$3:$F$275,6)</f>
        <v>G JONES</v>
      </c>
      <c r="O34" s="3">
        <v>108</v>
      </c>
      <c r="P34" s="46" t="str">
        <f>VLOOKUP(O34,'Player List'!$A$3:$F$275,6)</f>
        <v>M GARDNER</v>
      </c>
      <c r="Q34" s="3">
        <v>100</v>
      </c>
      <c r="R34" s="46" t="str">
        <f>VLOOKUP(Q34,'Player List'!$A$3:$F$275,6)</f>
        <v>S KITE</v>
      </c>
      <c r="S34" s="3">
        <v>102</v>
      </c>
      <c r="T34" s="47" t="str">
        <f>VLOOKUP(S34,'Player List'!$A$3:$F$275,6)</f>
        <v>C SMITH</v>
      </c>
      <c r="U34" s="46"/>
      <c r="V34" s="46" t="e">
        <f>VLOOKUP(U34,'Player List'!$A$3:$F$275,6)</f>
        <v>#N/A</v>
      </c>
      <c r="W34" s="46"/>
      <c r="X34" s="47" t="e">
        <f>VLOOKUP(W34,'Player List'!$A$3:$F$275,6)</f>
        <v>#N/A</v>
      </c>
      <c r="Y34" s="34"/>
      <c r="Z34" s="42">
        <v>205</v>
      </c>
      <c r="AA34" s="46" t="str">
        <f>VLOOKUP(Z34,'Player List'!$A$3:$F$275,6)</f>
        <v>J WATKINS</v>
      </c>
      <c r="AB34" s="3">
        <v>228</v>
      </c>
      <c r="AC34" s="46" t="str">
        <f>VLOOKUP(AB34,'Player List'!$A$3:$F$275,6)</f>
        <v>M ROLLS</v>
      </c>
      <c r="AD34" s="3">
        <v>171</v>
      </c>
      <c r="AE34" s="46" t="str">
        <f>VLOOKUP(AD34,'Player List'!$A$3:$F$275,6)</f>
        <v>R DAWSON</v>
      </c>
      <c r="AF34" s="3">
        <v>200</v>
      </c>
      <c r="AG34" s="47" t="str">
        <f>VLOOKUP(AF34,'Player List'!$A$3:$F$275,6)</f>
        <v>C COX</v>
      </c>
      <c r="AH34" s="42">
        <v>142</v>
      </c>
      <c r="AI34" s="46" t="str">
        <f>VLOOKUP(AH34,'Player List'!$A$3:$F$275,6)</f>
        <v>D HOLMES</v>
      </c>
      <c r="AJ34" s="3">
        <v>236</v>
      </c>
      <c r="AK34" s="46" t="str">
        <f>VLOOKUP(AJ34,'Player List'!$A$3:$F$275,6)</f>
        <v>D COX</v>
      </c>
      <c r="AL34" s="3">
        <v>201</v>
      </c>
      <c r="AM34" s="46" t="str">
        <f>VLOOKUP(AL34,'Player List'!$A$3:$F$275,6)</f>
        <v>S COX</v>
      </c>
      <c r="AN34" s="3">
        <v>276</v>
      </c>
      <c r="AO34" s="47" t="str">
        <f>VLOOKUP(AN34,'Player List'!$A$3:$F$275,6)</f>
        <v>B WATKINS</v>
      </c>
      <c r="AP34" s="46"/>
      <c r="AQ34" s="46" t="e">
        <f>VLOOKUP(AP34,'Player List'!$A$3:$F$275,6)</f>
        <v>#N/A</v>
      </c>
      <c r="AR34" s="46"/>
      <c r="AS34" s="47" t="e">
        <f>VLOOKUP(AR34,'Player List'!$A$3:$F$275,6)</f>
        <v>#N/A</v>
      </c>
      <c r="AU34" s="42">
        <f t="shared" si="21"/>
        <v>104</v>
      </c>
      <c r="AV34" s="3">
        <f t="shared" si="22"/>
        <v>98</v>
      </c>
      <c r="AW34" s="3">
        <f t="shared" si="23"/>
        <v>95</v>
      </c>
      <c r="AX34" s="3">
        <f t="shared" si="24"/>
        <v>90</v>
      </c>
      <c r="AY34" s="3">
        <f t="shared" si="25"/>
        <v>97</v>
      </c>
      <c r="AZ34" s="3">
        <f t="shared" si="26"/>
        <v>108</v>
      </c>
      <c r="BA34" s="3">
        <f t="shared" si="27"/>
        <v>100</v>
      </c>
      <c r="BB34" s="3">
        <f t="shared" si="28"/>
        <v>102</v>
      </c>
      <c r="BC34" s="3" t="str">
        <f t="shared" si="9"/>
        <v xml:space="preserve"> </v>
      </c>
      <c r="BD34" s="3" t="str">
        <f t="shared" si="10"/>
        <v xml:space="preserve"> </v>
      </c>
      <c r="BE34" s="42">
        <f t="shared" si="29"/>
        <v>205</v>
      </c>
      <c r="BF34" s="3">
        <f t="shared" si="30"/>
        <v>228</v>
      </c>
      <c r="BG34" s="3">
        <f t="shared" si="31"/>
        <v>171</v>
      </c>
      <c r="BH34" s="3">
        <f t="shared" si="32"/>
        <v>200</v>
      </c>
      <c r="BI34" s="3">
        <f t="shared" si="33"/>
        <v>142</v>
      </c>
      <c r="BJ34" s="3">
        <f t="shared" si="34"/>
        <v>236</v>
      </c>
      <c r="BK34" s="3">
        <f t="shared" si="35"/>
        <v>201</v>
      </c>
      <c r="BL34" s="3">
        <f t="shared" si="36"/>
        <v>276</v>
      </c>
      <c r="BM34" s="3" t="str">
        <f t="shared" si="19"/>
        <v xml:space="preserve"> </v>
      </c>
      <c r="BN34" s="43" t="str">
        <f t="shared" si="20"/>
        <v xml:space="preserve"> </v>
      </c>
      <c r="BP34" s="42" t="str">
        <f>IF(AU34=" ","OK",IF(ISBLANK(VLOOKUP(AU34,'Player List'!$A$3:$C$275,3)),"Err",IF(VLOOKUP(AU34,'Player List'!$A$3:$C$275,3)='Player Input'!$B34,"OK",IF(VLOOKUP(AU34,'Player List'!$A$3:$C$275,2)=VLOOKUP($B34,'Lookup Lists'!$A$2:$C$23,3),"CS","Err"))))</f>
        <v>OK</v>
      </c>
      <c r="BQ34" s="3" t="str">
        <f>IF(AV34=" ","OK",IF(ISBLANK(VLOOKUP(AV34,'Player List'!$A$3:$C$275,3)),"Err",IF(VLOOKUP(AV34,'Player List'!$A$3:$C$275,3)='Player Input'!$B34,"OK",IF(VLOOKUP(AV34,'Player List'!$A$3:$C$275,2)=VLOOKUP($B34,'Lookup Lists'!$A$2:$C$23,3),"CS","Err"))))</f>
        <v>OK</v>
      </c>
      <c r="BR34" s="3" t="str">
        <f>IF(AW34=" ","OK",IF(ISBLANK(VLOOKUP(AW34,'Player List'!$A$3:$C$275,3)),"Err",IF(VLOOKUP(AW34,'Player List'!$A$3:$C$275,3)='Player Input'!$B34,"OK",IF(VLOOKUP(AW34,'Player List'!$A$3:$C$275,2)=VLOOKUP($B34,'Lookup Lists'!$A$2:$C$23,3),"CS","Err"))))</f>
        <v>OK</v>
      </c>
      <c r="BS34" s="3" t="str">
        <f>IF(AX34=" ","OK",IF(ISBLANK(VLOOKUP(AX34,'Player List'!$A$3:$C$275,3)),"Err",IF(VLOOKUP(AX34,'Player List'!$A$3:$C$275,3)='Player Input'!$B34,"OK",IF(VLOOKUP(AX34,'Player List'!$A$3:$C$275,2)=VLOOKUP($B34,'Lookup Lists'!$A$2:$C$23,3),"CS","Err"))))</f>
        <v>OK</v>
      </c>
      <c r="BT34" s="3" t="str">
        <f>IF(AY34=" ","OK",IF(ISBLANK(VLOOKUP(AY34,'Player List'!$A$3:$C$275,3)),"Err",IF(VLOOKUP(AY34,'Player List'!$A$3:$C$275,3)='Player Input'!$B34,"OK",IF(VLOOKUP(AY34,'Player List'!$A$3:$C$275,2)=VLOOKUP($B34,'Lookup Lists'!$A$2:$C$23,3),"CS","Err"))))</f>
        <v>OK</v>
      </c>
      <c r="BU34" s="3" t="str">
        <f>IF(AZ34=" ","OK",IF(ISBLANK(VLOOKUP(AZ34,'Player List'!$A$3:$C$275,3)),"Err",IF(VLOOKUP(AZ34,'Player List'!$A$3:$C$275,3)='Player Input'!$B34,"OK",IF(VLOOKUP(AZ34,'Player List'!$A$3:$C$275,2)=VLOOKUP($B34,'Lookup Lists'!$A$2:$C$23,3),"CS","Err"))))</f>
        <v>OK</v>
      </c>
      <c r="BV34" s="3" t="str">
        <f>IF(BA34=" ","OK",IF(ISBLANK(VLOOKUP(BA34,'Player List'!$A$3:$C$275,3)),"Err",IF(VLOOKUP(BA34,'Player List'!$A$3:$C$275,3)='Player Input'!$B34,"OK",IF(VLOOKUP(BA34,'Player List'!$A$3:$C$275,2)=VLOOKUP($B34,'Lookup Lists'!$A$2:$C$23,3),"CS","Err"))))</f>
        <v>OK</v>
      </c>
      <c r="BW34" s="3" t="str">
        <f>IF(BB34=" ","OK",IF(ISBLANK(VLOOKUP(BB34,'Player List'!$A$3:$C$275,3)),"Err",IF(VLOOKUP(BB34,'Player List'!$A$3:$C$275,3)='Player Input'!$B34,"OK",IF(VLOOKUP(BB34,'Player List'!$A$3:$C$275,2)=VLOOKUP($B34,'Lookup Lists'!$A$2:$C$23,3),"CS","Err"))))</f>
        <v>OK</v>
      </c>
      <c r="BX34" s="3" t="str">
        <f>IF(BC34=" ","OK",IF(ISBLANK(VLOOKUP(BC34,'Player List'!$A$3:$C$275,3)),"Err",IF(VLOOKUP(BC34,'Player List'!$A$3:$C$275,3)='Player Input'!$B34,"OK",IF(VLOOKUP(BC34,'Player List'!$A$3:$C$275,2)=VLOOKUP($B34,'Lookup Lists'!$A$2:$C$23,3),"CS","Err"))))</f>
        <v>OK</v>
      </c>
      <c r="BY34" s="3" t="str">
        <f>IF(BD34=" ","OK",IF(ISBLANK(VLOOKUP(BD34,'Player List'!$A$3:$C$275,3)),"Err",IF(VLOOKUP(BD34,'Player List'!$A$3:$C$275,3)='Player Input'!$B34,"OK",IF(VLOOKUP(BD34,'Player List'!$A$3:$C$275,2)=VLOOKUP($B34,'Lookup Lists'!$A$2:$C$23,3),"CS","Err"))))</f>
        <v>OK</v>
      </c>
      <c r="BZ34" s="42" t="str">
        <f>IF(BE34=" ","OK",IF(ISBLANK(VLOOKUP(BE34,'Player List'!$A$3:$C$275,3)),"Err",IF(VLOOKUP(BE34,'Player List'!$A$3:$C$275,3)='Player Input'!$C34,"OK",IF(VLOOKUP(BE34,'Player List'!$A$3:$C$275,2)=VLOOKUP($C34,'Lookup Lists'!$A$2:$C$23,3),"CS","Err"))))</f>
        <v>OK</v>
      </c>
      <c r="CA34" s="3" t="str">
        <f>IF(BF34=" ","OK",IF(ISBLANK(VLOOKUP(BF34,'Player List'!$A$3:$C$275,3)),"Err",IF(VLOOKUP(BF34,'Player List'!$A$3:$C$275,3)='Player Input'!$C34,"OK",IF(VLOOKUP(BF34,'Player List'!$A$3:$C$275,2)=VLOOKUP($C34,'Lookup Lists'!$A$2:$C$23,3),"CS","Err"))))</f>
        <v>OK</v>
      </c>
      <c r="CB34" s="3" t="str">
        <f>IF(BG34=" ","OK",IF(ISBLANK(VLOOKUP(BG34,'Player List'!$A$3:$C$275,3)),"Err",IF(VLOOKUP(BG34,'Player List'!$A$3:$C$275,3)='Player Input'!$C34,"OK",IF(VLOOKUP(BG34,'Player List'!$A$3:$C$275,2)=VLOOKUP($C34,'Lookup Lists'!$A$2:$C$23,3),"CS","Err"))))</f>
        <v>OK</v>
      </c>
      <c r="CC34" s="3" t="str">
        <f>IF(BH34=" ","OK",IF(ISBLANK(VLOOKUP(BH34,'Player List'!$A$3:$C$275,3)),"Err",IF(VLOOKUP(BH34,'Player List'!$A$3:$C$275,3)='Player Input'!$C34,"OK",IF(VLOOKUP(BH34,'Player List'!$A$3:$C$275,2)=VLOOKUP($C34,'Lookup Lists'!$A$2:$C$23,3),"CS","Err"))))</f>
        <v>OK</v>
      </c>
      <c r="CD34" s="3" t="str">
        <f>IF(BI34=" ","OK",IF(ISBLANK(VLOOKUP(BI34,'Player List'!$A$3:$C$275,3)),"Err",IF(VLOOKUP(BI34,'Player List'!$A$3:$C$275,3)='Player Input'!$C34,"OK",IF(VLOOKUP(BI34,'Player List'!$A$3:$C$275,2)=VLOOKUP($C34,'Lookup Lists'!$A$2:$C$23,3),"CS","Err"))))</f>
        <v>OK</v>
      </c>
      <c r="CE34" s="3" t="str">
        <f>IF(BJ34=" ","OK",IF(ISBLANK(VLOOKUP(BJ34,'Player List'!$A$3:$C$275,3)),"Err",IF(VLOOKUP(BJ34,'Player List'!$A$3:$C$275,3)='Player Input'!$C34,"OK",IF(VLOOKUP(BJ34,'Player List'!$A$3:$C$275,2)=VLOOKUP($C34,'Lookup Lists'!$A$2:$C$23,3),"CS","Err"))))</f>
        <v>OK</v>
      </c>
      <c r="CF34" s="3" t="str">
        <f>IF(BK34=" ","OK",IF(ISBLANK(VLOOKUP(BK34,'Player List'!$A$3:$C$275,3)),"Err",IF(VLOOKUP(BK34,'Player List'!$A$3:$C$275,3)='Player Input'!$C34,"OK",IF(VLOOKUP(BK34,'Player List'!$A$3:$C$275,2)=VLOOKUP($C34,'Lookup Lists'!$A$2:$C$23,3),"CS","Err"))))</f>
        <v>OK</v>
      </c>
      <c r="CG34" s="3" t="str">
        <f>IF(BL34=" ","OK",IF(ISBLANK(VLOOKUP(BL34,'Player List'!$A$3:$C$275,3)),"Err",IF(VLOOKUP(BL34,'Player List'!$A$3:$C$275,3)='Player Input'!$C34,"OK",IF(VLOOKUP(BL34,'Player List'!$A$3:$C$275,2)=VLOOKUP($C34,'Lookup Lists'!$A$2:$C$23,3),"CS","Err"))))</f>
        <v>OK</v>
      </c>
      <c r="CH34" s="3" t="str">
        <f>IF(BM34=" ","OK",IF(ISBLANK(VLOOKUP(BM34,'Player List'!$A$3:$C$275,3)),"Err",IF(VLOOKUP(BM34,'Player List'!$A$3:$C$275,3)='Player Input'!$C34,"OK",IF(VLOOKUP(BM34,'Player List'!$A$3:$C$275,2)=VLOOKUP($C34,'Lookup Lists'!$A$2:$C$23,3),"CS","Err"))))</f>
        <v>OK</v>
      </c>
      <c r="CI34" s="43" t="str">
        <f>IF(BN34=" ","OK",IF(ISBLANK(VLOOKUP(BN34,'Player List'!$A$3:$C$275,3)),"Err",IF(VLOOKUP(BN34,'Player List'!$A$3:$C$275,3)='Player Input'!$C34,"OK",IF(VLOOKUP(BN34,'Player List'!$A$3:$C$275,2)=VLOOKUP($C34,'Lookup Lists'!$A$2:$C$23,3),"CS","Err"))))</f>
        <v>OK</v>
      </c>
    </row>
    <row r="35" spans="1:87" x14ac:dyDescent="0.2">
      <c r="A35" s="108">
        <v>42670</v>
      </c>
      <c r="B35" s="109" t="s">
        <v>346</v>
      </c>
      <c r="C35" s="109" t="s">
        <v>272</v>
      </c>
      <c r="D35" s="60" t="str">
        <f t="shared" si="0"/>
        <v>OK</v>
      </c>
      <c r="E35" s="42">
        <v>291</v>
      </c>
      <c r="F35" s="46" t="str">
        <f>VLOOKUP(E35,'Player List'!$A$3:$F$275,6)</f>
        <v>M MADIGAN</v>
      </c>
      <c r="G35" s="3">
        <v>358</v>
      </c>
      <c r="H35" s="46" t="str">
        <f>VLOOKUP(G35,'Player List'!$A$3:$F$275,6)</f>
        <v>L BARLOW</v>
      </c>
      <c r="I35" s="3">
        <v>66</v>
      </c>
      <c r="J35" s="46" t="str">
        <f>VLOOKUP(I35,'Player List'!$A$3:$F$275,6)</f>
        <v>H RENFIELD</v>
      </c>
      <c r="K35" s="3">
        <v>69</v>
      </c>
      <c r="L35" s="46" t="str">
        <f>VLOOKUP(K35,'Player List'!$A$3:$F$275,6)</f>
        <v>J TAYLOR</v>
      </c>
      <c r="M35" s="42">
        <v>60</v>
      </c>
      <c r="N35" s="46" t="str">
        <f>VLOOKUP(M35,'Player List'!$A$3:$F$275,6)</f>
        <v>J KING</v>
      </c>
      <c r="O35" s="3">
        <v>303</v>
      </c>
      <c r="P35" s="46" t="str">
        <f>VLOOKUP(O35,'Player List'!$A$3:$F$275,6)</f>
        <v>P JONES</v>
      </c>
      <c r="Q35" s="3">
        <v>92</v>
      </c>
      <c r="R35" s="46" t="str">
        <f>VLOOKUP(Q35,'Player List'!$A$3:$F$275,6)</f>
        <v>A BESLEY</v>
      </c>
      <c r="S35" s="3">
        <v>65</v>
      </c>
      <c r="T35" s="47" t="str">
        <f>VLOOKUP(S35,'Player List'!$A$3:$F$275,6)</f>
        <v>A BARLOW</v>
      </c>
      <c r="U35" s="46"/>
      <c r="V35" s="46" t="e">
        <f>VLOOKUP(U35,'Player List'!$A$3:$F$275,6)</f>
        <v>#N/A</v>
      </c>
      <c r="W35" s="46"/>
      <c r="X35" s="47" t="e">
        <f>VLOOKUP(W35,'Player List'!$A$3:$F$275,6)</f>
        <v>#N/A</v>
      </c>
      <c r="Y35" s="34"/>
      <c r="Z35" s="42">
        <v>157</v>
      </c>
      <c r="AA35" s="46" t="str">
        <f>VLOOKUP(Z35,'Player List'!$A$3:$F$275,6)</f>
        <v>S DIX</v>
      </c>
      <c r="AB35" s="3">
        <v>165</v>
      </c>
      <c r="AC35" s="46" t="str">
        <f>VLOOKUP(AB35,'Player List'!$A$3:$F$275,6)</f>
        <v>P COOK</v>
      </c>
      <c r="AD35" s="3">
        <v>155</v>
      </c>
      <c r="AE35" s="46" t="str">
        <f>VLOOKUP(AD35,'Player List'!$A$3:$F$275,6)</f>
        <v>H CHURCHILL</v>
      </c>
      <c r="AF35" s="3">
        <v>162</v>
      </c>
      <c r="AG35" s="47" t="str">
        <f>VLOOKUP(AF35,'Player List'!$A$3:$F$275,6)</f>
        <v>D MILLS</v>
      </c>
      <c r="AH35" s="42">
        <v>161</v>
      </c>
      <c r="AI35" s="46" t="str">
        <f>VLOOKUP(AH35,'Player List'!$A$3:$F$275,6)</f>
        <v>P MILLS</v>
      </c>
      <c r="AJ35" s="3">
        <v>156</v>
      </c>
      <c r="AK35" s="46" t="str">
        <f>VLOOKUP(AJ35,'Player List'!$A$3:$F$275,6)</f>
        <v>J CHURCHILL</v>
      </c>
      <c r="AL35" s="3">
        <v>319</v>
      </c>
      <c r="AM35" s="46" t="str">
        <f>VLOOKUP(AL35,'Player List'!$A$3:$F$275,6)</f>
        <v>R PEARCE</v>
      </c>
      <c r="AN35" s="3">
        <v>166</v>
      </c>
      <c r="AO35" s="47" t="str">
        <f>VLOOKUP(AN35,'Player List'!$A$3:$F$275,6)</f>
        <v>J PERKS</v>
      </c>
      <c r="AP35" s="46"/>
      <c r="AQ35" s="46" t="e">
        <f>VLOOKUP(AP35,'Player List'!$A$3:$F$275,6)</f>
        <v>#N/A</v>
      </c>
      <c r="AR35" s="46"/>
      <c r="AS35" s="47" t="e">
        <f>VLOOKUP(AR35,'Player List'!$A$3:$F$275,6)</f>
        <v>#N/A</v>
      </c>
      <c r="AU35" s="42">
        <f t="shared" si="21"/>
        <v>291</v>
      </c>
      <c r="AV35" s="3">
        <f t="shared" si="22"/>
        <v>358</v>
      </c>
      <c r="AW35" s="3">
        <f t="shared" si="23"/>
        <v>66</v>
      </c>
      <c r="AX35" s="3">
        <f t="shared" si="24"/>
        <v>69</v>
      </c>
      <c r="AY35" s="3">
        <f t="shared" si="25"/>
        <v>60</v>
      </c>
      <c r="AZ35" s="3">
        <f t="shared" si="26"/>
        <v>303</v>
      </c>
      <c r="BA35" s="3">
        <f t="shared" si="27"/>
        <v>92</v>
      </c>
      <c r="BB35" s="3">
        <f t="shared" si="28"/>
        <v>65</v>
      </c>
      <c r="BC35" s="3" t="str">
        <f t="shared" si="9"/>
        <v xml:space="preserve"> </v>
      </c>
      <c r="BD35" s="3" t="str">
        <f t="shared" si="10"/>
        <v xml:space="preserve"> </v>
      </c>
      <c r="BE35" s="42">
        <f t="shared" si="29"/>
        <v>157</v>
      </c>
      <c r="BF35" s="3">
        <f t="shared" si="30"/>
        <v>165</v>
      </c>
      <c r="BG35" s="3">
        <f t="shared" si="31"/>
        <v>155</v>
      </c>
      <c r="BH35" s="3">
        <f t="shared" si="32"/>
        <v>162</v>
      </c>
      <c r="BI35" s="3">
        <f t="shared" si="33"/>
        <v>161</v>
      </c>
      <c r="BJ35" s="3">
        <f t="shared" si="34"/>
        <v>156</v>
      </c>
      <c r="BK35" s="3">
        <f t="shared" si="35"/>
        <v>319</v>
      </c>
      <c r="BL35" s="3">
        <f t="shared" si="36"/>
        <v>166</v>
      </c>
      <c r="BM35" s="3" t="str">
        <f t="shared" si="19"/>
        <v xml:space="preserve"> </v>
      </c>
      <c r="BN35" s="43" t="str">
        <f t="shared" si="20"/>
        <v xml:space="preserve"> </v>
      </c>
      <c r="BP35" s="42" t="str">
        <f>IF(AU35=" ","OK",IF(ISBLANK(VLOOKUP(AU35,'Player List'!$A$3:$C$275,3)),"Err",IF(VLOOKUP(AU35,'Player List'!$A$3:$C$275,3)='Player Input'!$B35,"OK",IF(VLOOKUP(AU35,'Player List'!$A$3:$C$275,2)=VLOOKUP($B35,'Lookup Lists'!$A$2:$C$23,3),"CS","Err"))))</f>
        <v>OK</v>
      </c>
      <c r="BQ35" s="3" t="str">
        <f>IF(AV35=" ","OK",IF(ISBLANK(VLOOKUP(AV35,'Player List'!$A$3:$C$275,3)),"Err",IF(VLOOKUP(AV35,'Player List'!$A$3:$C$275,3)='Player Input'!$B35,"OK",IF(VLOOKUP(AV35,'Player List'!$A$3:$C$275,2)=VLOOKUP($B35,'Lookup Lists'!$A$2:$C$23,3),"CS","Err"))))</f>
        <v>OK</v>
      </c>
      <c r="BR35" s="3" t="str">
        <f>IF(AW35=" ","OK",IF(ISBLANK(VLOOKUP(AW35,'Player List'!$A$3:$C$275,3)),"Err",IF(VLOOKUP(AW35,'Player List'!$A$3:$C$275,3)='Player Input'!$B35,"OK",IF(VLOOKUP(AW35,'Player List'!$A$3:$C$275,2)=VLOOKUP($B35,'Lookup Lists'!$A$2:$C$23,3),"CS","Err"))))</f>
        <v>OK</v>
      </c>
      <c r="BS35" s="3" t="str">
        <f>IF(AX35=" ","OK",IF(ISBLANK(VLOOKUP(AX35,'Player List'!$A$3:$C$275,3)),"Err",IF(VLOOKUP(AX35,'Player List'!$A$3:$C$275,3)='Player Input'!$B35,"OK",IF(VLOOKUP(AX35,'Player List'!$A$3:$C$275,2)=VLOOKUP($B35,'Lookup Lists'!$A$2:$C$23,3),"CS","Err"))))</f>
        <v>OK</v>
      </c>
      <c r="BT35" s="3" t="str">
        <f>IF(AY35=" ","OK",IF(ISBLANK(VLOOKUP(AY35,'Player List'!$A$3:$C$275,3)),"Err",IF(VLOOKUP(AY35,'Player List'!$A$3:$C$275,3)='Player Input'!$B35,"OK",IF(VLOOKUP(AY35,'Player List'!$A$3:$C$275,2)=VLOOKUP($B35,'Lookup Lists'!$A$2:$C$23,3),"CS","Err"))))</f>
        <v>OK</v>
      </c>
      <c r="BU35" s="3" t="str">
        <f>IF(AZ35=" ","OK",IF(ISBLANK(VLOOKUP(AZ35,'Player List'!$A$3:$C$275,3)),"Err",IF(VLOOKUP(AZ35,'Player List'!$A$3:$C$275,3)='Player Input'!$B35,"OK",IF(VLOOKUP(AZ35,'Player List'!$A$3:$C$275,2)=VLOOKUP($B35,'Lookup Lists'!$A$2:$C$23,3),"CS","Err"))))</f>
        <v>OK</v>
      </c>
      <c r="BV35" s="3" t="str">
        <f>IF(BA35=" ","OK",IF(ISBLANK(VLOOKUP(BA35,'Player List'!$A$3:$C$275,3)),"Err",IF(VLOOKUP(BA35,'Player List'!$A$3:$C$275,3)='Player Input'!$B35,"OK",IF(VLOOKUP(BA35,'Player List'!$A$3:$C$275,2)=VLOOKUP($B35,'Lookup Lists'!$A$2:$C$23,3),"CS","Err"))))</f>
        <v>OK</v>
      </c>
      <c r="BW35" s="3" t="str">
        <f>IF(BB35=" ","OK",IF(ISBLANK(VLOOKUP(BB35,'Player List'!$A$3:$C$275,3)),"Err",IF(VLOOKUP(BB35,'Player List'!$A$3:$C$275,3)='Player Input'!$B35,"OK",IF(VLOOKUP(BB35,'Player List'!$A$3:$C$275,2)=VLOOKUP($B35,'Lookup Lists'!$A$2:$C$23,3),"CS","Err"))))</f>
        <v>OK</v>
      </c>
      <c r="BX35" s="3" t="str">
        <f>IF(BC35=" ","OK",IF(ISBLANK(VLOOKUP(BC35,'Player List'!$A$3:$C$275,3)),"Err",IF(VLOOKUP(BC35,'Player List'!$A$3:$C$275,3)='Player Input'!$B35,"OK",IF(VLOOKUP(BC35,'Player List'!$A$3:$C$275,2)=VLOOKUP($B35,'Lookup Lists'!$A$2:$C$23,3),"CS","Err"))))</f>
        <v>OK</v>
      </c>
      <c r="BY35" s="3" t="str">
        <f>IF(BD35=" ","OK",IF(ISBLANK(VLOOKUP(BD35,'Player List'!$A$3:$C$275,3)),"Err",IF(VLOOKUP(BD35,'Player List'!$A$3:$C$275,3)='Player Input'!$B35,"OK",IF(VLOOKUP(BD35,'Player List'!$A$3:$C$275,2)=VLOOKUP($B35,'Lookup Lists'!$A$2:$C$23,3),"CS","Err"))))</f>
        <v>OK</v>
      </c>
      <c r="BZ35" s="42" t="str">
        <f>IF(BE35=" ","OK",IF(ISBLANK(VLOOKUP(BE35,'Player List'!$A$3:$C$275,3)),"Err",IF(VLOOKUP(BE35,'Player List'!$A$3:$C$275,3)='Player Input'!$C35,"OK",IF(VLOOKUP(BE35,'Player List'!$A$3:$C$275,2)=VLOOKUP($C35,'Lookup Lists'!$A$2:$C$23,3),"CS","Err"))))</f>
        <v>OK</v>
      </c>
      <c r="CA35" s="3" t="str">
        <f>IF(BF35=" ","OK",IF(ISBLANK(VLOOKUP(BF35,'Player List'!$A$3:$C$275,3)),"Err",IF(VLOOKUP(BF35,'Player List'!$A$3:$C$275,3)='Player Input'!$C35,"OK",IF(VLOOKUP(BF35,'Player List'!$A$3:$C$275,2)=VLOOKUP($C35,'Lookup Lists'!$A$2:$C$23,3),"CS","Err"))))</f>
        <v>OK</v>
      </c>
      <c r="CB35" s="3" t="str">
        <f>IF(BG35=" ","OK",IF(ISBLANK(VLOOKUP(BG35,'Player List'!$A$3:$C$275,3)),"Err",IF(VLOOKUP(BG35,'Player List'!$A$3:$C$275,3)='Player Input'!$C35,"OK",IF(VLOOKUP(BG35,'Player List'!$A$3:$C$275,2)=VLOOKUP($C35,'Lookup Lists'!$A$2:$C$23,3),"CS","Err"))))</f>
        <v>OK</v>
      </c>
      <c r="CC35" s="3" t="str">
        <f>IF(BH35=" ","OK",IF(ISBLANK(VLOOKUP(BH35,'Player List'!$A$3:$C$275,3)),"Err",IF(VLOOKUP(BH35,'Player List'!$A$3:$C$275,3)='Player Input'!$C35,"OK",IF(VLOOKUP(BH35,'Player List'!$A$3:$C$275,2)=VLOOKUP($C35,'Lookup Lists'!$A$2:$C$23,3),"CS","Err"))))</f>
        <v>OK</v>
      </c>
      <c r="CD35" s="3" t="str">
        <f>IF(BI35=" ","OK",IF(ISBLANK(VLOOKUP(BI35,'Player List'!$A$3:$C$275,3)),"Err",IF(VLOOKUP(BI35,'Player List'!$A$3:$C$275,3)='Player Input'!$C35,"OK",IF(VLOOKUP(BI35,'Player List'!$A$3:$C$275,2)=VLOOKUP($C35,'Lookup Lists'!$A$2:$C$23,3),"CS","Err"))))</f>
        <v>OK</v>
      </c>
      <c r="CE35" s="3" t="str">
        <f>IF(BJ35=" ","OK",IF(ISBLANK(VLOOKUP(BJ35,'Player List'!$A$3:$C$275,3)),"Err",IF(VLOOKUP(BJ35,'Player List'!$A$3:$C$275,3)='Player Input'!$C35,"OK",IF(VLOOKUP(BJ35,'Player List'!$A$3:$C$275,2)=VLOOKUP($C35,'Lookup Lists'!$A$2:$C$23,3),"CS","Err"))))</f>
        <v>OK</v>
      </c>
      <c r="CF35" s="3" t="str">
        <f>IF(BK35=" ","OK",IF(ISBLANK(VLOOKUP(BK35,'Player List'!$A$3:$C$275,3)),"Err",IF(VLOOKUP(BK35,'Player List'!$A$3:$C$275,3)='Player Input'!$C35,"OK",IF(VLOOKUP(BK35,'Player List'!$A$3:$C$275,2)=VLOOKUP($C35,'Lookup Lists'!$A$2:$C$23,3),"CS","Err"))))</f>
        <v>OK</v>
      </c>
      <c r="CG35" s="3" t="str">
        <f>IF(BL35=" ","OK",IF(ISBLANK(VLOOKUP(BL35,'Player List'!$A$3:$C$275,3)),"Err",IF(VLOOKUP(BL35,'Player List'!$A$3:$C$275,3)='Player Input'!$C35,"OK",IF(VLOOKUP(BL35,'Player List'!$A$3:$C$275,2)=VLOOKUP($C35,'Lookup Lists'!$A$2:$C$23,3),"CS","Err"))))</f>
        <v>OK</v>
      </c>
      <c r="CH35" s="3" t="str">
        <f>IF(BM35=" ","OK",IF(ISBLANK(VLOOKUP(BM35,'Player List'!$A$3:$C$275,3)),"Err",IF(VLOOKUP(BM35,'Player List'!$A$3:$C$275,3)='Player Input'!$C35,"OK",IF(VLOOKUP(BM35,'Player List'!$A$3:$C$275,2)=VLOOKUP($C35,'Lookup Lists'!$A$2:$C$23,3),"CS","Err"))))</f>
        <v>OK</v>
      </c>
      <c r="CI35" s="43" t="str">
        <f>IF(BN35=" ","OK",IF(ISBLANK(VLOOKUP(BN35,'Player List'!$A$3:$C$275,3)),"Err",IF(VLOOKUP(BN35,'Player List'!$A$3:$C$275,3)='Player Input'!$C35,"OK",IF(VLOOKUP(BN35,'Player List'!$A$3:$C$275,2)=VLOOKUP($C35,'Lookup Lists'!$A$2:$C$23,3),"CS","Err"))))</f>
        <v>OK</v>
      </c>
    </row>
    <row r="36" spans="1:87" x14ac:dyDescent="0.2">
      <c r="A36" s="90">
        <v>42670</v>
      </c>
      <c r="B36" s="89" t="s">
        <v>271</v>
      </c>
      <c r="C36" s="89" t="s">
        <v>261</v>
      </c>
      <c r="D36" s="60" t="str">
        <f t="shared" si="0"/>
        <v>OK</v>
      </c>
      <c r="E36" s="42">
        <v>136</v>
      </c>
      <c r="F36" s="46" t="str">
        <f>VLOOKUP(E36,'Player List'!$A$3:$F$275,6)</f>
        <v>E GEORGE</v>
      </c>
      <c r="G36" s="3">
        <v>137</v>
      </c>
      <c r="H36" s="46" t="str">
        <f>VLOOKUP(G36,'Player List'!$A$3:$F$275,6)</f>
        <v>R GEORGE</v>
      </c>
      <c r="I36" s="3">
        <v>143</v>
      </c>
      <c r="J36" s="46" t="str">
        <f>VLOOKUP(I36,'Player List'!$A$3:$F$275,6)</f>
        <v>L WILLIAMS</v>
      </c>
      <c r="K36" s="3">
        <v>105</v>
      </c>
      <c r="L36" s="46" t="str">
        <f>VLOOKUP(K36,'Player List'!$A$3:$F$275,6)</f>
        <v>K WILLIAMS</v>
      </c>
      <c r="M36" s="42">
        <v>138</v>
      </c>
      <c r="N36" s="46" t="str">
        <f>VLOOKUP(M36,'Player List'!$A$3:$F$275,6)</f>
        <v>G MARSHALL</v>
      </c>
      <c r="O36" s="3">
        <v>140</v>
      </c>
      <c r="P36" s="46" t="str">
        <f>VLOOKUP(O36,'Player List'!$A$3:$F$275,6)</f>
        <v>D WATKINS</v>
      </c>
      <c r="Q36" s="3">
        <v>135</v>
      </c>
      <c r="R36" s="46" t="str">
        <f>VLOOKUP(Q36,'Player List'!$A$3:$F$275,6)</f>
        <v>I ROE</v>
      </c>
      <c r="S36" s="3">
        <v>196</v>
      </c>
      <c r="T36" s="47" t="str">
        <f>VLOOKUP(S36,'Player List'!$A$3:$F$275,6)</f>
        <v>I PARK</v>
      </c>
      <c r="U36" s="46"/>
      <c r="V36" s="46" t="e">
        <f>VLOOKUP(U36,'Player List'!$A$3:$F$275,6)</f>
        <v>#N/A</v>
      </c>
      <c r="W36" s="46"/>
      <c r="X36" s="47" t="e">
        <f>VLOOKUP(W36,'Player List'!$A$3:$F$275,6)</f>
        <v>#N/A</v>
      </c>
      <c r="Y36" s="34"/>
      <c r="Z36" s="42">
        <v>173</v>
      </c>
      <c r="AA36" s="46" t="str">
        <f>VLOOKUP(Z36,'Player List'!$A$3:$F$275,6)</f>
        <v>R HODGES</v>
      </c>
      <c r="AB36" s="3">
        <v>355</v>
      </c>
      <c r="AC36" s="46" t="str">
        <f>VLOOKUP(AB36,'Player List'!$A$3:$F$275,6)</f>
        <v>A NASH</v>
      </c>
      <c r="AD36" s="3">
        <v>174</v>
      </c>
      <c r="AE36" s="46" t="str">
        <f>VLOOKUP(AD36,'Player List'!$A$3:$F$275,6)</f>
        <v>V HODGES</v>
      </c>
      <c r="AF36" s="3">
        <v>175</v>
      </c>
      <c r="AG36" s="47" t="str">
        <f>VLOOKUP(AF36,'Player List'!$A$3:$F$275,6)</f>
        <v>R POTTER</v>
      </c>
      <c r="AH36" s="42">
        <v>222</v>
      </c>
      <c r="AI36" s="46" t="str">
        <f>VLOOKUP(AH36,'Player List'!$A$3:$F$275,6)</f>
        <v>G JAMES</v>
      </c>
      <c r="AJ36" s="3">
        <v>327</v>
      </c>
      <c r="AK36" s="46" t="str">
        <f>VLOOKUP(AJ36,'Player List'!$A$3:$F$275,6)</f>
        <v>M JAMES</v>
      </c>
      <c r="AL36" s="3">
        <v>176</v>
      </c>
      <c r="AM36" s="46" t="str">
        <f>VLOOKUP(AL36,'Player List'!$A$3:$F$275,6)</f>
        <v>P KITTO</v>
      </c>
      <c r="AN36" s="3">
        <v>167</v>
      </c>
      <c r="AO36" s="47" t="str">
        <f>VLOOKUP(AN36,'Player List'!$A$3:$F$275,6)</f>
        <v>T HORTON-SMITH</v>
      </c>
      <c r="AP36" s="46"/>
      <c r="AQ36" s="46" t="e">
        <f>VLOOKUP(AP36,'Player List'!$A$3:$F$275,6)</f>
        <v>#N/A</v>
      </c>
      <c r="AR36" s="46"/>
      <c r="AS36" s="47" t="e">
        <f>VLOOKUP(AR36,'Player List'!$A$3:$F$275,6)</f>
        <v>#N/A</v>
      </c>
      <c r="AU36" s="42">
        <f t="shared" si="21"/>
        <v>136</v>
      </c>
      <c r="AV36" s="3">
        <f t="shared" si="22"/>
        <v>137</v>
      </c>
      <c r="AW36" s="3">
        <f t="shared" si="23"/>
        <v>143</v>
      </c>
      <c r="AX36" s="3">
        <f t="shared" si="24"/>
        <v>105</v>
      </c>
      <c r="AY36" s="3">
        <f t="shared" si="25"/>
        <v>138</v>
      </c>
      <c r="AZ36" s="3">
        <f t="shared" si="26"/>
        <v>140</v>
      </c>
      <c r="BA36" s="3">
        <f t="shared" si="27"/>
        <v>135</v>
      </c>
      <c r="BB36" s="3">
        <f t="shared" si="28"/>
        <v>196</v>
      </c>
      <c r="BC36" s="3" t="str">
        <f t="shared" si="9"/>
        <v xml:space="preserve"> </v>
      </c>
      <c r="BD36" s="3" t="str">
        <f t="shared" si="10"/>
        <v xml:space="preserve"> </v>
      </c>
      <c r="BE36" s="42">
        <f t="shared" si="29"/>
        <v>173</v>
      </c>
      <c r="BF36" s="3">
        <f t="shared" si="30"/>
        <v>355</v>
      </c>
      <c r="BG36" s="3">
        <f t="shared" si="31"/>
        <v>174</v>
      </c>
      <c r="BH36" s="3">
        <f t="shared" si="32"/>
        <v>175</v>
      </c>
      <c r="BI36" s="3">
        <f t="shared" si="33"/>
        <v>222</v>
      </c>
      <c r="BJ36" s="3">
        <f t="shared" si="34"/>
        <v>327</v>
      </c>
      <c r="BK36" s="3">
        <f t="shared" si="35"/>
        <v>176</v>
      </c>
      <c r="BL36" s="3">
        <f t="shared" si="36"/>
        <v>167</v>
      </c>
      <c r="BM36" s="3" t="str">
        <f t="shared" si="19"/>
        <v xml:space="preserve"> </v>
      </c>
      <c r="BN36" s="43" t="str">
        <f t="shared" si="20"/>
        <v xml:space="preserve"> </v>
      </c>
      <c r="BP36" s="42" t="str">
        <f>IF(AU36=" ","OK",IF(ISBLANK(VLOOKUP(AU36,'Player List'!$A$3:$C$275,3)),"Err",IF(VLOOKUP(AU36,'Player List'!$A$3:$C$275,3)='Player Input'!$B36,"OK",IF(VLOOKUP(AU36,'Player List'!$A$3:$C$275,2)=VLOOKUP($B36,'Lookup Lists'!$A$2:$C$23,3),"CS","Err"))))</f>
        <v>OK</v>
      </c>
      <c r="BQ36" s="3" t="str">
        <f>IF(AV36=" ","OK",IF(ISBLANK(VLOOKUP(AV36,'Player List'!$A$3:$C$275,3)),"Err",IF(VLOOKUP(AV36,'Player List'!$A$3:$C$275,3)='Player Input'!$B36,"OK",IF(VLOOKUP(AV36,'Player List'!$A$3:$C$275,2)=VLOOKUP($B36,'Lookup Lists'!$A$2:$C$23,3),"CS","Err"))))</f>
        <v>OK</v>
      </c>
      <c r="BR36" s="3" t="str">
        <f>IF(AW36=" ","OK",IF(ISBLANK(VLOOKUP(AW36,'Player List'!$A$3:$C$275,3)),"Err",IF(VLOOKUP(AW36,'Player List'!$A$3:$C$275,3)='Player Input'!$B36,"OK",IF(VLOOKUP(AW36,'Player List'!$A$3:$C$275,2)=VLOOKUP($B36,'Lookup Lists'!$A$2:$C$23,3),"CS","Err"))))</f>
        <v>OK</v>
      </c>
      <c r="BS36" s="3" t="str">
        <f>IF(AX36=" ","OK",IF(ISBLANK(VLOOKUP(AX36,'Player List'!$A$3:$C$275,3)),"Err",IF(VLOOKUP(AX36,'Player List'!$A$3:$C$275,3)='Player Input'!$B36,"OK",IF(VLOOKUP(AX36,'Player List'!$A$3:$C$275,2)=VLOOKUP($B36,'Lookup Lists'!$A$2:$C$23,3),"CS","Err"))))</f>
        <v>OK</v>
      </c>
      <c r="BT36" s="3" t="str">
        <f>IF(AY36=" ","OK",IF(ISBLANK(VLOOKUP(AY36,'Player List'!$A$3:$C$275,3)),"Err",IF(VLOOKUP(AY36,'Player List'!$A$3:$C$275,3)='Player Input'!$B36,"OK",IF(VLOOKUP(AY36,'Player List'!$A$3:$C$275,2)=VLOOKUP($B36,'Lookup Lists'!$A$2:$C$23,3),"CS","Err"))))</f>
        <v>OK</v>
      </c>
      <c r="BU36" s="3" t="str">
        <f>IF(AZ36=" ","OK",IF(ISBLANK(VLOOKUP(AZ36,'Player List'!$A$3:$C$275,3)),"Err",IF(VLOOKUP(AZ36,'Player List'!$A$3:$C$275,3)='Player Input'!$B36,"OK",IF(VLOOKUP(AZ36,'Player List'!$A$3:$C$275,2)=VLOOKUP($B36,'Lookup Lists'!$A$2:$C$23,3),"CS","Err"))))</f>
        <v>OK</v>
      </c>
      <c r="BV36" s="3" t="str">
        <f>IF(BA36=" ","OK",IF(ISBLANK(VLOOKUP(BA36,'Player List'!$A$3:$C$275,3)),"Err",IF(VLOOKUP(BA36,'Player List'!$A$3:$C$275,3)='Player Input'!$B36,"OK",IF(VLOOKUP(BA36,'Player List'!$A$3:$C$275,2)=VLOOKUP($B36,'Lookup Lists'!$A$2:$C$23,3),"CS","Err"))))</f>
        <v>OK</v>
      </c>
      <c r="BW36" s="3" t="str">
        <f>IF(BB36=" ","OK",IF(ISBLANK(VLOOKUP(BB36,'Player List'!$A$3:$C$275,3)),"Err",IF(VLOOKUP(BB36,'Player List'!$A$3:$C$275,3)='Player Input'!$B36,"OK",IF(VLOOKUP(BB36,'Player List'!$A$3:$C$275,2)=VLOOKUP($B36,'Lookup Lists'!$A$2:$C$23,3),"CS","Err"))))</f>
        <v>OK</v>
      </c>
      <c r="BX36" s="3" t="str">
        <f>IF(BC36=" ","OK",IF(ISBLANK(VLOOKUP(BC36,'Player List'!$A$3:$C$275,3)),"Err",IF(VLOOKUP(BC36,'Player List'!$A$3:$C$275,3)='Player Input'!$B36,"OK",IF(VLOOKUP(BC36,'Player List'!$A$3:$C$275,2)=VLOOKUP($B36,'Lookup Lists'!$A$2:$C$23,3),"CS","Err"))))</f>
        <v>OK</v>
      </c>
      <c r="BY36" s="3" t="str">
        <f>IF(BD36=" ","OK",IF(ISBLANK(VLOOKUP(BD36,'Player List'!$A$3:$C$275,3)),"Err",IF(VLOOKUP(BD36,'Player List'!$A$3:$C$275,3)='Player Input'!$B36,"OK",IF(VLOOKUP(BD36,'Player List'!$A$3:$C$275,2)=VLOOKUP($B36,'Lookup Lists'!$A$2:$C$23,3),"CS","Err"))))</f>
        <v>OK</v>
      </c>
      <c r="BZ36" s="42" t="str">
        <f>IF(BE36=" ","OK",IF(ISBLANK(VLOOKUP(BE36,'Player List'!$A$3:$C$275,3)),"Err",IF(VLOOKUP(BE36,'Player List'!$A$3:$C$275,3)='Player Input'!$C36,"OK",IF(VLOOKUP(BE36,'Player List'!$A$3:$C$275,2)=VLOOKUP($C36,'Lookup Lists'!$A$2:$C$23,3),"CS","Err"))))</f>
        <v>OK</v>
      </c>
      <c r="CA36" s="3" t="str">
        <f>IF(BF36=" ","OK",IF(ISBLANK(VLOOKUP(BF36,'Player List'!$A$3:$C$275,3)),"Err",IF(VLOOKUP(BF36,'Player List'!$A$3:$C$275,3)='Player Input'!$C36,"OK",IF(VLOOKUP(BF36,'Player List'!$A$3:$C$275,2)=VLOOKUP($C36,'Lookup Lists'!$A$2:$C$23,3),"CS","Err"))))</f>
        <v>OK</v>
      </c>
      <c r="CB36" s="3" t="str">
        <f>IF(BG36=" ","OK",IF(ISBLANK(VLOOKUP(BG36,'Player List'!$A$3:$C$275,3)),"Err",IF(VLOOKUP(BG36,'Player List'!$A$3:$C$275,3)='Player Input'!$C36,"OK",IF(VLOOKUP(BG36,'Player List'!$A$3:$C$275,2)=VLOOKUP($C36,'Lookup Lists'!$A$2:$C$23,3),"CS","Err"))))</f>
        <v>OK</v>
      </c>
      <c r="CC36" s="3" t="str">
        <f>IF(BH36=" ","OK",IF(ISBLANK(VLOOKUP(BH36,'Player List'!$A$3:$C$275,3)),"Err",IF(VLOOKUP(BH36,'Player List'!$A$3:$C$275,3)='Player Input'!$C36,"OK",IF(VLOOKUP(BH36,'Player List'!$A$3:$C$275,2)=VLOOKUP($C36,'Lookup Lists'!$A$2:$C$23,3),"CS","Err"))))</f>
        <v>OK</v>
      </c>
      <c r="CD36" s="3" t="str">
        <f>IF(BI36=" ","OK",IF(ISBLANK(VLOOKUP(BI36,'Player List'!$A$3:$C$275,3)),"Err",IF(VLOOKUP(BI36,'Player List'!$A$3:$C$275,3)='Player Input'!$C36,"OK",IF(VLOOKUP(BI36,'Player List'!$A$3:$C$275,2)=VLOOKUP($C36,'Lookup Lists'!$A$2:$C$23,3),"CS","Err"))))</f>
        <v>OK</v>
      </c>
      <c r="CE36" s="3" t="str">
        <f>IF(BJ36=" ","OK",IF(ISBLANK(VLOOKUP(BJ36,'Player List'!$A$3:$C$275,3)),"Err",IF(VLOOKUP(BJ36,'Player List'!$A$3:$C$275,3)='Player Input'!$C36,"OK",IF(VLOOKUP(BJ36,'Player List'!$A$3:$C$275,2)=VLOOKUP($C36,'Lookup Lists'!$A$2:$C$23,3),"CS","Err"))))</f>
        <v>OK</v>
      </c>
      <c r="CF36" s="3" t="str">
        <f>IF(BK36=" ","OK",IF(ISBLANK(VLOOKUP(BK36,'Player List'!$A$3:$C$275,3)),"Err",IF(VLOOKUP(BK36,'Player List'!$A$3:$C$275,3)='Player Input'!$C36,"OK",IF(VLOOKUP(BK36,'Player List'!$A$3:$C$275,2)=VLOOKUP($C36,'Lookup Lists'!$A$2:$C$23,3),"CS","Err"))))</f>
        <v>OK</v>
      </c>
      <c r="CG36" s="3" t="str">
        <f>IF(BL36=" ","OK",IF(ISBLANK(VLOOKUP(BL36,'Player List'!$A$3:$C$275,3)),"Err",IF(VLOOKUP(BL36,'Player List'!$A$3:$C$275,3)='Player Input'!$C36,"OK",IF(VLOOKUP(BL36,'Player List'!$A$3:$C$275,2)=VLOOKUP($C36,'Lookup Lists'!$A$2:$C$23,3),"CS","Err"))))</f>
        <v>OK</v>
      </c>
      <c r="CH36" s="3" t="str">
        <f>IF(BM36=" ","OK",IF(ISBLANK(VLOOKUP(BM36,'Player List'!$A$3:$C$275,3)),"Err",IF(VLOOKUP(BM36,'Player List'!$A$3:$C$275,3)='Player Input'!$C36,"OK",IF(VLOOKUP(BM36,'Player List'!$A$3:$C$275,2)=VLOOKUP($C36,'Lookup Lists'!$A$2:$C$23,3),"CS","Err"))))</f>
        <v>OK</v>
      </c>
      <c r="CI36" s="43" t="str">
        <f>IF(BN36=" ","OK",IF(ISBLANK(VLOOKUP(BN36,'Player List'!$A$3:$C$275,3)),"Err",IF(VLOOKUP(BN36,'Player List'!$A$3:$C$275,3)='Player Input'!$C36,"OK",IF(VLOOKUP(BN36,'Player List'!$A$3:$C$275,2)=VLOOKUP($C36,'Lookup Lists'!$A$2:$C$23,3),"CS","Err"))))</f>
        <v>OK</v>
      </c>
    </row>
    <row r="37" spans="1:87" x14ac:dyDescent="0.2">
      <c r="A37" s="90">
        <v>42674</v>
      </c>
      <c r="B37" s="89" t="s">
        <v>12</v>
      </c>
      <c r="C37" s="89" t="s">
        <v>11</v>
      </c>
      <c r="D37" s="60" t="str">
        <f t="shared" si="0"/>
        <v>OK</v>
      </c>
      <c r="E37" s="42">
        <v>40</v>
      </c>
      <c r="F37" s="46" t="str">
        <f>VLOOKUP(E37,'Player List'!$A$3:$F$275,6)</f>
        <v>R LONDESBOROUGH</v>
      </c>
      <c r="G37" s="3">
        <v>42</v>
      </c>
      <c r="H37" s="46" t="str">
        <f>VLOOKUP(G37,'Player List'!$A$3:$F$275,6)</f>
        <v>J WILLIAMS</v>
      </c>
      <c r="I37" s="3">
        <v>235</v>
      </c>
      <c r="J37" s="46" t="str">
        <f>VLOOKUP(I37,'Player List'!$A$3:$F$275,6)</f>
        <v>P LEWIS</v>
      </c>
      <c r="K37" s="3">
        <v>39</v>
      </c>
      <c r="L37" s="46" t="str">
        <f>VLOOKUP(K37,'Player List'!$A$3:$F$275,6)</f>
        <v>F JONES</v>
      </c>
      <c r="M37" s="42">
        <v>37</v>
      </c>
      <c r="N37" s="46" t="str">
        <f>VLOOKUP(M37,'Player List'!$A$3:$F$275,6)</f>
        <v>J HEAVEN</v>
      </c>
      <c r="O37" s="3">
        <v>241</v>
      </c>
      <c r="P37" s="46" t="str">
        <f>VLOOKUP(O37,'Player List'!$A$3:$F$275,6)</f>
        <v>D ELLIOTT</v>
      </c>
      <c r="Q37" s="3">
        <v>41</v>
      </c>
      <c r="R37" s="46" t="str">
        <f>VLOOKUP(Q37,'Player List'!$A$3:$F$275,6)</f>
        <v>V SMITH</v>
      </c>
      <c r="S37" s="3">
        <v>35</v>
      </c>
      <c r="T37" s="47" t="str">
        <f>VLOOKUP(S37,'Player List'!$A$3:$F$275,6)</f>
        <v>P ELLIOTT</v>
      </c>
      <c r="U37" s="46"/>
      <c r="V37" s="46" t="e">
        <f>VLOOKUP(U37,'Player List'!$A$3:$F$275,6)</f>
        <v>#N/A</v>
      </c>
      <c r="W37" s="46"/>
      <c r="X37" s="47" t="e">
        <f>VLOOKUP(W37,'Player List'!$A$3:$F$275,6)</f>
        <v>#N/A</v>
      </c>
      <c r="Y37" s="34"/>
      <c r="Z37" s="42">
        <v>126</v>
      </c>
      <c r="AA37" s="46" t="str">
        <f>VLOOKUP(Z37,'Player List'!$A$3:$F$275,6)</f>
        <v>R JOSEPH</v>
      </c>
      <c r="AB37" s="3">
        <v>132</v>
      </c>
      <c r="AC37" s="46" t="str">
        <f>VLOOKUP(AB37,'Player List'!$A$3:$F$275,6)</f>
        <v>G BIGGS</v>
      </c>
      <c r="AD37" s="3">
        <v>125</v>
      </c>
      <c r="AE37" s="46" t="str">
        <f>VLOOKUP(AD37,'Player List'!$A$3:$F$275,6)</f>
        <v>M POWELL</v>
      </c>
      <c r="AF37" s="3">
        <v>123</v>
      </c>
      <c r="AG37" s="47" t="str">
        <f>VLOOKUP(AF37,'Player List'!$A$3:$F$275,6)</f>
        <v>J HARRIS</v>
      </c>
      <c r="AH37" s="42">
        <v>124</v>
      </c>
      <c r="AI37" s="46" t="str">
        <f>VLOOKUP(AH37,'Player List'!$A$3:$F$275,6)</f>
        <v>E POWELL</v>
      </c>
      <c r="AJ37" s="3">
        <v>127</v>
      </c>
      <c r="AK37" s="46" t="str">
        <f>VLOOKUP(AJ37,'Player List'!$A$3:$F$275,6)</f>
        <v>E JOSEPH</v>
      </c>
      <c r="AL37" s="3">
        <v>131</v>
      </c>
      <c r="AM37" s="46" t="str">
        <f>VLOOKUP(AL37,'Player List'!$A$3:$F$275,6)</f>
        <v>A BIGGS</v>
      </c>
      <c r="AN37" s="3">
        <v>133</v>
      </c>
      <c r="AO37" s="47" t="str">
        <f>VLOOKUP(AN37,'Player List'!$A$3:$F$275,6)</f>
        <v>M CINDEREY</v>
      </c>
      <c r="AP37" s="46"/>
      <c r="AQ37" s="46" t="e">
        <f>VLOOKUP(AP37,'Player List'!$A$3:$F$275,6)</f>
        <v>#N/A</v>
      </c>
      <c r="AR37" s="46"/>
      <c r="AS37" s="47" t="e">
        <f>VLOOKUP(AR37,'Player List'!$A$3:$F$275,6)</f>
        <v>#N/A</v>
      </c>
      <c r="AU37" s="42">
        <f t="shared" si="21"/>
        <v>40</v>
      </c>
      <c r="AV37" s="3">
        <f t="shared" si="22"/>
        <v>42</v>
      </c>
      <c r="AW37" s="3">
        <f t="shared" si="23"/>
        <v>235</v>
      </c>
      <c r="AX37" s="3">
        <f t="shared" si="24"/>
        <v>39</v>
      </c>
      <c r="AY37" s="3">
        <f t="shared" si="25"/>
        <v>37</v>
      </c>
      <c r="AZ37" s="3">
        <f t="shared" si="26"/>
        <v>241</v>
      </c>
      <c r="BA37" s="3">
        <f t="shared" si="27"/>
        <v>41</v>
      </c>
      <c r="BB37" s="3">
        <f t="shared" si="28"/>
        <v>35</v>
      </c>
      <c r="BC37" s="3" t="str">
        <f t="shared" si="9"/>
        <v xml:space="preserve"> </v>
      </c>
      <c r="BD37" s="3" t="str">
        <f t="shared" si="10"/>
        <v xml:space="preserve"> </v>
      </c>
      <c r="BE37" s="42">
        <f t="shared" si="29"/>
        <v>126</v>
      </c>
      <c r="BF37" s="3">
        <f t="shared" si="30"/>
        <v>132</v>
      </c>
      <c r="BG37" s="3">
        <f t="shared" si="31"/>
        <v>125</v>
      </c>
      <c r="BH37" s="3">
        <f t="shared" si="32"/>
        <v>123</v>
      </c>
      <c r="BI37" s="3">
        <f t="shared" si="33"/>
        <v>124</v>
      </c>
      <c r="BJ37" s="3">
        <f t="shared" si="34"/>
        <v>127</v>
      </c>
      <c r="BK37" s="3">
        <f t="shared" si="35"/>
        <v>131</v>
      </c>
      <c r="BL37" s="3">
        <f t="shared" si="36"/>
        <v>133</v>
      </c>
      <c r="BM37" s="3" t="str">
        <f t="shared" si="19"/>
        <v xml:space="preserve"> </v>
      </c>
      <c r="BN37" s="43" t="str">
        <f t="shared" si="20"/>
        <v xml:space="preserve"> </v>
      </c>
      <c r="BP37" s="42" t="str">
        <f>IF(AU37=" ","OK",IF(ISBLANK(VLOOKUP(AU37,'Player List'!$A$3:$C$275,3)),"Err",IF(VLOOKUP(AU37,'Player List'!$A$3:$C$275,3)='Player Input'!$B37,"OK",IF(VLOOKUP(AU37,'Player List'!$A$3:$C$275,2)=VLOOKUP($B37,'Lookup Lists'!$A$2:$C$23,3),"CS","Err"))))</f>
        <v>OK</v>
      </c>
      <c r="BQ37" s="3" t="str">
        <f>IF(AV37=" ","OK",IF(ISBLANK(VLOOKUP(AV37,'Player List'!$A$3:$C$275,3)),"Err",IF(VLOOKUP(AV37,'Player List'!$A$3:$C$275,3)='Player Input'!$B37,"OK",IF(VLOOKUP(AV37,'Player List'!$A$3:$C$275,2)=VLOOKUP($B37,'Lookup Lists'!$A$2:$C$23,3),"CS","Err"))))</f>
        <v>OK</v>
      </c>
      <c r="BR37" s="3" t="str">
        <f>IF(AW37=" ","OK",IF(ISBLANK(VLOOKUP(AW37,'Player List'!$A$3:$C$275,3)),"Err",IF(VLOOKUP(AW37,'Player List'!$A$3:$C$275,3)='Player Input'!$B37,"OK",IF(VLOOKUP(AW37,'Player List'!$A$3:$C$275,2)=VLOOKUP($B37,'Lookup Lists'!$A$2:$C$23,3),"CS","Err"))))</f>
        <v>OK</v>
      </c>
      <c r="BS37" s="3" t="str">
        <f>IF(AX37=" ","OK",IF(ISBLANK(VLOOKUP(AX37,'Player List'!$A$3:$C$275,3)),"Err",IF(VLOOKUP(AX37,'Player List'!$A$3:$C$275,3)='Player Input'!$B37,"OK",IF(VLOOKUP(AX37,'Player List'!$A$3:$C$275,2)=VLOOKUP($B37,'Lookup Lists'!$A$2:$C$23,3),"CS","Err"))))</f>
        <v>OK</v>
      </c>
      <c r="BT37" s="3" t="str">
        <f>IF(AY37=" ","OK",IF(ISBLANK(VLOOKUP(AY37,'Player List'!$A$3:$C$275,3)),"Err",IF(VLOOKUP(AY37,'Player List'!$A$3:$C$275,3)='Player Input'!$B37,"OK",IF(VLOOKUP(AY37,'Player List'!$A$3:$C$275,2)=VLOOKUP($B37,'Lookup Lists'!$A$2:$C$23,3),"CS","Err"))))</f>
        <v>OK</v>
      </c>
      <c r="BU37" s="3" t="str">
        <f>IF(AZ37=" ","OK",IF(ISBLANK(VLOOKUP(AZ37,'Player List'!$A$3:$C$275,3)),"Err",IF(VLOOKUP(AZ37,'Player List'!$A$3:$C$275,3)='Player Input'!$B37,"OK",IF(VLOOKUP(AZ37,'Player List'!$A$3:$C$275,2)=VLOOKUP($B37,'Lookup Lists'!$A$2:$C$23,3),"CS","Err"))))</f>
        <v>OK</v>
      </c>
      <c r="BV37" s="3" t="str">
        <f>IF(BA37=" ","OK",IF(ISBLANK(VLOOKUP(BA37,'Player List'!$A$3:$C$275,3)),"Err",IF(VLOOKUP(BA37,'Player List'!$A$3:$C$275,3)='Player Input'!$B37,"OK",IF(VLOOKUP(BA37,'Player List'!$A$3:$C$275,2)=VLOOKUP($B37,'Lookup Lists'!$A$2:$C$23,3),"CS","Err"))))</f>
        <v>OK</v>
      </c>
      <c r="BW37" s="3" t="str">
        <f>IF(BB37=" ","OK",IF(ISBLANK(VLOOKUP(BB37,'Player List'!$A$3:$C$275,3)),"Err",IF(VLOOKUP(BB37,'Player List'!$A$3:$C$275,3)='Player Input'!$B37,"OK",IF(VLOOKUP(BB37,'Player List'!$A$3:$C$275,2)=VLOOKUP($B37,'Lookup Lists'!$A$2:$C$23,3),"CS","Err"))))</f>
        <v>OK</v>
      </c>
      <c r="BX37" s="3" t="str">
        <f>IF(BC37=" ","OK",IF(ISBLANK(VLOOKUP(BC37,'Player List'!$A$3:$C$275,3)),"Err",IF(VLOOKUP(BC37,'Player List'!$A$3:$C$275,3)='Player Input'!$B37,"OK",IF(VLOOKUP(BC37,'Player List'!$A$3:$C$275,2)=VLOOKUP($B37,'Lookup Lists'!$A$2:$C$23,3),"CS","Err"))))</f>
        <v>OK</v>
      </c>
      <c r="BY37" s="3" t="str">
        <f>IF(BD37=" ","OK",IF(ISBLANK(VLOOKUP(BD37,'Player List'!$A$3:$C$275,3)),"Err",IF(VLOOKUP(BD37,'Player List'!$A$3:$C$275,3)='Player Input'!$B37,"OK",IF(VLOOKUP(BD37,'Player List'!$A$3:$C$275,2)=VLOOKUP($B37,'Lookup Lists'!$A$2:$C$23,3),"CS","Err"))))</f>
        <v>OK</v>
      </c>
      <c r="BZ37" s="42" t="str">
        <f>IF(BE37=" ","OK",IF(ISBLANK(VLOOKUP(BE37,'Player List'!$A$3:$C$275,3)),"Err",IF(VLOOKUP(BE37,'Player List'!$A$3:$C$275,3)='Player Input'!$C37,"OK",IF(VLOOKUP(BE37,'Player List'!$A$3:$C$275,2)=VLOOKUP($C37,'Lookup Lists'!$A$2:$C$23,3),"CS","Err"))))</f>
        <v>OK</v>
      </c>
      <c r="CA37" s="3" t="str">
        <f>IF(BF37=" ","OK",IF(ISBLANK(VLOOKUP(BF37,'Player List'!$A$3:$C$275,3)),"Err",IF(VLOOKUP(BF37,'Player List'!$A$3:$C$275,3)='Player Input'!$C37,"OK",IF(VLOOKUP(BF37,'Player List'!$A$3:$C$275,2)=VLOOKUP($C37,'Lookup Lists'!$A$2:$C$23,3),"CS","Err"))))</f>
        <v>OK</v>
      </c>
      <c r="CB37" s="3" t="str">
        <f>IF(BG37=" ","OK",IF(ISBLANK(VLOOKUP(BG37,'Player List'!$A$3:$C$275,3)),"Err",IF(VLOOKUP(BG37,'Player List'!$A$3:$C$275,3)='Player Input'!$C37,"OK",IF(VLOOKUP(BG37,'Player List'!$A$3:$C$275,2)=VLOOKUP($C37,'Lookup Lists'!$A$2:$C$23,3),"CS","Err"))))</f>
        <v>OK</v>
      </c>
      <c r="CC37" s="3" t="str">
        <f>IF(BH37=" ","OK",IF(ISBLANK(VLOOKUP(BH37,'Player List'!$A$3:$C$275,3)),"Err",IF(VLOOKUP(BH37,'Player List'!$A$3:$C$275,3)='Player Input'!$C37,"OK",IF(VLOOKUP(BH37,'Player List'!$A$3:$C$275,2)=VLOOKUP($C37,'Lookup Lists'!$A$2:$C$23,3),"CS","Err"))))</f>
        <v>OK</v>
      </c>
      <c r="CD37" s="3" t="str">
        <f>IF(BI37=" ","OK",IF(ISBLANK(VLOOKUP(BI37,'Player List'!$A$3:$C$275,3)),"Err",IF(VLOOKUP(BI37,'Player List'!$A$3:$C$275,3)='Player Input'!$C37,"OK",IF(VLOOKUP(BI37,'Player List'!$A$3:$C$275,2)=VLOOKUP($C37,'Lookup Lists'!$A$2:$C$23,3),"CS","Err"))))</f>
        <v>OK</v>
      </c>
      <c r="CE37" s="3" t="str">
        <f>IF(BJ37=" ","OK",IF(ISBLANK(VLOOKUP(BJ37,'Player List'!$A$3:$C$275,3)),"Err",IF(VLOOKUP(BJ37,'Player List'!$A$3:$C$275,3)='Player Input'!$C37,"OK",IF(VLOOKUP(BJ37,'Player List'!$A$3:$C$275,2)=VLOOKUP($C37,'Lookup Lists'!$A$2:$C$23,3),"CS","Err"))))</f>
        <v>OK</v>
      </c>
      <c r="CF37" s="3" t="str">
        <f>IF(BK37=" ","OK",IF(ISBLANK(VLOOKUP(BK37,'Player List'!$A$3:$C$275,3)),"Err",IF(VLOOKUP(BK37,'Player List'!$A$3:$C$275,3)='Player Input'!$C37,"OK",IF(VLOOKUP(BK37,'Player List'!$A$3:$C$275,2)=VLOOKUP($C37,'Lookup Lists'!$A$2:$C$23,3),"CS","Err"))))</f>
        <v>OK</v>
      </c>
      <c r="CG37" s="3" t="str">
        <f>IF(BL37=" ","OK",IF(ISBLANK(VLOOKUP(BL37,'Player List'!$A$3:$C$275,3)),"Err",IF(VLOOKUP(BL37,'Player List'!$A$3:$C$275,3)='Player Input'!$C37,"OK",IF(VLOOKUP(BL37,'Player List'!$A$3:$C$275,2)=VLOOKUP($C37,'Lookup Lists'!$A$2:$C$23,3),"CS","Err"))))</f>
        <v>OK</v>
      </c>
      <c r="CH37" s="3" t="str">
        <f>IF(BM37=" ","OK",IF(ISBLANK(VLOOKUP(BM37,'Player List'!$A$3:$C$275,3)),"Err",IF(VLOOKUP(BM37,'Player List'!$A$3:$C$275,3)='Player Input'!$C37,"OK",IF(VLOOKUP(BM37,'Player List'!$A$3:$C$275,2)=VLOOKUP($C37,'Lookup Lists'!$A$2:$C$23,3),"CS","Err"))))</f>
        <v>OK</v>
      </c>
      <c r="CI37" s="43" t="str">
        <f>IF(BN37=" ","OK",IF(ISBLANK(VLOOKUP(BN37,'Player List'!$A$3:$C$275,3)),"Err",IF(VLOOKUP(BN37,'Player List'!$A$3:$C$275,3)='Player Input'!$C37,"OK",IF(VLOOKUP(BN37,'Player List'!$A$3:$C$275,2)=VLOOKUP($C37,'Lookup Lists'!$A$2:$C$23,3),"CS","Err"))))</f>
        <v>OK</v>
      </c>
    </row>
    <row r="38" spans="1:87" x14ac:dyDescent="0.2">
      <c r="A38" s="108">
        <v>42674</v>
      </c>
      <c r="B38" s="109" t="s">
        <v>261</v>
      </c>
      <c r="C38" s="89" t="s">
        <v>347</v>
      </c>
      <c r="D38" s="60" t="str">
        <f t="shared" si="0"/>
        <v>OK</v>
      </c>
      <c r="E38" s="42">
        <v>355</v>
      </c>
      <c r="F38" s="46" t="str">
        <f>VLOOKUP(E38,'Player List'!$A$3:$F$275,6)</f>
        <v>A NASH</v>
      </c>
      <c r="G38" s="3">
        <v>176</v>
      </c>
      <c r="H38" s="46" t="str">
        <f>VLOOKUP(G38,'Player List'!$A$3:$F$275,6)</f>
        <v>P KITTO</v>
      </c>
      <c r="I38" s="3">
        <v>170</v>
      </c>
      <c r="J38" s="46" t="str">
        <f>VLOOKUP(I38,'Player List'!$A$3:$F$275,6)</f>
        <v>M BROWNING</v>
      </c>
      <c r="K38" s="3">
        <v>167</v>
      </c>
      <c r="L38" s="46" t="str">
        <f>VLOOKUP(K38,'Player List'!$A$3:$F$275,6)</f>
        <v>T HORTON-SMITH</v>
      </c>
      <c r="M38" s="42">
        <v>173</v>
      </c>
      <c r="N38" s="46" t="str">
        <f>VLOOKUP(M38,'Player List'!$A$3:$F$275,6)</f>
        <v>R HODGES</v>
      </c>
      <c r="O38" s="3">
        <v>169</v>
      </c>
      <c r="P38" s="46" t="str">
        <f>VLOOKUP(O38,'Player List'!$A$3:$F$275,6)</f>
        <v>W SOILLEUX</v>
      </c>
      <c r="Q38" s="3">
        <v>174</v>
      </c>
      <c r="R38" s="46" t="str">
        <f>VLOOKUP(Q38,'Player List'!$A$3:$F$275,6)</f>
        <v>V HODGES</v>
      </c>
      <c r="S38" s="3">
        <v>175</v>
      </c>
      <c r="T38" s="47" t="str">
        <f>VLOOKUP(S38,'Player List'!$A$3:$F$275,6)</f>
        <v>R POTTER</v>
      </c>
      <c r="U38" s="46"/>
      <c r="V38" s="46" t="e">
        <f>VLOOKUP(U38,'Player List'!$A$3:$F$275,6)</f>
        <v>#N/A</v>
      </c>
      <c r="W38" s="46"/>
      <c r="X38" s="47" t="e">
        <f>VLOOKUP(W38,'Player List'!$A$3:$F$275,6)</f>
        <v>#N/A</v>
      </c>
      <c r="Y38" s="34"/>
      <c r="Z38" s="42">
        <v>82</v>
      </c>
      <c r="AA38" s="46" t="str">
        <f>VLOOKUP(Z38,'Player List'!$A$3:$F$275,6)</f>
        <v>C BOYSE</v>
      </c>
      <c r="AB38" s="3">
        <v>86</v>
      </c>
      <c r="AC38" s="46" t="str">
        <f>VLOOKUP(AB38,'Player List'!$A$3:$F$275,6)</f>
        <v>J GWYNNE</v>
      </c>
      <c r="AD38" s="3">
        <v>71</v>
      </c>
      <c r="AE38" s="46" t="str">
        <f>VLOOKUP(AD38,'Player List'!$A$3:$F$275,6)</f>
        <v>J PEARCE</v>
      </c>
      <c r="AF38" s="3">
        <v>81</v>
      </c>
      <c r="AG38" s="47" t="str">
        <f>VLOOKUP(AF38,'Player List'!$A$3:$F$275,6)</f>
        <v>L PHILLIPS</v>
      </c>
      <c r="AH38" s="42">
        <v>75</v>
      </c>
      <c r="AI38" s="46" t="str">
        <f>VLOOKUP(AH38,'Player List'!$A$3:$F$275,6)</f>
        <v>S WHITTINGHAM</v>
      </c>
      <c r="AJ38" s="3">
        <v>88</v>
      </c>
      <c r="AK38" s="46" t="str">
        <f>VLOOKUP(AJ38,'Player List'!$A$3:$F$275,6)</f>
        <v>J MORRIS</v>
      </c>
      <c r="AL38" s="3">
        <v>72</v>
      </c>
      <c r="AM38" s="46" t="str">
        <f>VLOOKUP(AL38,'Player List'!$A$3:$F$275,6)</f>
        <v>H VITALE</v>
      </c>
      <c r="AN38" s="3">
        <v>73</v>
      </c>
      <c r="AO38" s="47" t="str">
        <f>VLOOKUP(AN38,'Player List'!$A$3:$F$275,6)</f>
        <v>T VITALE</v>
      </c>
      <c r="AP38" s="46"/>
      <c r="AQ38" s="46" t="e">
        <f>VLOOKUP(AP38,'Player List'!$A$3:$F$275,6)</f>
        <v>#N/A</v>
      </c>
      <c r="AR38" s="46"/>
      <c r="AS38" s="47" t="e">
        <f>VLOOKUP(AR38,'Player List'!$A$3:$F$275,6)</f>
        <v>#N/A</v>
      </c>
      <c r="AU38" s="42">
        <f t="shared" si="21"/>
        <v>355</v>
      </c>
      <c r="AV38" s="3">
        <f t="shared" si="22"/>
        <v>176</v>
      </c>
      <c r="AW38" s="3">
        <f t="shared" si="23"/>
        <v>170</v>
      </c>
      <c r="AX38" s="3">
        <f t="shared" si="24"/>
        <v>167</v>
      </c>
      <c r="AY38" s="3">
        <f t="shared" si="25"/>
        <v>173</v>
      </c>
      <c r="AZ38" s="3">
        <f t="shared" si="26"/>
        <v>169</v>
      </c>
      <c r="BA38" s="3">
        <f t="shared" si="27"/>
        <v>174</v>
      </c>
      <c r="BB38" s="3">
        <f t="shared" si="28"/>
        <v>175</v>
      </c>
      <c r="BC38" s="3" t="str">
        <f t="shared" si="9"/>
        <v xml:space="preserve"> </v>
      </c>
      <c r="BD38" s="3" t="str">
        <f t="shared" si="10"/>
        <v xml:space="preserve"> </v>
      </c>
      <c r="BE38" s="42">
        <f t="shared" si="29"/>
        <v>82</v>
      </c>
      <c r="BF38" s="3">
        <f t="shared" si="30"/>
        <v>86</v>
      </c>
      <c r="BG38" s="3">
        <f t="shared" si="31"/>
        <v>71</v>
      </c>
      <c r="BH38" s="3">
        <f t="shared" si="32"/>
        <v>81</v>
      </c>
      <c r="BI38" s="3">
        <f t="shared" si="33"/>
        <v>75</v>
      </c>
      <c r="BJ38" s="3">
        <f t="shared" si="34"/>
        <v>88</v>
      </c>
      <c r="BK38" s="3">
        <f t="shared" si="35"/>
        <v>72</v>
      </c>
      <c r="BL38" s="3">
        <f t="shared" si="36"/>
        <v>73</v>
      </c>
      <c r="BM38" s="3" t="str">
        <f t="shared" si="19"/>
        <v xml:space="preserve"> </v>
      </c>
      <c r="BN38" s="43" t="str">
        <f t="shared" si="20"/>
        <v xml:space="preserve"> </v>
      </c>
      <c r="BP38" s="42" t="str">
        <f>IF(AU38=" ","OK",IF(ISBLANK(VLOOKUP(AU38,'Player List'!$A$3:$C$275,3)),"Err",IF(VLOOKUP(AU38,'Player List'!$A$3:$C$275,3)='Player Input'!$B38,"OK",IF(VLOOKUP(AU38,'Player List'!$A$3:$C$275,2)=VLOOKUP($B38,'Lookup Lists'!$A$2:$C$23,3),"CS","Err"))))</f>
        <v>OK</v>
      </c>
      <c r="BQ38" s="3" t="str">
        <f>IF(AV38=" ","OK",IF(ISBLANK(VLOOKUP(AV38,'Player List'!$A$3:$C$275,3)),"Err",IF(VLOOKUP(AV38,'Player List'!$A$3:$C$275,3)='Player Input'!$B38,"OK",IF(VLOOKUP(AV38,'Player List'!$A$3:$C$275,2)=VLOOKUP($B38,'Lookup Lists'!$A$2:$C$23,3),"CS","Err"))))</f>
        <v>OK</v>
      </c>
      <c r="BR38" s="3" t="str">
        <f>IF(AW38=" ","OK",IF(ISBLANK(VLOOKUP(AW38,'Player List'!$A$3:$C$275,3)),"Err",IF(VLOOKUP(AW38,'Player List'!$A$3:$C$275,3)='Player Input'!$B38,"OK",IF(VLOOKUP(AW38,'Player List'!$A$3:$C$275,2)=VLOOKUP($B38,'Lookup Lists'!$A$2:$C$23,3),"CS","Err"))))</f>
        <v>OK</v>
      </c>
      <c r="BS38" s="3" t="str">
        <f>IF(AX38=" ","OK",IF(ISBLANK(VLOOKUP(AX38,'Player List'!$A$3:$C$275,3)),"Err",IF(VLOOKUP(AX38,'Player List'!$A$3:$C$275,3)='Player Input'!$B38,"OK",IF(VLOOKUP(AX38,'Player List'!$A$3:$C$275,2)=VLOOKUP($B38,'Lookup Lists'!$A$2:$C$23,3),"CS","Err"))))</f>
        <v>OK</v>
      </c>
      <c r="BT38" s="3" t="str">
        <f>IF(AY38=" ","OK",IF(ISBLANK(VLOOKUP(AY38,'Player List'!$A$3:$C$275,3)),"Err",IF(VLOOKUP(AY38,'Player List'!$A$3:$C$275,3)='Player Input'!$B38,"OK",IF(VLOOKUP(AY38,'Player List'!$A$3:$C$275,2)=VLOOKUP($B38,'Lookup Lists'!$A$2:$C$23,3),"CS","Err"))))</f>
        <v>OK</v>
      </c>
      <c r="BU38" s="3" t="str">
        <f>IF(AZ38=" ","OK",IF(ISBLANK(VLOOKUP(AZ38,'Player List'!$A$3:$C$275,3)),"Err",IF(VLOOKUP(AZ38,'Player List'!$A$3:$C$275,3)='Player Input'!$B38,"OK",IF(VLOOKUP(AZ38,'Player List'!$A$3:$C$275,2)=VLOOKUP($B38,'Lookup Lists'!$A$2:$C$23,3),"CS","Err"))))</f>
        <v>OK</v>
      </c>
      <c r="BV38" s="3" t="str">
        <f>IF(BA38=" ","OK",IF(ISBLANK(VLOOKUP(BA38,'Player List'!$A$3:$C$275,3)),"Err",IF(VLOOKUP(BA38,'Player List'!$A$3:$C$275,3)='Player Input'!$B38,"OK",IF(VLOOKUP(BA38,'Player List'!$A$3:$C$275,2)=VLOOKUP($B38,'Lookup Lists'!$A$2:$C$23,3),"CS","Err"))))</f>
        <v>OK</v>
      </c>
      <c r="BW38" s="3" t="str">
        <f>IF(BB38=" ","OK",IF(ISBLANK(VLOOKUP(BB38,'Player List'!$A$3:$C$275,3)),"Err",IF(VLOOKUP(BB38,'Player List'!$A$3:$C$275,3)='Player Input'!$B38,"OK",IF(VLOOKUP(BB38,'Player List'!$A$3:$C$275,2)=VLOOKUP($B38,'Lookup Lists'!$A$2:$C$23,3),"CS","Err"))))</f>
        <v>OK</v>
      </c>
      <c r="BX38" s="3" t="str">
        <f>IF(BC38=" ","OK",IF(ISBLANK(VLOOKUP(BC38,'Player List'!$A$3:$C$275,3)),"Err",IF(VLOOKUP(BC38,'Player List'!$A$3:$C$275,3)='Player Input'!$B38,"OK",IF(VLOOKUP(BC38,'Player List'!$A$3:$C$275,2)=VLOOKUP($B38,'Lookup Lists'!$A$2:$C$23,3),"CS","Err"))))</f>
        <v>OK</v>
      </c>
      <c r="BY38" s="3" t="str">
        <f>IF(BD38=" ","OK",IF(ISBLANK(VLOOKUP(BD38,'Player List'!$A$3:$C$275,3)),"Err",IF(VLOOKUP(BD38,'Player List'!$A$3:$C$275,3)='Player Input'!$B38,"OK",IF(VLOOKUP(BD38,'Player List'!$A$3:$C$275,2)=VLOOKUP($B38,'Lookup Lists'!$A$2:$C$23,3),"CS","Err"))))</f>
        <v>OK</v>
      </c>
      <c r="BZ38" s="42" t="str">
        <f>IF(BE38=" ","OK",IF(ISBLANK(VLOOKUP(BE38,'Player List'!$A$3:$C$275,3)),"Err",IF(VLOOKUP(BE38,'Player List'!$A$3:$C$275,3)='Player Input'!$C38,"OK",IF(VLOOKUP(BE38,'Player List'!$A$3:$C$275,2)=VLOOKUP($C38,'Lookup Lists'!$A$2:$C$23,3),"CS","Err"))))</f>
        <v>OK</v>
      </c>
      <c r="CA38" s="3" t="str">
        <f>IF(BF38=" ","OK",IF(ISBLANK(VLOOKUP(BF38,'Player List'!$A$3:$C$275,3)),"Err",IF(VLOOKUP(BF38,'Player List'!$A$3:$C$275,3)='Player Input'!$C38,"OK",IF(VLOOKUP(BF38,'Player List'!$A$3:$C$275,2)=VLOOKUP($C38,'Lookup Lists'!$A$2:$C$23,3),"CS","Err"))))</f>
        <v>OK</v>
      </c>
      <c r="CB38" s="3" t="str">
        <f>IF(BG38=" ","OK",IF(ISBLANK(VLOOKUP(BG38,'Player List'!$A$3:$C$275,3)),"Err",IF(VLOOKUP(BG38,'Player List'!$A$3:$C$275,3)='Player Input'!$C38,"OK",IF(VLOOKUP(BG38,'Player List'!$A$3:$C$275,2)=VLOOKUP($C38,'Lookup Lists'!$A$2:$C$23,3),"CS","Err"))))</f>
        <v>OK</v>
      </c>
      <c r="CC38" s="3" t="str">
        <f>IF(BH38=" ","OK",IF(ISBLANK(VLOOKUP(BH38,'Player List'!$A$3:$C$275,3)),"Err",IF(VLOOKUP(BH38,'Player List'!$A$3:$C$275,3)='Player Input'!$C38,"OK",IF(VLOOKUP(BH38,'Player List'!$A$3:$C$275,2)=VLOOKUP($C38,'Lookup Lists'!$A$2:$C$23,3),"CS","Err"))))</f>
        <v>OK</v>
      </c>
      <c r="CD38" s="3" t="str">
        <f>IF(BI38=" ","OK",IF(ISBLANK(VLOOKUP(BI38,'Player List'!$A$3:$C$275,3)),"Err",IF(VLOOKUP(BI38,'Player List'!$A$3:$C$275,3)='Player Input'!$C38,"OK",IF(VLOOKUP(BI38,'Player List'!$A$3:$C$275,2)=VLOOKUP($C38,'Lookup Lists'!$A$2:$C$23,3),"CS","Err"))))</f>
        <v>OK</v>
      </c>
      <c r="CE38" s="3" t="str">
        <f>IF(BJ38=" ","OK",IF(ISBLANK(VLOOKUP(BJ38,'Player List'!$A$3:$C$275,3)),"Err",IF(VLOOKUP(BJ38,'Player List'!$A$3:$C$275,3)='Player Input'!$C38,"OK",IF(VLOOKUP(BJ38,'Player List'!$A$3:$C$275,2)=VLOOKUP($C38,'Lookup Lists'!$A$2:$C$23,3),"CS","Err"))))</f>
        <v>OK</v>
      </c>
      <c r="CF38" s="3" t="str">
        <f>IF(BK38=" ","OK",IF(ISBLANK(VLOOKUP(BK38,'Player List'!$A$3:$C$275,3)),"Err",IF(VLOOKUP(BK38,'Player List'!$A$3:$C$275,3)='Player Input'!$C38,"OK",IF(VLOOKUP(BK38,'Player List'!$A$3:$C$275,2)=VLOOKUP($C38,'Lookup Lists'!$A$2:$C$23,3),"CS","Err"))))</f>
        <v>OK</v>
      </c>
      <c r="CG38" s="3" t="str">
        <f>IF(BL38=" ","OK",IF(ISBLANK(VLOOKUP(BL38,'Player List'!$A$3:$C$275,3)),"Err",IF(VLOOKUP(BL38,'Player List'!$A$3:$C$275,3)='Player Input'!$C38,"OK",IF(VLOOKUP(BL38,'Player List'!$A$3:$C$275,2)=VLOOKUP($C38,'Lookup Lists'!$A$2:$C$23,3),"CS","Err"))))</f>
        <v>OK</v>
      </c>
      <c r="CH38" s="3" t="str">
        <f>IF(BM38=" ","OK",IF(ISBLANK(VLOOKUP(BM38,'Player List'!$A$3:$C$275,3)),"Err",IF(VLOOKUP(BM38,'Player List'!$A$3:$C$275,3)='Player Input'!$C38,"OK",IF(VLOOKUP(BM38,'Player List'!$A$3:$C$275,2)=VLOOKUP($C38,'Lookup Lists'!$A$2:$C$23,3),"CS","Err"))))</f>
        <v>OK</v>
      </c>
      <c r="CI38" s="43" t="str">
        <f>IF(BN38=" ","OK",IF(ISBLANK(VLOOKUP(BN38,'Player List'!$A$3:$C$275,3)),"Err",IF(VLOOKUP(BN38,'Player List'!$A$3:$C$275,3)='Player Input'!$C38,"OK",IF(VLOOKUP(BN38,'Player List'!$A$3:$C$275,2)=VLOOKUP($C38,'Lookup Lists'!$A$2:$C$23,3),"CS","Err"))))</f>
        <v>OK</v>
      </c>
    </row>
    <row r="39" spans="1:87" x14ac:dyDescent="0.2">
      <c r="A39" s="90">
        <v>42675</v>
      </c>
      <c r="B39" s="89" t="s">
        <v>273</v>
      </c>
      <c r="C39" s="89" t="s">
        <v>346</v>
      </c>
      <c r="D39" s="60" t="str">
        <f t="shared" si="0"/>
        <v>OK</v>
      </c>
      <c r="E39" s="42">
        <v>152</v>
      </c>
      <c r="F39" s="46" t="str">
        <f>VLOOKUP(E39,'Player List'!$A$3:$F$275,6)</f>
        <v>S BUFTON</v>
      </c>
      <c r="G39" s="3">
        <v>147</v>
      </c>
      <c r="H39" s="46" t="str">
        <f>VLOOKUP(G39,'Player List'!$A$3:$F$275,6)</f>
        <v>G HARNWELL</v>
      </c>
      <c r="I39" s="3">
        <v>144</v>
      </c>
      <c r="J39" s="46" t="str">
        <f>VLOOKUP(I39,'Player List'!$A$3:$F$275,6)</f>
        <v>M LEAKE</v>
      </c>
      <c r="K39" s="3">
        <v>146</v>
      </c>
      <c r="L39" s="46" t="str">
        <f>VLOOKUP(K39,'Player List'!$A$3:$F$275,6)</f>
        <v>B GLOVER</v>
      </c>
      <c r="M39" s="42">
        <v>154</v>
      </c>
      <c r="N39" s="46" t="str">
        <f>VLOOKUP(M39,'Player List'!$A$3:$F$275,6)</f>
        <v>T WILSON</v>
      </c>
      <c r="O39" s="3">
        <v>151</v>
      </c>
      <c r="P39" s="46" t="str">
        <f>VLOOKUP(O39,'Player List'!$A$3:$F$275,6)</f>
        <v>B BUFTON</v>
      </c>
      <c r="Q39" s="3">
        <v>145</v>
      </c>
      <c r="R39" s="46" t="str">
        <f>VLOOKUP(Q39,'Player List'!$A$3:$F$275,6)</f>
        <v>M ROBINSON</v>
      </c>
      <c r="S39" s="3">
        <v>106</v>
      </c>
      <c r="T39" s="47" t="str">
        <f>VLOOKUP(S39,'Player List'!$A$3:$F$275,6)</f>
        <v>G WILLIAMS</v>
      </c>
      <c r="U39" s="46"/>
      <c r="V39" s="46" t="e">
        <f>VLOOKUP(U39,'Player List'!$A$3:$F$275,6)</f>
        <v>#N/A</v>
      </c>
      <c r="W39" s="46"/>
      <c r="X39" s="47" t="e">
        <f>VLOOKUP(W39,'Player List'!$A$3:$F$275,6)</f>
        <v>#N/A</v>
      </c>
      <c r="Y39" s="34"/>
      <c r="Z39" s="42">
        <v>291</v>
      </c>
      <c r="AA39" s="46" t="str">
        <f>VLOOKUP(Z39,'Player List'!$A$3:$F$275,6)</f>
        <v>M MADIGAN</v>
      </c>
      <c r="AB39" s="3">
        <v>358</v>
      </c>
      <c r="AC39" s="46" t="str">
        <f>VLOOKUP(AB39,'Player List'!$A$3:$F$275,6)</f>
        <v>L BARLOW</v>
      </c>
      <c r="AD39" s="3">
        <v>66</v>
      </c>
      <c r="AE39" s="46" t="str">
        <f>VLOOKUP(AD39,'Player List'!$A$3:$F$275,6)</f>
        <v>H RENFIELD</v>
      </c>
      <c r="AF39" s="3">
        <v>69</v>
      </c>
      <c r="AG39" s="47" t="str">
        <f>VLOOKUP(AF39,'Player List'!$A$3:$F$275,6)</f>
        <v>J TAYLOR</v>
      </c>
      <c r="AH39" s="42">
        <v>326</v>
      </c>
      <c r="AI39" s="46" t="str">
        <f>VLOOKUP(AH39,'Player List'!$A$3:$F$275,6)</f>
        <v>J BESLEY</v>
      </c>
      <c r="AJ39" s="3">
        <v>60</v>
      </c>
      <c r="AK39" s="46" t="str">
        <f>VLOOKUP(AJ39,'Player List'!$A$3:$F$275,6)</f>
        <v>J KING</v>
      </c>
      <c r="AL39" s="3">
        <v>92</v>
      </c>
      <c r="AM39" s="46" t="str">
        <f>VLOOKUP(AL39,'Player List'!$A$3:$F$275,6)</f>
        <v>A BESLEY</v>
      </c>
      <c r="AN39" s="3">
        <v>65</v>
      </c>
      <c r="AO39" s="47" t="str">
        <f>VLOOKUP(AN39,'Player List'!$A$3:$F$275,6)</f>
        <v>A BARLOW</v>
      </c>
      <c r="AP39" s="46"/>
      <c r="AQ39" s="46" t="e">
        <f>VLOOKUP(AP39,'Player List'!$A$3:$F$275,6)</f>
        <v>#N/A</v>
      </c>
      <c r="AR39" s="46"/>
      <c r="AS39" s="47" t="e">
        <f>VLOOKUP(AR39,'Player List'!$A$3:$F$275,6)</f>
        <v>#N/A</v>
      </c>
      <c r="AU39" s="42">
        <f t="shared" si="21"/>
        <v>152</v>
      </c>
      <c r="AV39" s="3">
        <f t="shared" si="22"/>
        <v>147</v>
      </c>
      <c r="AW39" s="3">
        <f t="shared" si="23"/>
        <v>144</v>
      </c>
      <c r="AX39" s="3">
        <f t="shared" si="24"/>
        <v>146</v>
      </c>
      <c r="AY39" s="3">
        <f t="shared" si="25"/>
        <v>154</v>
      </c>
      <c r="AZ39" s="3">
        <f t="shared" si="26"/>
        <v>151</v>
      </c>
      <c r="BA39" s="3">
        <f t="shared" si="27"/>
        <v>145</v>
      </c>
      <c r="BB39" s="3">
        <f t="shared" si="28"/>
        <v>106</v>
      </c>
      <c r="BC39" s="3" t="str">
        <f t="shared" si="9"/>
        <v xml:space="preserve"> </v>
      </c>
      <c r="BD39" s="3" t="str">
        <f t="shared" si="10"/>
        <v xml:space="preserve"> </v>
      </c>
      <c r="BE39" s="42">
        <f t="shared" si="29"/>
        <v>291</v>
      </c>
      <c r="BF39" s="3">
        <f t="shared" si="30"/>
        <v>358</v>
      </c>
      <c r="BG39" s="3">
        <f t="shared" si="31"/>
        <v>66</v>
      </c>
      <c r="BH39" s="3">
        <f t="shared" si="32"/>
        <v>69</v>
      </c>
      <c r="BI39" s="3">
        <f t="shared" si="33"/>
        <v>326</v>
      </c>
      <c r="BJ39" s="3">
        <f t="shared" si="34"/>
        <v>60</v>
      </c>
      <c r="BK39" s="3">
        <f t="shared" si="35"/>
        <v>92</v>
      </c>
      <c r="BL39" s="3">
        <f t="shared" si="36"/>
        <v>65</v>
      </c>
      <c r="BM39" s="3" t="str">
        <f t="shared" si="19"/>
        <v xml:space="preserve"> </v>
      </c>
      <c r="BN39" s="43" t="str">
        <f t="shared" si="20"/>
        <v xml:space="preserve"> </v>
      </c>
      <c r="BP39" s="42" t="str">
        <f>IF(AU39=" ","OK",IF(ISBLANK(VLOOKUP(AU39,'Player List'!$A$3:$C$275,3)),"Err",IF(VLOOKUP(AU39,'Player List'!$A$3:$C$275,3)='Player Input'!$B39,"OK",IF(VLOOKUP(AU39,'Player List'!$A$3:$C$275,2)=VLOOKUP($B39,'Lookup Lists'!$A$2:$C$23,3),"CS","Err"))))</f>
        <v>OK</v>
      </c>
      <c r="BQ39" s="3" t="str">
        <f>IF(AV39=" ","OK",IF(ISBLANK(VLOOKUP(AV39,'Player List'!$A$3:$C$275,3)),"Err",IF(VLOOKUP(AV39,'Player List'!$A$3:$C$275,3)='Player Input'!$B39,"OK",IF(VLOOKUP(AV39,'Player List'!$A$3:$C$275,2)=VLOOKUP($B39,'Lookup Lists'!$A$2:$C$23,3),"CS","Err"))))</f>
        <v>OK</v>
      </c>
      <c r="BR39" s="3" t="str">
        <f>IF(AW39=" ","OK",IF(ISBLANK(VLOOKUP(AW39,'Player List'!$A$3:$C$275,3)),"Err",IF(VLOOKUP(AW39,'Player List'!$A$3:$C$275,3)='Player Input'!$B39,"OK",IF(VLOOKUP(AW39,'Player List'!$A$3:$C$275,2)=VLOOKUP($B39,'Lookup Lists'!$A$2:$C$23,3),"CS","Err"))))</f>
        <v>OK</v>
      </c>
      <c r="BS39" s="3" t="str">
        <f>IF(AX39=" ","OK",IF(ISBLANK(VLOOKUP(AX39,'Player List'!$A$3:$C$275,3)),"Err",IF(VLOOKUP(AX39,'Player List'!$A$3:$C$275,3)='Player Input'!$B39,"OK",IF(VLOOKUP(AX39,'Player List'!$A$3:$C$275,2)=VLOOKUP($B39,'Lookup Lists'!$A$2:$C$23,3),"CS","Err"))))</f>
        <v>OK</v>
      </c>
      <c r="BT39" s="3" t="str">
        <f>IF(AY39=" ","OK",IF(ISBLANK(VLOOKUP(AY39,'Player List'!$A$3:$C$275,3)),"Err",IF(VLOOKUP(AY39,'Player List'!$A$3:$C$275,3)='Player Input'!$B39,"OK",IF(VLOOKUP(AY39,'Player List'!$A$3:$C$275,2)=VLOOKUP($B39,'Lookup Lists'!$A$2:$C$23,3),"CS","Err"))))</f>
        <v>OK</v>
      </c>
      <c r="BU39" s="3" t="str">
        <f>IF(AZ39=" ","OK",IF(ISBLANK(VLOOKUP(AZ39,'Player List'!$A$3:$C$275,3)),"Err",IF(VLOOKUP(AZ39,'Player List'!$A$3:$C$275,3)='Player Input'!$B39,"OK",IF(VLOOKUP(AZ39,'Player List'!$A$3:$C$275,2)=VLOOKUP($B39,'Lookup Lists'!$A$2:$C$23,3),"CS","Err"))))</f>
        <v>OK</v>
      </c>
      <c r="BV39" s="3" t="str">
        <f>IF(BA39=" ","OK",IF(ISBLANK(VLOOKUP(BA39,'Player List'!$A$3:$C$275,3)),"Err",IF(VLOOKUP(BA39,'Player List'!$A$3:$C$275,3)='Player Input'!$B39,"OK",IF(VLOOKUP(BA39,'Player List'!$A$3:$C$275,2)=VLOOKUP($B39,'Lookup Lists'!$A$2:$C$23,3),"CS","Err"))))</f>
        <v>OK</v>
      </c>
      <c r="BW39" s="3" t="str">
        <f>IF(BB39=" ","OK",IF(ISBLANK(VLOOKUP(BB39,'Player List'!$A$3:$C$275,3)),"Err",IF(VLOOKUP(BB39,'Player List'!$A$3:$C$275,3)='Player Input'!$B39,"OK",IF(VLOOKUP(BB39,'Player List'!$A$3:$C$275,2)=VLOOKUP($B39,'Lookup Lists'!$A$2:$C$23,3),"CS","Err"))))</f>
        <v>OK</v>
      </c>
      <c r="BX39" s="3" t="str">
        <f>IF(BC39=" ","OK",IF(ISBLANK(VLOOKUP(BC39,'Player List'!$A$3:$C$275,3)),"Err",IF(VLOOKUP(BC39,'Player List'!$A$3:$C$275,3)='Player Input'!$B39,"OK",IF(VLOOKUP(BC39,'Player List'!$A$3:$C$275,2)=VLOOKUP($B39,'Lookup Lists'!$A$2:$C$23,3),"CS","Err"))))</f>
        <v>OK</v>
      </c>
      <c r="BY39" s="3" t="str">
        <f>IF(BD39=" ","OK",IF(ISBLANK(VLOOKUP(BD39,'Player List'!$A$3:$C$275,3)),"Err",IF(VLOOKUP(BD39,'Player List'!$A$3:$C$275,3)='Player Input'!$B39,"OK",IF(VLOOKUP(BD39,'Player List'!$A$3:$C$275,2)=VLOOKUP($B39,'Lookup Lists'!$A$2:$C$23,3),"CS","Err"))))</f>
        <v>OK</v>
      </c>
      <c r="BZ39" s="42" t="str">
        <f>IF(BE39=" ","OK",IF(ISBLANK(VLOOKUP(BE39,'Player List'!$A$3:$C$275,3)),"Err",IF(VLOOKUP(BE39,'Player List'!$A$3:$C$275,3)='Player Input'!$C39,"OK",IF(VLOOKUP(BE39,'Player List'!$A$3:$C$275,2)=VLOOKUP($C39,'Lookup Lists'!$A$2:$C$23,3),"CS","Err"))))</f>
        <v>OK</v>
      </c>
      <c r="CA39" s="3" t="str">
        <f>IF(BF39=" ","OK",IF(ISBLANK(VLOOKUP(BF39,'Player List'!$A$3:$C$275,3)),"Err",IF(VLOOKUP(BF39,'Player List'!$A$3:$C$275,3)='Player Input'!$C39,"OK",IF(VLOOKUP(BF39,'Player List'!$A$3:$C$275,2)=VLOOKUP($C39,'Lookup Lists'!$A$2:$C$23,3),"CS","Err"))))</f>
        <v>OK</v>
      </c>
      <c r="CB39" s="3" t="str">
        <f>IF(BG39=" ","OK",IF(ISBLANK(VLOOKUP(BG39,'Player List'!$A$3:$C$275,3)),"Err",IF(VLOOKUP(BG39,'Player List'!$A$3:$C$275,3)='Player Input'!$C39,"OK",IF(VLOOKUP(BG39,'Player List'!$A$3:$C$275,2)=VLOOKUP($C39,'Lookup Lists'!$A$2:$C$23,3),"CS","Err"))))</f>
        <v>OK</v>
      </c>
      <c r="CC39" s="3" t="str">
        <f>IF(BH39=" ","OK",IF(ISBLANK(VLOOKUP(BH39,'Player List'!$A$3:$C$275,3)),"Err",IF(VLOOKUP(BH39,'Player List'!$A$3:$C$275,3)='Player Input'!$C39,"OK",IF(VLOOKUP(BH39,'Player List'!$A$3:$C$275,2)=VLOOKUP($C39,'Lookup Lists'!$A$2:$C$23,3),"CS","Err"))))</f>
        <v>OK</v>
      </c>
      <c r="CD39" s="3" t="str">
        <f>IF(BI39=" ","OK",IF(ISBLANK(VLOOKUP(BI39,'Player List'!$A$3:$C$275,3)),"Err",IF(VLOOKUP(BI39,'Player List'!$A$3:$C$275,3)='Player Input'!$C39,"OK",IF(VLOOKUP(BI39,'Player List'!$A$3:$C$275,2)=VLOOKUP($C39,'Lookup Lists'!$A$2:$C$23,3),"CS","Err"))))</f>
        <v>OK</v>
      </c>
      <c r="CE39" s="3" t="str">
        <f>IF(BJ39=" ","OK",IF(ISBLANK(VLOOKUP(BJ39,'Player List'!$A$3:$C$275,3)),"Err",IF(VLOOKUP(BJ39,'Player List'!$A$3:$C$275,3)='Player Input'!$C39,"OK",IF(VLOOKUP(BJ39,'Player List'!$A$3:$C$275,2)=VLOOKUP($C39,'Lookup Lists'!$A$2:$C$23,3),"CS","Err"))))</f>
        <v>OK</v>
      </c>
      <c r="CF39" s="3" t="str">
        <f>IF(BK39=" ","OK",IF(ISBLANK(VLOOKUP(BK39,'Player List'!$A$3:$C$275,3)),"Err",IF(VLOOKUP(BK39,'Player List'!$A$3:$C$275,3)='Player Input'!$C39,"OK",IF(VLOOKUP(BK39,'Player List'!$A$3:$C$275,2)=VLOOKUP($C39,'Lookup Lists'!$A$2:$C$23,3),"CS","Err"))))</f>
        <v>OK</v>
      </c>
      <c r="CG39" s="3" t="str">
        <f>IF(BL39=" ","OK",IF(ISBLANK(VLOOKUP(BL39,'Player List'!$A$3:$C$275,3)),"Err",IF(VLOOKUP(BL39,'Player List'!$A$3:$C$275,3)='Player Input'!$C39,"OK",IF(VLOOKUP(BL39,'Player List'!$A$3:$C$275,2)=VLOOKUP($C39,'Lookup Lists'!$A$2:$C$23,3),"CS","Err"))))</f>
        <v>OK</v>
      </c>
      <c r="CH39" s="3" t="str">
        <f>IF(BM39=" ","OK",IF(ISBLANK(VLOOKUP(BM39,'Player List'!$A$3:$C$275,3)),"Err",IF(VLOOKUP(BM39,'Player List'!$A$3:$C$275,3)='Player Input'!$C39,"OK",IF(VLOOKUP(BM39,'Player List'!$A$3:$C$275,2)=VLOOKUP($C39,'Lookup Lists'!$A$2:$C$23,3),"CS","Err"))))</f>
        <v>OK</v>
      </c>
      <c r="CI39" s="43" t="str">
        <f>IF(BN39=" ","OK",IF(ISBLANK(VLOOKUP(BN39,'Player List'!$A$3:$C$275,3)),"Err",IF(VLOOKUP(BN39,'Player List'!$A$3:$C$275,3)='Player Input'!$C39,"OK",IF(VLOOKUP(BN39,'Player List'!$A$3:$C$275,2)=VLOOKUP($C39,'Lookup Lists'!$A$2:$C$23,3),"CS","Err"))))</f>
        <v>OK</v>
      </c>
    </row>
    <row r="40" spans="1:87" x14ac:dyDescent="0.2">
      <c r="A40" s="108">
        <v>42675</v>
      </c>
      <c r="B40" s="109" t="s">
        <v>389</v>
      </c>
      <c r="C40" s="109" t="s">
        <v>350</v>
      </c>
      <c r="D40" s="60" t="str">
        <f t="shared" si="0"/>
        <v>OK</v>
      </c>
      <c r="E40" s="42">
        <v>360</v>
      </c>
      <c r="F40" s="46" t="str">
        <f>VLOOKUP(E40,'Player List'!$A$3:$F$275,6)</f>
        <v>P GOULDING</v>
      </c>
      <c r="G40" s="3">
        <v>347</v>
      </c>
      <c r="H40" s="46" t="str">
        <f>VLOOKUP(G40,'Player List'!$A$3:$F$275,6)</f>
        <v>T COOPER</v>
      </c>
      <c r="I40" s="3">
        <v>332</v>
      </c>
      <c r="J40" s="46" t="str">
        <f>VLOOKUP(I40,'Player List'!$A$3:$F$275,6)</f>
        <v>D SMITH</v>
      </c>
      <c r="K40" s="3">
        <v>331</v>
      </c>
      <c r="L40" s="46" t="str">
        <f>VLOOKUP(K40,'Player List'!$A$3:$F$275,6)</f>
        <v>L ANSON</v>
      </c>
      <c r="M40" s="42">
        <v>338</v>
      </c>
      <c r="N40" s="46" t="str">
        <f>VLOOKUP(M40,'Player List'!$A$3:$F$275,6)</f>
        <v>R WALDEN</v>
      </c>
      <c r="O40" s="3">
        <v>361</v>
      </c>
      <c r="P40" s="46" t="str">
        <f>VLOOKUP(O40,'Player List'!$A$3:$F$275,6)</f>
        <v>J MACNAUGHTON</v>
      </c>
      <c r="Q40" s="3">
        <v>336</v>
      </c>
      <c r="R40" s="46" t="str">
        <f>VLOOKUP(Q40,'Player List'!$A$3:$F$275,6)</f>
        <v>I HEALEY</v>
      </c>
      <c r="S40" s="3">
        <v>333</v>
      </c>
      <c r="T40" s="47" t="str">
        <f>VLOOKUP(S40,'Player List'!$A$3:$F$275,6)</f>
        <v>P SMITH</v>
      </c>
      <c r="U40" s="46"/>
      <c r="V40" s="46" t="e">
        <f>VLOOKUP(U40,'Player List'!$A$3:$F$275,6)</f>
        <v>#N/A</v>
      </c>
      <c r="W40" s="46"/>
      <c r="X40" s="47" t="e">
        <f>VLOOKUP(W40,'Player List'!$A$3:$F$275,6)</f>
        <v>#N/A</v>
      </c>
      <c r="Y40" s="34"/>
      <c r="Z40" s="42">
        <v>48</v>
      </c>
      <c r="AA40" s="46" t="str">
        <f>VLOOKUP(Z40,'Player List'!$A$3:$F$275,6)</f>
        <v>G GANGE</v>
      </c>
      <c r="AB40" s="3">
        <v>63</v>
      </c>
      <c r="AC40" s="46" t="str">
        <f>VLOOKUP(AB40,'Player List'!$A$3:$F$275,6)</f>
        <v>D REES</v>
      </c>
      <c r="AD40" s="3">
        <v>47</v>
      </c>
      <c r="AE40" s="46" t="str">
        <f>VLOOKUP(AD40,'Player List'!$A$3:$F$275,6)</f>
        <v>B GANGE</v>
      </c>
      <c r="AF40" s="3">
        <v>46</v>
      </c>
      <c r="AG40" s="47" t="str">
        <f>VLOOKUP(AF40,'Player List'!$A$3:$F$275,6)</f>
        <v>J COOPER</v>
      </c>
      <c r="AH40" s="42">
        <v>181</v>
      </c>
      <c r="AI40" s="46" t="str">
        <f>VLOOKUP(AH40,'Player List'!$A$3:$F$275,6)</f>
        <v>D FOULKES</v>
      </c>
      <c r="AJ40" s="3">
        <v>62</v>
      </c>
      <c r="AK40" s="46" t="str">
        <f>VLOOKUP(AJ40,'Player List'!$A$3:$F$275,6)</f>
        <v>D REES</v>
      </c>
      <c r="AL40" s="3">
        <v>219</v>
      </c>
      <c r="AM40" s="46" t="str">
        <f>VLOOKUP(AL40,'Player List'!$A$3:$F$275,6)</f>
        <v>G PRES</v>
      </c>
      <c r="AN40" s="3">
        <v>313</v>
      </c>
      <c r="AO40" s="47" t="str">
        <f>VLOOKUP(AN40,'Player List'!$A$3:$F$275,6)</f>
        <v>B CONSTABLE</v>
      </c>
      <c r="AP40" s="46"/>
      <c r="AQ40" s="46" t="e">
        <f>VLOOKUP(AP40,'Player List'!$A$3:$F$275,6)</f>
        <v>#N/A</v>
      </c>
      <c r="AR40" s="46"/>
      <c r="AS40" s="47" t="e">
        <f>VLOOKUP(AR40,'Player List'!$A$3:$F$275,6)</f>
        <v>#N/A</v>
      </c>
      <c r="AU40" s="42">
        <f t="shared" si="21"/>
        <v>360</v>
      </c>
      <c r="AV40" s="3">
        <f t="shared" si="22"/>
        <v>347</v>
      </c>
      <c r="AW40" s="3">
        <f t="shared" si="23"/>
        <v>332</v>
      </c>
      <c r="AX40" s="3">
        <f t="shared" si="24"/>
        <v>331</v>
      </c>
      <c r="AY40" s="3">
        <f t="shared" si="25"/>
        <v>338</v>
      </c>
      <c r="AZ40" s="3">
        <f t="shared" si="26"/>
        <v>361</v>
      </c>
      <c r="BA40" s="3">
        <f t="shared" si="27"/>
        <v>336</v>
      </c>
      <c r="BB40" s="3">
        <f t="shared" si="28"/>
        <v>333</v>
      </c>
      <c r="BC40" s="3" t="str">
        <f t="shared" si="9"/>
        <v xml:space="preserve"> </v>
      </c>
      <c r="BD40" s="3" t="str">
        <f t="shared" si="10"/>
        <v xml:space="preserve"> </v>
      </c>
      <c r="BE40" s="42">
        <f t="shared" si="29"/>
        <v>48</v>
      </c>
      <c r="BF40" s="3">
        <f t="shared" si="30"/>
        <v>63</v>
      </c>
      <c r="BG40" s="3">
        <f t="shared" si="31"/>
        <v>47</v>
      </c>
      <c r="BH40" s="3">
        <f t="shared" si="32"/>
        <v>46</v>
      </c>
      <c r="BI40" s="3">
        <f t="shared" si="33"/>
        <v>181</v>
      </c>
      <c r="BJ40" s="3">
        <f t="shared" si="34"/>
        <v>62</v>
      </c>
      <c r="BK40" s="3">
        <f t="shared" si="35"/>
        <v>219</v>
      </c>
      <c r="BL40" s="3">
        <f t="shared" si="36"/>
        <v>313</v>
      </c>
      <c r="BM40" s="3" t="str">
        <f t="shared" si="19"/>
        <v xml:space="preserve"> </v>
      </c>
      <c r="BN40" s="43" t="str">
        <f t="shared" si="20"/>
        <v xml:space="preserve"> </v>
      </c>
      <c r="BP40" s="42" t="str">
        <f>IF(AU40=" ","OK",IF(ISBLANK(VLOOKUP(AU40,'Player List'!$A$3:$C$275,3)),"Err",IF(VLOOKUP(AU40,'Player List'!$A$3:$C$275,3)='Player Input'!$B40,"OK",IF(VLOOKUP(AU40,'Player List'!$A$3:$C$275,2)=VLOOKUP($B40,'Lookup Lists'!$A$2:$C$23,3),"CS","Err"))))</f>
        <v>OK</v>
      </c>
      <c r="BQ40" s="3" t="str">
        <f>IF(AV40=" ","OK",IF(ISBLANK(VLOOKUP(AV40,'Player List'!$A$3:$C$275,3)),"Err",IF(VLOOKUP(AV40,'Player List'!$A$3:$C$275,3)='Player Input'!$B40,"OK",IF(VLOOKUP(AV40,'Player List'!$A$3:$C$275,2)=VLOOKUP($B40,'Lookup Lists'!$A$2:$C$23,3),"CS","Err"))))</f>
        <v>OK</v>
      </c>
      <c r="BR40" s="3" t="str">
        <f>IF(AW40=" ","OK",IF(ISBLANK(VLOOKUP(AW40,'Player List'!$A$3:$C$275,3)),"Err",IF(VLOOKUP(AW40,'Player List'!$A$3:$C$275,3)='Player Input'!$B40,"OK",IF(VLOOKUP(AW40,'Player List'!$A$3:$C$275,2)=VLOOKUP($B40,'Lookup Lists'!$A$2:$C$23,3),"CS","Err"))))</f>
        <v>OK</v>
      </c>
      <c r="BS40" s="3" t="str">
        <f>IF(AX40=" ","OK",IF(ISBLANK(VLOOKUP(AX40,'Player List'!$A$3:$C$275,3)),"Err",IF(VLOOKUP(AX40,'Player List'!$A$3:$C$275,3)='Player Input'!$B40,"OK",IF(VLOOKUP(AX40,'Player List'!$A$3:$C$275,2)=VLOOKUP($B40,'Lookup Lists'!$A$2:$C$23,3),"CS","Err"))))</f>
        <v>OK</v>
      </c>
      <c r="BT40" s="3" t="str">
        <f>IF(AY40=" ","OK",IF(ISBLANK(VLOOKUP(AY40,'Player List'!$A$3:$C$275,3)),"Err",IF(VLOOKUP(AY40,'Player List'!$A$3:$C$275,3)='Player Input'!$B40,"OK",IF(VLOOKUP(AY40,'Player List'!$A$3:$C$275,2)=VLOOKUP($B40,'Lookup Lists'!$A$2:$C$23,3),"CS","Err"))))</f>
        <v>OK</v>
      </c>
      <c r="BU40" s="3" t="str">
        <f>IF(AZ40=" ","OK",IF(ISBLANK(VLOOKUP(AZ40,'Player List'!$A$3:$C$275,3)),"Err",IF(VLOOKUP(AZ40,'Player List'!$A$3:$C$275,3)='Player Input'!$B40,"OK",IF(VLOOKUP(AZ40,'Player List'!$A$3:$C$275,2)=VLOOKUP($B40,'Lookup Lists'!$A$2:$C$23,3),"CS","Err"))))</f>
        <v>OK</v>
      </c>
      <c r="BV40" s="3" t="str">
        <f>IF(BA40=" ","OK",IF(ISBLANK(VLOOKUP(BA40,'Player List'!$A$3:$C$275,3)),"Err",IF(VLOOKUP(BA40,'Player List'!$A$3:$C$275,3)='Player Input'!$B40,"OK",IF(VLOOKUP(BA40,'Player List'!$A$3:$C$275,2)=VLOOKUP($B40,'Lookup Lists'!$A$2:$C$23,3),"CS","Err"))))</f>
        <v>OK</v>
      </c>
      <c r="BW40" s="3" t="str">
        <f>IF(BB40=" ","OK",IF(ISBLANK(VLOOKUP(BB40,'Player List'!$A$3:$C$275,3)),"Err",IF(VLOOKUP(BB40,'Player List'!$A$3:$C$275,3)='Player Input'!$B40,"OK",IF(VLOOKUP(BB40,'Player List'!$A$3:$C$275,2)=VLOOKUP($B40,'Lookup Lists'!$A$2:$C$23,3),"CS","Err"))))</f>
        <v>OK</v>
      </c>
      <c r="BX40" s="3" t="str">
        <f>IF(BC40=" ","OK",IF(ISBLANK(VLOOKUP(BC40,'Player List'!$A$3:$C$275,3)),"Err",IF(VLOOKUP(BC40,'Player List'!$A$3:$C$275,3)='Player Input'!$B40,"OK",IF(VLOOKUP(BC40,'Player List'!$A$3:$C$275,2)=VLOOKUP($B40,'Lookup Lists'!$A$2:$C$23,3),"CS","Err"))))</f>
        <v>OK</v>
      </c>
      <c r="BY40" s="3" t="str">
        <f>IF(BD40=" ","OK",IF(ISBLANK(VLOOKUP(BD40,'Player List'!$A$3:$C$275,3)),"Err",IF(VLOOKUP(BD40,'Player List'!$A$3:$C$275,3)='Player Input'!$B40,"OK",IF(VLOOKUP(BD40,'Player List'!$A$3:$C$275,2)=VLOOKUP($B40,'Lookup Lists'!$A$2:$C$23,3),"CS","Err"))))</f>
        <v>OK</v>
      </c>
      <c r="BZ40" s="42" t="str">
        <f>IF(BE40=" ","OK",IF(ISBLANK(VLOOKUP(BE40,'Player List'!$A$3:$C$275,3)),"Err",IF(VLOOKUP(BE40,'Player List'!$A$3:$C$275,3)='Player Input'!$C40,"OK",IF(VLOOKUP(BE40,'Player List'!$A$3:$C$275,2)=VLOOKUP($C40,'Lookup Lists'!$A$2:$C$23,3),"CS","Err"))))</f>
        <v>OK</v>
      </c>
      <c r="CA40" s="3" t="str">
        <f>IF(BF40=" ","OK",IF(ISBLANK(VLOOKUP(BF40,'Player List'!$A$3:$C$275,3)),"Err",IF(VLOOKUP(BF40,'Player List'!$A$3:$C$275,3)='Player Input'!$C40,"OK",IF(VLOOKUP(BF40,'Player List'!$A$3:$C$275,2)=VLOOKUP($C40,'Lookup Lists'!$A$2:$C$23,3),"CS","Err"))))</f>
        <v>OK</v>
      </c>
      <c r="CB40" s="3" t="str">
        <f>IF(BG40=" ","OK",IF(ISBLANK(VLOOKUP(BG40,'Player List'!$A$3:$C$275,3)),"Err",IF(VLOOKUP(BG40,'Player List'!$A$3:$C$275,3)='Player Input'!$C40,"OK",IF(VLOOKUP(BG40,'Player List'!$A$3:$C$275,2)=VLOOKUP($C40,'Lookup Lists'!$A$2:$C$23,3),"CS","Err"))))</f>
        <v>OK</v>
      </c>
      <c r="CC40" s="3" t="str">
        <f>IF(BH40=" ","OK",IF(ISBLANK(VLOOKUP(BH40,'Player List'!$A$3:$C$275,3)),"Err",IF(VLOOKUP(BH40,'Player List'!$A$3:$C$275,3)='Player Input'!$C40,"OK",IF(VLOOKUP(BH40,'Player List'!$A$3:$C$275,2)=VLOOKUP($C40,'Lookup Lists'!$A$2:$C$23,3),"CS","Err"))))</f>
        <v>OK</v>
      </c>
      <c r="CD40" s="3" t="str">
        <f>IF(BI40=" ","OK",IF(ISBLANK(VLOOKUP(BI40,'Player List'!$A$3:$C$275,3)),"Err",IF(VLOOKUP(BI40,'Player List'!$A$3:$C$275,3)='Player Input'!$C40,"OK",IF(VLOOKUP(BI40,'Player List'!$A$3:$C$275,2)=VLOOKUP($C40,'Lookup Lists'!$A$2:$C$23,3),"CS","Err"))))</f>
        <v>OK</v>
      </c>
      <c r="CE40" s="3" t="str">
        <f>IF(BJ40=" ","OK",IF(ISBLANK(VLOOKUP(BJ40,'Player List'!$A$3:$C$275,3)),"Err",IF(VLOOKUP(BJ40,'Player List'!$A$3:$C$275,3)='Player Input'!$C40,"OK",IF(VLOOKUP(BJ40,'Player List'!$A$3:$C$275,2)=VLOOKUP($C40,'Lookup Lists'!$A$2:$C$23,3),"CS","Err"))))</f>
        <v>OK</v>
      </c>
      <c r="CF40" s="3" t="str">
        <f>IF(BK40=" ","OK",IF(ISBLANK(VLOOKUP(BK40,'Player List'!$A$3:$C$275,3)),"Err",IF(VLOOKUP(BK40,'Player List'!$A$3:$C$275,3)='Player Input'!$C40,"OK",IF(VLOOKUP(BK40,'Player List'!$A$3:$C$275,2)=VLOOKUP($C40,'Lookup Lists'!$A$2:$C$23,3),"CS","Err"))))</f>
        <v>OK</v>
      </c>
      <c r="CG40" s="3" t="str">
        <f>IF(BL40=" ","OK",IF(ISBLANK(VLOOKUP(BL40,'Player List'!$A$3:$C$275,3)),"Err",IF(VLOOKUP(BL40,'Player List'!$A$3:$C$275,3)='Player Input'!$C40,"OK",IF(VLOOKUP(BL40,'Player List'!$A$3:$C$275,2)=VLOOKUP($C40,'Lookup Lists'!$A$2:$C$23,3),"CS","Err"))))</f>
        <v>OK</v>
      </c>
      <c r="CH40" s="3" t="str">
        <f>IF(BM40=" ","OK",IF(ISBLANK(VLOOKUP(BM40,'Player List'!$A$3:$C$275,3)),"Err",IF(VLOOKUP(BM40,'Player List'!$A$3:$C$275,3)='Player Input'!$C40,"OK",IF(VLOOKUP(BM40,'Player List'!$A$3:$C$275,2)=VLOOKUP($C40,'Lookup Lists'!$A$2:$C$23,3),"CS","Err"))))</f>
        <v>OK</v>
      </c>
      <c r="CI40" s="43" t="str">
        <f>IF(BN40=" ","OK",IF(ISBLANK(VLOOKUP(BN40,'Player List'!$A$3:$C$275,3)),"Err",IF(VLOOKUP(BN40,'Player List'!$A$3:$C$275,3)='Player Input'!$C40,"OK",IF(VLOOKUP(BN40,'Player List'!$A$3:$C$275,2)=VLOOKUP($C40,'Lookup Lists'!$A$2:$C$23,3),"CS","Err"))))</f>
        <v>OK</v>
      </c>
    </row>
    <row r="41" spans="1:87" x14ac:dyDescent="0.2">
      <c r="A41" s="90">
        <v>42676</v>
      </c>
      <c r="B41" s="89" t="s">
        <v>270</v>
      </c>
      <c r="C41" s="89" t="s">
        <v>260</v>
      </c>
      <c r="D41" s="60" t="str">
        <f t="shared" si="0"/>
        <v>OK</v>
      </c>
      <c r="E41" s="42">
        <v>24</v>
      </c>
      <c r="F41" s="46" t="str">
        <f>VLOOKUP(E41,'Player List'!$A$3:$F$275,6)</f>
        <v>M BELL</v>
      </c>
      <c r="G41" s="3">
        <v>357</v>
      </c>
      <c r="H41" s="46" t="str">
        <f>VLOOKUP(G41,'Player List'!$A$3:$F$275,6)</f>
        <v>C WOAKES</v>
      </c>
      <c r="I41" s="3">
        <v>23</v>
      </c>
      <c r="J41" s="46" t="str">
        <f>VLOOKUP(I41,'Player List'!$A$3:$F$275,6)</f>
        <v>R BELL</v>
      </c>
      <c r="K41" s="3">
        <v>14</v>
      </c>
      <c r="L41" s="46" t="str">
        <f>VLOOKUP(K41,'Player List'!$A$3:$F$275,6)</f>
        <v>D BYWATER</v>
      </c>
      <c r="M41" s="42">
        <v>21</v>
      </c>
      <c r="N41" s="46" t="str">
        <f>VLOOKUP(M41,'Player List'!$A$3:$F$275,6)</f>
        <v>O WATKINS</v>
      </c>
      <c r="O41" s="3">
        <v>273</v>
      </c>
      <c r="P41" s="46" t="str">
        <f>VLOOKUP(O41,'Player List'!$A$3:$F$275,6)</f>
        <v>J BEVAN</v>
      </c>
      <c r="Q41" s="3">
        <v>19</v>
      </c>
      <c r="R41" s="46" t="str">
        <f>VLOOKUP(Q41,'Player List'!$A$3:$F$275,6)</f>
        <v>J OAKMAN</v>
      </c>
      <c r="S41" s="3">
        <v>13</v>
      </c>
      <c r="T41" s="47" t="str">
        <f>VLOOKUP(S41,'Player List'!$A$3:$F$275,6)</f>
        <v>G BYWATER</v>
      </c>
      <c r="U41" s="46"/>
      <c r="V41" s="46" t="e">
        <f>VLOOKUP(U41,'Player List'!$A$3:$F$275,6)</f>
        <v>#N/A</v>
      </c>
      <c r="W41" s="46"/>
      <c r="X41" s="47" t="e">
        <f>VLOOKUP(W41,'Player List'!$A$3:$F$275,6)</f>
        <v>#N/A</v>
      </c>
      <c r="Y41" s="34"/>
      <c r="Z41" s="42">
        <v>31</v>
      </c>
      <c r="AA41" s="46" t="str">
        <f>VLOOKUP(Z41,'Player List'!$A$3:$F$275,6)</f>
        <v>J BRYANT</v>
      </c>
      <c r="AB41" s="3">
        <v>274</v>
      </c>
      <c r="AC41" s="46" t="str">
        <f>VLOOKUP(AB41,'Player List'!$A$3:$F$275,6)</f>
        <v>B ROGERS</v>
      </c>
      <c r="AD41" s="3">
        <v>27</v>
      </c>
      <c r="AE41" s="46" t="str">
        <f>VLOOKUP(AD41,'Player List'!$A$3:$F$275,6)</f>
        <v>B HESKETH</v>
      </c>
      <c r="AF41" s="3">
        <v>34</v>
      </c>
      <c r="AG41" s="47" t="str">
        <f>VLOOKUP(AF41,'Player List'!$A$3:$F$275,6)</f>
        <v>D BOTT</v>
      </c>
      <c r="AH41" s="42">
        <v>32</v>
      </c>
      <c r="AI41" s="46" t="str">
        <f>VLOOKUP(AH41,'Player List'!$A$3:$F$275,6)</f>
        <v>K O'CONNOR</v>
      </c>
      <c r="AJ41" s="3">
        <v>33</v>
      </c>
      <c r="AK41" s="46" t="str">
        <f>VLOOKUP(AJ41,'Player List'!$A$3:$F$275,6)</f>
        <v>D TOLSON</v>
      </c>
      <c r="AL41" s="3">
        <v>30</v>
      </c>
      <c r="AM41" s="46" t="str">
        <f>VLOOKUP(AL41,'Player List'!$A$3:$F$275,6)</f>
        <v>J CATON</v>
      </c>
      <c r="AN41" s="3">
        <v>29</v>
      </c>
      <c r="AO41" s="47" t="str">
        <f>VLOOKUP(AN41,'Player List'!$A$3:$F$275,6)</f>
        <v>I PORTER</v>
      </c>
      <c r="AP41" s="46"/>
      <c r="AQ41" s="46" t="e">
        <f>VLOOKUP(AP41,'Player List'!$A$3:$F$275,6)</f>
        <v>#N/A</v>
      </c>
      <c r="AR41" s="46"/>
      <c r="AS41" s="47" t="e">
        <f>VLOOKUP(AR41,'Player List'!$A$3:$F$275,6)</f>
        <v>#N/A</v>
      </c>
      <c r="AU41" s="42">
        <f t="shared" si="21"/>
        <v>24</v>
      </c>
      <c r="AV41" s="3">
        <f t="shared" si="22"/>
        <v>357</v>
      </c>
      <c r="AW41" s="3">
        <f t="shared" si="23"/>
        <v>23</v>
      </c>
      <c r="AX41" s="3">
        <f t="shared" si="24"/>
        <v>14</v>
      </c>
      <c r="AY41" s="3">
        <f t="shared" si="25"/>
        <v>21</v>
      </c>
      <c r="AZ41" s="3">
        <f t="shared" si="26"/>
        <v>273</v>
      </c>
      <c r="BA41" s="3">
        <f t="shared" si="27"/>
        <v>19</v>
      </c>
      <c r="BB41" s="3">
        <f t="shared" si="28"/>
        <v>13</v>
      </c>
      <c r="BC41" s="3" t="str">
        <f t="shared" si="9"/>
        <v xml:space="preserve"> </v>
      </c>
      <c r="BD41" s="3" t="str">
        <f t="shared" si="10"/>
        <v xml:space="preserve"> </v>
      </c>
      <c r="BE41" s="42">
        <f t="shared" si="29"/>
        <v>31</v>
      </c>
      <c r="BF41" s="3">
        <f t="shared" si="30"/>
        <v>274</v>
      </c>
      <c r="BG41" s="3">
        <f t="shared" si="31"/>
        <v>27</v>
      </c>
      <c r="BH41" s="3">
        <f t="shared" si="32"/>
        <v>34</v>
      </c>
      <c r="BI41" s="3">
        <f t="shared" si="33"/>
        <v>32</v>
      </c>
      <c r="BJ41" s="3">
        <f t="shared" si="34"/>
        <v>33</v>
      </c>
      <c r="BK41" s="3">
        <f t="shared" si="35"/>
        <v>30</v>
      </c>
      <c r="BL41" s="3">
        <f t="shared" si="36"/>
        <v>29</v>
      </c>
      <c r="BM41" s="3" t="str">
        <f t="shared" si="19"/>
        <v xml:space="preserve"> </v>
      </c>
      <c r="BN41" s="43" t="str">
        <f t="shared" si="20"/>
        <v xml:space="preserve"> </v>
      </c>
      <c r="BP41" s="42" t="str">
        <f>IF(AU41=" ","OK",IF(ISBLANK(VLOOKUP(AU41,'Player List'!$A$3:$C$275,3)),"Err",IF(VLOOKUP(AU41,'Player List'!$A$3:$C$275,3)='Player Input'!$B41,"OK",IF(VLOOKUP(AU41,'Player List'!$A$3:$C$275,2)=VLOOKUP($B41,'Lookup Lists'!$A$2:$C$23,3),"CS","Err"))))</f>
        <v>OK</v>
      </c>
      <c r="BQ41" s="3" t="str">
        <f>IF(AV41=" ","OK",IF(ISBLANK(VLOOKUP(AV41,'Player List'!$A$3:$C$275,3)),"Err",IF(VLOOKUP(AV41,'Player List'!$A$3:$C$275,3)='Player Input'!$B41,"OK",IF(VLOOKUP(AV41,'Player List'!$A$3:$C$275,2)=VLOOKUP($B41,'Lookup Lists'!$A$2:$C$23,3),"CS","Err"))))</f>
        <v>OK</v>
      </c>
      <c r="BR41" s="3" t="str">
        <f>IF(AW41=" ","OK",IF(ISBLANK(VLOOKUP(AW41,'Player List'!$A$3:$C$275,3)),"Err",IF(VLOOKUP(AW41,'Player List'!$A$3:$C$275,3)='Player Input'!$B41,"OK",IF(VLOOKUP(AW41,'Player List'!$A$3:$C$275,2)=VLOOKUP($B41,'Lookup Lists'!$A$2:$C$23,3),"CS","Err"))))</f>
        <v>OK</v>
      </c>
      <c r="BS41" s="3" t="str">
        <f>IF(AX41=" ","OK",IF(ISBLANK(VLOOKUP(AX41,'Player List'!$A$3:$C$275,3)),"Err",IF(VLOOKUP(AX41,'Player List'!$A$3:$C$275,3)='Player Input'!$B41,"OK",IF(VLOOKUP(AX41,'Player List'!$A$3:$C$275,2)=VLOOKUP($B41,'Lookup Lists'!$A$2:$C$23,3),"CS","Err"))))</f>
        <v>OK</v>
      </c>
      <c r="BT41" s="3" t="str">
        <f>IF(AY41=" ","OK",IF(ISBLANK(VLOOKUP(AY41,'Player List'!$A$3:$C$275,3)),"Err",IF(VLOOKUP(AY41,'Player List'!$A$3:$C$275,3)='Player Input'!$B41,"OK",IF(VLOOKUP(AY41,'Player List'!$A$3:$C$275,2)=VLOOKUP($B41,'Lookup Lists'!$A$2:$C$23,3),"CS","Err"))))</f>
        <v>OK</v>
      </c>
      <c r="BU41" s="3" t="str">
        <f>IF(AZ41=" ","OK",IF(ISBLANK(VLOOKUP(AZ41,'Player List'!$A$3:$C$275,3)),"Err",IF(VLOOKUP(AZ41,'Player List'!$A$3:$C$275,3)='Player Input'!$B41,"OK",IF(VLOOKUP(AZ41,'Player List'!$A$3:$C$275,2)=VLOOKUP($B41,'Lookup Lists'!$A$2:$C$23,3),"CS","Err"))))</f>
        <v>OK</v>
      </c>
      <c r="BV41" s="3" t="str">
        <f>IF(BA41=" ","OK",IF(ISBLANK(VLOOKUP(BA41,'Player List'!$A$3:$C$275,3)),"Err",IF(VLOOKUP(BA41,'Player List'!$A$3:$C$275,3)='Player Input'!$B41,"OK",IF(VLOOKUP(BA41,'Player List'!$A$3:$C$275,2)=VLOOKUP($B41,'Lookup Lists'!$A$2:$C$23,3),"CS","Err"))))</f>
        <v>OK</v>
      </c>
      <c r="BW41" s="3" t="str">
        <f>IF(BB41=" ","OK",IF(ISBLANK(VLOOKUP(BB41,'Player List'!$A$3:$C$275,3)),"Err",IF(VLOOKUP(BB41,'Player List'!$A$3:$C$275,3)='Player Input'!$B41,"OK",IF(VLOOKUP(BB41,'Player List'!$A$3:$C$275,2)=VLOOKUP($B41,'Lookup Lists'!$A$2:$C$23,3),"CS","Err"))))</f>
        <v>OK</v>
      </c>
      <c r="BX41" s="3" t="str">
        <f>IF(BC41=" ","OK",IF(ISBLANK(VLOOKUP(BC41,'Player List'!$A$3:$C$275,3)),"Err",IF(VLOOKUP(BC41,'Player List'!$A$3:$C$275,3)='Player Input'!$B41,"OK",IF(VLOOKUP(BC41,'Player List'!$A$3:$C$275,2)=VLOOKUP($B41,'Lookup Lists'!$A$2:$C$23,3),"CS","Err"))))</f>
        <v>OK</v>
      </c>
      <c r="BY41" s="3" t="str">
        <f>IF(BD41=" ","OK",IF(ISBLANK(VLOOKUP(BD41,'Player List'!$A$3:$C$275,3)),"Err",IF(VLOOKUP(BD41,'Player List'!$A$3:$C$275,3)='Player Input'!$B41,"OK",IF(VLOOKUP(BD41,'Player List'!$A$3:$C$275,2)=VLOOKUP($B41,'Lookup Lists'!$A$2:$C$23,3),"CS","Err"))))</f>
        <v>OK</v>
      </c>
      <c r="BZ41" s="42" t="str">
        <f>IF(BE41=" ","OK",IF(ISBLANK(VLOOKUP(BE41,'Player List'!$A$3:$C$275,3)),"Err",IF(VLOOKUP(BE41,'Player List'!$A$3:$C$275,3)='Player Input'!$C41,"OK",IF(VLOOKUP(BE41,'Player List'!$A$3:$C$275,2)=VLOOKUP($C41,'Lookup Lists'!$A$2:$C$23,3),"CS","Err"))))</f>
        <v>OK</v>
      </c>
      <c r="CA41" s="3" t="str">
        <f>IF(BF41=" ","OK",IF(ISBLANK(VLOOKUP(BF41,'Player List'!$A$3:$C$275,3)),"Err",IF(VLOOKUP(BF41,'Player List'!$A$3:$C$275,3)='Player Input'!$C41,"OK",IF(VLOOKUP(BF41,'Player List'!$A$3:$C$275,2)=VLOOKUP($C41,'Lookup Lists'!$A$2:$C$23,3),"CS","Err"))))</f>
        <v>OK</v>
      </c>
      <c r="CB41" s="3" t="str">
        <f>IF(BG41=" ","OK",IF(ISBLANK(VLOOKUP(BG41,'Player List'!$A$3:$C$275,3)),"Err",IF(VLOOKUP(BG41,'Player List'!$A$3:$C$275,3)='Player Input'!$C41,"OK",IF(VLOOKUP(BG41,'Player List'!$A$3:$C$275,2)=VLOOKUP($C41,'Lookup Lists'!$A$2:$C$23,3),"CS","Err"))))</f>
        <v>OK</v>
      </c>
      <c r="CC41" s="3" t="str">
        <f>IF(BH41=" ","OK",IF(ISBLANK(VLOOKUP(BH41,'Player List'!$A$3:$C$275,3)),"Err",IF(VLOOKUP(BH41,'Player List'!$A$3:$C$275,3)='Player Input'!$C41,"OK",IF(VLOOKUP(BH41,'Player List'!$A$3:$C$275,2)=VLOOKUP($C41,'Lookup Lists'!$A$2:$C$23,3),"CS","Err"))))</f>
        <v>OK</v>
      </c>
      <c r="CD41" s="3" t="str">
        <f>IF(BI41=" ","OK",IF(ISBLANK(VLOOKUP(BI41,'Player List'!$A$3:$C$275,3)),"Err",IF(VLOOKUP(BI41,'Player List'!$A$3:$C$275,3)='Player Input'!$C41,"OK",IF(VLOOKUP(BI41,'Player List'!$A$3:$C$275,2)=VLOOKUP($C41,'Lookup Lists'!$A$2:$C$23,3),"CS","Err"))))</f>
        <v>OK</v>
      </c>
      <c r="CE41" s="3" t="str">
        <f>IF(BJ41=" ","OK",IF(ISBLANK(VLOOKUP(BJ41,'Player List'!$A$3:$C$275,3)),"Err",IF(VLOOKUP(BJ41,'Player List'!$A$3:$C$275,3)='Player Input'!$C41,"OK",IF(VLOOKUP(BJ41,'Player List'!$A$3:$C$275,2)=VLOOKUP($C41,'Lookup Lists'!$A$2:$C$23,3),"CS","Err"))))</f>
        <v>OK</v>
      </c>
      <c r="CF41" s="3" t="str">
        <f>IF(BK41=" ","OK",IF(ISBLANK(VLOOKUP(BK41,'Player List'!$A$3:$C$275,3)),"Err",IF(VLOOKUP(BK41,'Player List'!$A$3:$C$275,3)='Player Input'!$C41,"OK",IF(VLOOKUP(BK41,'Player List'!$A$3:$C$275,2)=VLOOKUP($C41,'Lookup Lists'!$A$2:$C$23,3),"CS","Err"))))</f>
        <v>OK</v>
      </c>
      <c r="CG41" s="3" t="str">
        <f>IF(BL41=" ","OK",IF(ISBLANK(VLOOKUP(BL41,'Player List'!$A$3:$C$275,3)),"Err",IF(VLOOKUP(BL41,'Player List'!$A$3:$C$275,3)='Player Input'!$C41,"OK",IF(VLOOKUP(BL41,'Player List'!$A$3:$C$275,2)=VLOOKUP($C41,'Lookup Lists'!$A$2:$C$23,3),"CS","Err"))))</f>
        <v>OK</v>
      </c>
      <c r="CH41" s="3" t="str">
        <f>IF(BM41=" ","OK",IF(ISBLANK(VLOOKUP(BM41,'Player List'!$A$3:$C$275,3)),"Err",IF(VLOOKUP(BM41,'Player List'!$A$3:$C$275,3)='Player Input'!$C41,"OK",IF(VLOOKUP(BM41,'Player List'!$A$3:$C$275,2)=VLOOKUP($C41,'Lookup Lists'!$A$2:$C$23,3),"CS","Err"))))</f>
        <v>OK</v>
      </c>
      <c r="CI41" s="43" t="str">
        <f>IF(BN41=" ","OK",IF(ISBLANK(VLOOKUP(BN41,'Player List'!$A$3:$C$275,3)),"Err",IF(VLOOKUP(BN41,'Player List'!$A$3:$C$275,3)='Player Input'!$C41,"OK",IF(VLOOKUP(BN41,'Player List'!$A$3:$C$275,2)=VLOOKUP($C41,'Lookup Lists'!$A$2:$C$23,3),"CS","Err"))))</f>
        <v>OK</v>
      </c>
    </row>
    <row r="42" spans="1:87" x14ac:dyDescent="0.2">
      <c r="A42" s="90">
        <v>42676</v>
      </c>
      <c r="B42" s="89" t="s">
        <v>10</v>
      </c>
      <c r="C42" s="89" t="s">
        <v>390</v>
      </c>
      <c r="D42" s="60" t="str">
        <f t="shared" si="0"/>
        <v>CS</v>
      </c>
      <c r="E42" s="42">
        <v>316</v>
      </c>
      <c r="F42" s="46" t="str">
        <f>VLOOKUP(E42,'Player List'!$A$3:$F$275,6)</f>
        <v>D SMITH</v>
      </c>
      <c r="G42" s="3">
        <v>281</v>
      </c>
      <c r="H42" s="46" t="str">
        <f>VLOOKUP(G42,'Player List'!$A$3:$F$275,6)</f>
        <v>C WHEADON</v>
      </c>
      <c r="I42" s="3">
        <v>53</v>
      </c>
      <c r="J42" s="46" t="str">
        <f>VLOOKUP(I42,'Player List'!$A$3:$F$275,6)</f>
        <v>C ROWLAND</v>
      </c>
      <c r="K42" s="3">
        <v>44</v>
      </c>
      <c r="L42" s="46" t="str">
        <f>VLOOKUP(K42,'Player List'!$A$3:$F$275,6)</f>
        <v>S STANNARD</v>
      </c>
      <c r="M42" s="42">
        <v>244</v>
      </c>
      <c r="N42" s="46" t="str">
        <f>VLOOKUP(M42,'Player List'!$A$3:$F$275,6)</f>
        <v>C LANSBERRY</v>
      </c>
      <c r="O42" s="3">
        <v>50</v>
      </c>
      <c r="P42" s="46" t="str">
        <f>VLOOKUP(O42,'Player List'!$A$3:$F$275,6)</f>
        <v>D GRIFFITHS</v>
      </c>
      <c r="Q42" s="3">
        <v>52</v>
      </c>
      <c r="R42" s="46" t="str">
        <f>VLOOKUP(Q42,'Player List'!$A$3:$F$275,6)</f>
        <v>P DAVIS</v>
      </c>
      <c r="S42" s="3">
        <v>43</v>
      </c>
      <c r="T42" s="47" t="str">
        <f>VLOOKUP(S42,'Player List'!$A$3:$F$275,6)</f>
        <v>J STANNARD</v>
      </c>
      <c r="U42" s="46"/>
      <c r="V42" s="46" t="e">
        <f>VLOOKUP(U42,'Player List'!$A$3:$F$275,6)</f>
        <v>#N/A</v>
      </c>
      <c r="W42" s="46"/>
      <c r="X42" s="47" t="e">
        <f>VLOOKUP(W42,'Player List'!$A$3:$F$275,6)</f>
        <v>#N/A</v>
      </c>
      <c r="Y42" s="34"/>
      <c r="Z42" s="42">
        <v>344</v>
      </c>
      <c r="AA42" s="46" t="str">
        <f>VLOOKUP(Z42,'Player List'!$A$3:$F$275,6)</f>
        <v>J TIDY</v>
      </c>
      <c r="AB42" s="3">
        <v>336</v>
      </c>
      <c r="AC42" s="46" t="str">
        <f>VLOOKUP(AB42,'Player List'!$A$3:$F$275,6)</f>
        <v>I HEALEY</v>
      </c>
      <c r="AD42" s="3">
        <v>346</v>
      </c>
      <c r="AE42" s="46" t="str">
        <f>VLOOKUP(AD42,'Player List'!$A$3:$F$275,6)</f>
        <v>R WILLIAMS</v>
      </c>
      <c r="AF42" s="3">
        <v>339</v>
      </c>
      <c r="AG42" s="47" t="str">
        <f>VLOOKUP(AF42,'Player List'!$A$3:$F$275,6)</f>
        <v>R HARRIS</v>
      </c>
      <c r="AH42" s="42">
        <v>352</v>
      </c>
      <c r="AI42" s="46" t="str">
        <f>VLOOKUP(AH42,'Player List'!$A$3:$F$275,6)</f>
        <v>G PERRY</v>
      </c>
      <c r="AJ42" s="3">
        <v>341</v>
      </c>
      <c r="AK42" s="46" t="str">
        <f>VLOOKUP(AJ42,'Player List'!$A$3:$F$275,6)</f>
        <v>C ARTUS</v>
      </c>
      <c r="AL42" s="3">
        <v>343</v>
      </c>
      <c r="AM42" s="46" t="str">
        <f>VLOOKUP(AL42,'Player List'!$A$3:$F$275,6)</f>
        <v>J MILLER</v>
      </c>
      <c r="AN42" s="3">
        <v>340</v>
      </c>
      <c r="AO42" s="47" t="str">
        <f>VLOOKUP(AN42,'Player List'!$A$3:$F$275,6)</f>
        <v>J KNOWLES</v>
      </c>
      <c r="AP42" s="46"/>
      <c r="AQ42" s="46" t="e">
        <f>VLOOKUP(AP42,'Player List'!$A$3:$F$275,6)</f>
        <v>#N/A</v>
      </c>
      <c r="AR42" s="46"/>
      <c r="AS42" s="47" t="e">
        <f>VLOOKUP(AR42,'Player List'!$A$3:$F$275,6)</f>
        <v>#N/A</v>
      </c>
      <c r="AU42" s="42">
        <f t="shared" si="21"/>
        <v>316</v>
      </c>
      <c r="AV42" s="3">
        <f t="shared" si="22"/>
        <v>281</v>
      </c>
      <c r="AW42" s="3">
        <f t="shared" si="23"/>
        <v>53</v>
      </c>
      <c r="AX42" s="3">
        <f t="shared" si="24"/>
        <v>44</v>
      </c>
      <c r="AY42" s="3">
        <f t="shared" si="25"/>
        <v>244</v>
      </c>
      <c r="AZ42" s="3">
        <f t="shared" si="26"/>
        <v>50</v>
      </c>
      <c r="BA42" s="3">
        <f t="shared" si="27"/>
        <v>52</v>
      </c>
      <c r="BB42" s="3">
        <f t="shared" si="28"/>
        <v>43</v>
      </c>
      <c r="BC42" s="3" t="str">
        <f t="shared" si="9"/>
        <v xml:space="preserve"> </v>
      </c>
      <c r="BD42" s="3" t="str">
        <f t="shared" si="10"/>
        <v xml:space="preserve"> </v>
      </c>
      <c r="BE42" s="42">
        <f t="shared" si="29"/>
        <v>344</v>
      </c>
      <c r="BF42" s="3">
        <f t="shared" si="30"/>
        <v>336</v>
      </c>
      <c r="BG42" s="3">
        <f t="shared" si="31"/>
        <v>346</v>
      </c>
      <c r="BH42" s="3">
        <f t="shared" si="32"/>
        <v>339</v>
      </c>
      <c r="BI42" s="3">
        <f t="shared" si="33"/>
        <v>352</v>
      </c>
      <c r="BJ42" s="3">
        <f t="shared" si="34"/>
        <v>341</v>
      </c>
      <c r="BK42" s="3">
        <f t="shared" si="35"/>
        <v>343</v>
      </c>
      <c r="BL42" s="3">
        <f t="shared" si="36"/>
        <v>340</v>
      </c>
      <c r="BM42" s="3" t="str">
        <f t="shared" si="19"/>
        <v xml:space="preserve"> </v>
      </c>
      <c r="BN42" s="43" t="str">
        <f t="shared" si="20"/>
        <v xml:space="preserve"> </v>
      </c>
      <c r="BP42" s="42" t="str">
        <f>IF(AU42=" ","OK",IF(ISBLANK(VLOOKUP(AU42,'Player List'!$A$3:$C$275,3)),"Err",IF(VLOOKUP(AU42,'Player List'!$A$3:$C$275,3)='Player Input'!$B42,"OK",IF(VLOOKUP(AU42,'Player List'!$A$3:$C$275,2)=VLOOKUP($B42,'Lookup Lists'!$A$2:$C$23,3),"CS","Err"))))</f>
        <v>OK</v>
      </c>
      <c r="BQ42" s="3" t="str">
        <f>IF(AV42=" ","OK",IF(ISBLANK(VLOOKUP(AV42,'Player List'!$A$3:$C$275,3)),"Err",IF(VLOOKUP(AV42,'Player List'!$A$3:$C$275,3)='Player Input'!$B42,"OK",IF(VLOOKUP(AV42,'Player List'!$A$3:$C$275,2)=VLOOKUP($B42,'Lookup Lists'!$A$2:$C$23,3),"CS","Err"))))</f>
        <v>OK</v>
      </c>
      <c r="BR42" s="3" t="str">
        <f>IF(AW42=" ","OK",IF(ISBLANK(VLOOKUP(AW42,'Player List'!$A$3:$C$275,3)),"Err",IF(VLOOKUP(AW42,'Player List'!$A$3:$C$275,3)='Player Input'!$B42,"OK",IF(VLOOKUP(AW42,'Player List'!$A$3:$C$275,2)=VLOOKUP($B42,'Lookup Lists'!$A$2:$C$23,3),"CS","Err"))))</f>
        <v>OK</v>
      </c>
      <c r="BS42" s="3" t="str">
        <f>IF(AX42=" ","OK",IF(ISBLANK(VLOOKUP(AX42,'Player List'!$A$3:$C$275,3)),"Err",IF(VLOOKUP(AX42,'Player List'!$A$3:$C$275,3)='Player Input'!$B42,"OK",IF(VLOOKUP(AX42,'Player List'!$A$3:$C$275,2)=VLOOKUP($B42,'Lookup Lists'!$A$2:$C$23,3),"CS","Err"))))</f>
        <v>OK</v>
      </c>
      <c r="BT42" s="3" t="str">
        <f>IF(AY42=" ","OK",IF(ISBLANK(VLOOKUP(AY42,'Player List'!$A$3:$C$275,3)),"Err",IF(VLOOKUP(AY42,'Player List'!$A$3:$C$275,3)='Player Input'!$B42,"OK",IF(VLOOKUP(AY42,'Player List'!$A$3:$C$275,2)=VLOOKUP($B42,'Lookup Lists'!$A$2:$C$23,3),"CS","Err"))))</f>
        <v>OK</v>
      </c>
      <c r="BU42" s="3" t="str">
        <f>IF(AZ42=" ","OK",IF(ISBLANK(VLOOKUP(AZ42,'Player List'!$A$3:$C$275,3)),"Err",IF(VLOOKUP(AZ42,'Player List'!$A$3:$C$275,3)='Player Input'!$B42,"OK",IF(VLOOKUP(AZ42,'Player List'!$A$3:$C$275,2)=VLOOKUP($B42,'Lookup Lists'!$A$2:$C$23,3),"CS","Err"))))</f>
        <v>OK</v>
      </c>
      <c r="BV42" s="3" t="str">
        <f>IF(BA42=" ","OK",IF(ISBLANK(VLOOKUP(BA42,'Player List'!$A$3:$C$275,3)),"Err",IF(VLOOKUP(BA42,'Player List'!$A$3:$C$275,3)='Player Input'!$B42,"OK",IF(VLOOKUP(BA42,'Player List'!$A$3:$C$275,2)=VLOOKUP($B42,'Lookup Lists'!$A$2:$C$23,3),"CS","Err"))))</f>
        <v>OK</v>
      </c>
      <c r="BW42" s="3" t="str">
        <f>IF(BB42=" ","OK",IF(ISBLANK(VLOOKUP(BB42,'Player List'!$A$3:$C$275,3)),"Err",IF(VLOOKUP(BB42,'Player List'!$A$3:$C$275,3)='Player Input'!$B42,"OK",IF(VLOOKUP(BB42,'Player List'!$A$3:$C$275,2)=VLOOKUP($B42,'Lookup Lists'!$A$2:$C$23,3),"CS","Err"))))</f>
        <v>OK</v>
      </c>
      <c r="BX42" s="3" t="str">
        <f>IF(BC42=" ","OK",IF(ISBLANK(VLOOKUP(BC42,'Player List'!$A$3:$C$275,3)),"Err",IF(VLOOKUP(BC42,'Player List'!$A$3:$C$275,3)='Player Input'!$B42,"OK",IF(VLOOKUP(BC42,'Player List'!$A$3:$C$275,2)=VLOOKUP($B42,'Lookup Lists'!$A$2:$C$23,3),"CS","Err"))))</f>
        <v>OK</v>
      </c>
      <c r="BY42" s="3" t="str">
        <f>IF(BD42=" ","OK",IF(ISBLANK(VLOOKUP(BD42,'Player List'!$A$3:$C$275,3)),"Err",IF(VLOOKUP(BD42,'Player List'!$A$3:$C$275,3)='Player Input'!$B42,"OK",IF(VLOOKUP(BD42,'Player List'!$A$3:$C$275,2)=VLOOKUP($B42,'Lookup Lists'!$A$2:$C$23,3),"CS","Err"))))</f>
        <v>OK</v>
      </c>
      <c r="BZ42" s="42" t="str">
        <f>IF(BE42=" ","OK",IF(ISBLANK(VLOOKUP(BE42,'Player List'!$A$3:$C$275,3)),"Err",IF(VLOOKUP(BE42,'Player List'!$A$3:$C$275,3)='Player Input'!$C42,"OK",IF(VLOOKUP(BE42,'Player List'!$A$3:$C$275,2)=VLOOKUP($C42,'Lookup Lists'!$A$2:$C$23,3),"CS","Err"))))</f>
        <v>OK</v>
      </c>
      <c r="CA42" s="3" t="str">
        <f>IF(BF42=" ","OK",IF(ISBLANK(VLOOKUP(BF42,'Player List'!$A$3:$C$275,3)),"Err",IF(VLOOKUP(BF42,'Player List'!$A$3:$C$275,3)='Player Input'!$C42,"OK",IF(VLOOKUP(BF42,'Player List'!$A$3:$C$275,2)=VLOOKUP($C42,'Lookup Lists'!$A$2:$C$23,3),"CS","Err"))))</f>
        <v>CS</v>
      </c>
      <c r="CB42" s="3" t="str">
        <f>IF(BG42=" ","OK",IF(ISBLANK(VLOOKUP(BG42,'Player List'!$A$3:$C$275,3)),"Err",IF(VLOOKUP(BG42,'Player List'!$A$3:$C$275,3)='Player Input'!$C42,"OK",IF(VLOOKUP(BG42,'Player List'!$A$3:$C$275,2)=VLOOKUP($C42,'Lookup Lists'!$A$2:$C$23,3),"CS","Err"))))</f>
        <v>OK</v>
      </c>
      <c r="CC42" s="3" t="str">
        <f>IF(BH42=" ","OK",IF(ISBLANK(VLOOKUP(BH42,'Player List'!$A$3:$C$275,3)),"Err",IF(VLOOKUP(BH42,'Player List'!$A$3:$C$275,3)='Player Input'!$C42,"OK",IF(VLOOKUP(BH42,'Player List'!$A$3:$C$275,2)=VLOOKUP($C42,'Lookup Lists'!$A$2:$C$23,3),"CS","Err"))))</f>
        <v>OK</v>
      </c>
      <c r="CD42" s="3" t="str">
        <f>IF(BI42=" ","OK",IF(ISBLANK(VLOOKUP(BI42,'Player List'!$A$3:$C$275,3)),"Err",IF(VLOOKUP(BI42,'Player List'!$A$3:$C$275,3)='Player Input'!$C42,"OK",IF(VLOOKUP(BI42,'Player List'!$A$3:$C$275,2)=VLOOKUP($C42,'Lookup Lists'!$A$2:$C$23,3),"CS","Err"))))</f>
        <v>OK</v>
      </c>
      <c r="CE42" s="3" t="str">
        <f>IF(BJ42=" ","OK",IF(ISBLANK(VLOOKUP(BJ42,'Player List'!$A$3:$C$275,3)),"Err",IF(VLOOKUP(BJ42,'Player List'!$A$3:$C$275,3)='Player Input'!$C42,"OK",IF(VLOOKUP(BJ42,'Player List'!$A$3:$C$275,2)=VLOOKUP($C42,'Lookup Lists'!$A$2:$C$23,3),"CS","Err"))))</f>
        <v>OK</v>
      </c>
      <c r="CF42" s="3" t="str">
        <f>IF(BK42=" ","OK",IF(ISBLANK(VLOOKUP(BK42,'Player List'!$A$3:$C$275,3)),"Err",IF(VLOOKUP(BK42,'Player List'!$A$3:$C$275,3)='Player Input'!$C42,"OK",IF(VLOOKUP(BK42,'Player List'!$A$3:$C$275,2)=VLOOKUP($C42,'Lookup Lists'!$A$2:$C$23,3),"CS","Err"))))</f>
        <v>OK</v>
      </c>
      <c r="CG42" s="3" t="str">
        <f>IF(BL42=" ","OK",IF(ISBLANK(VLOOKUP(BL42,'Player List'!$A$3:$C$275,3)),"Err",IF(VLOOKUP(BL42,'Player List'!$A$3:$C$275,3)='Player Input'!$C42,"OK",IF(VLOOKUP(BL42,'Player List'!$A$3:$C$275,2)=VLOOKUP($C42,'Lookup Lists'!$A$2:$C$23,3),"CS","Err"))))</f>
        <v>OK</v>
      </c>
      <c r="CH42" s="3" t="str">
        <f>IF(BM42=" ","OK",IF(ISBLANK(VLOOKUP(BM42,'Player List'!$A$3:$C$275,3)),"Err",IF(VLOOKUP(BM42,'Player List'!$A$3:$C$275,3)='Player Input'!$C42,"OK",IF(VLOOKUP(BM42,'Player List'!$A$3:$C$275,2)=VLOOKUP($C42,'Lookup Lists'!$A$2:$C$23,3),"CS","Err"))))</f>
        <v>OK</v>
      </c>
      <c r="CI42" s="43" t="str">
        <f>IF(BN42=" ","OK",IF(ISBLANK(VLOOKUP(BN42,'Player List'!$A$3:$C$275,3)),"Err",IF(VLOOKUP(BN42,'Player List'!$A$3:$C$275,3)='Player Input'!$C42,"OK",IF(VLOOKUP(BN42,'Player List'!$A$3:$C$275,2)=VLOOKUP($C42,'Lookup Lists'!$A$2:$C$23,3),"CS","Err"))))</f>
        <v>OK</v>
      </c>
    </row>
    <row r="43" spans="1:87" x14ac:dyDescent="0.2">
      <c r="A43" s="108">
        <v>42676</v>
      </c>
      <c r="B43" s="109" t="s">
        <v>348</v>
      </c>
      <c r="C43" s="109" t="s">
        <v>272</v>
      </c>
      <c r="D43" s="60" t="str">
        <f t="shared" si="0"/>
        <v>OK</v>
      </c>
      <c r="E43" s="42">
        <v>85</v>
      </c>
      <c r="F43" s="46" t="str">
        <f>VLOOKUP(E43,'Player List'!$A$3:$F$275,6)</f>
        <v>M DAVIES</v>
      </c>
      <c r="G43" s="3">
        <v>330</v>
      </c>
      <c r="H43" s="46" t="str">
        <f>VLOOKUP(G43,'Player List'!$A$3:$F$275,6)</f>
        <v>L PEARCE</v>
      </c>
      <c r="I43" s="3">
        <v>298</v>
      </c>
      <c r="J43" s="46" t="str">
        <f>VLOOKUP(I43,'Player List'!$A$3:$F$275,6)</f>
        <v>R FRANKS</v>
      </c>
      <c r="K43" s="3">
        <v>76</v>
      </c>
      <c r="L43" s="46" t="str">
        <f>VLOOKUP(K43,'Player List'!$A$3:$F$275,6)</f>
        <v>H HIRD</v>
      </c>
      <c r="M43" s="42">
        <v>77</v>
      </c>
      <c r="N43" s="46" t="str">
        <f>VLOOKUP(M43,'Player List'!$A$3:$F$275,6)</f>
        <v>J AUSTIN</v>
      </c>
      <c r="O43" s="3">
        <v>87</v>
      </c>
      <c r="P43" s="46" t="str">
        <f>VLOOKUP(O43,'Player List'!$A$3:$F$275,6)</f>
        <v>D JAQUES</v>
      </c>
      <c r="Q43" s="3">
        <v>301</v>
      </c>
      <c r="R43" s="46" t="str">
        <f>VLOOKUP(Q43,'Player List'!$A$3:$F$275,6)</f>
        <v>B CLARKE</v>
      </c>
      <c r="S43" s="3">
        <v>267</v>
      </c>
      <c r="T43" s="47" t="str">
        <f>VLOOKUP(S43,'Player List'!$A$3:$F$275,6)</f>
        <v>R SMITH</v>
      </c>
      <c r="U43" s="46"/>
      <c r="V43" s="46" t="e">
        <f>VLOOKUP(U43,'Player List'!$A$3:$F$275,6)</f>
        <v>#N/A</v>
      </c>
      <c r="W43" s="46"/>
      <c r="X43" s="47" t="e">
        <f>VLOOKUP(W43,'Player List'!$A$3:$F$275,6)</f>
        <v>#N/A</v>
      </c>
      <c r="Y43" s="34"/>
      <c r="Z43" s="42">
        <v>160</v>
      </c>
      <c r="AA43" s="46" t="str">
        <f>VLOOKUP(Z43,'Player List'!$A$3:$F$275,6)</f>
        <v>L COLE</v>
      </c>
      <c r="AB43" s="3">
        <v>328</v>
      </c>
      <c r="AC43" s="46" t="str">
        <f>VLOOKUP(AB43,'Player List'!$A$3:$F$275,6)</f>
        <v>P JENKINSON</v>
      </c>
      <c r="AD43" s="3">
        <v>155</v>
      </c>
      <c r="AE43" s="46" t="str">
        <f>VLOOKUP(AD43,'Player List'!$A$3:$F$275,6)</f>
        <v>H CHURCHILL</v>
      </c>
      <c r="AF43" s="3">
        <v>162</v>
      </c>
      <c r="AG43" s="47" t="str">
        <f>VLOOKUP(AF43,'Player List'!$A$3:$F$275,6)</f>
        <v>D MILLS</v>
      </c>
      <c r="AH43" s="42">
        <v>161</v>
      </c>
      <c r="AI43" s="46" t="str">
        <f>VLOOKUP(AH43,'Player List'!$A$3:$F$275,6)</f>
        <v>P MILLS</v>
      </c>
      <c r="AJ43" s="3">
        <v>156</v>
      </c>
      <c r="AK43" s="46" t="str">
        <f>VLOOKUP(AJ43,'Player List'!$A$3:$F$275,6)</f>
        <v>J CHURCHILL</v>
      </c>
      <c r="AL43" s="3">
        <v>319</v>
      </c>
      <c r="AM43" s="46" t="str">
        <f>VLOOKUP(AL43,'Player List'!$A$3:$F$275,6)</f>
        <v>R PEARCE</v>
      </c>
      <c r="AN43" s="3">
        <v>166</v>
      </c>
      <c r="AO43" s="47" t="str">
        <f>VLOOKUP(AN43,'Player List'!$A$3:$F$275,6)</f>
        <v>J PERKS</v>
      </c>
      <c r="AP43" s="46"/>
      <c r="AQ43" s="46" t="e">
        <f>VLOOKUP(AP43,'Player List'!$A$3:$F$275,6)</f>
        <v>#N/A</v>
      </c>
      <c r="AR43" s="46"/>
      <c r="AS43" s="47" t="e">
        <f>VLOOKUP(AR43,'Player List'!$A$3:$F$275,6)</f>
        <v>#N/A</v>
      </c>
      <c r="AU43" s="42">
        <f t="shared" si="21"/>
        <v>85</v>
      </c>
      <c r="AV43" s="3">
        <f t="shared" si="22"/>
        <v>330</v>
      </c>
      <c r="AW43" s="3">
        <f t="shared" si="23"/>
        <v>298</v>
      </c>
      <c r="AX43" s="3">
        <f t="shared" si="24"/>
        <v>76</v>
      </c>
      <c r="AY43" s="3">
        <f t="shared" si="25"/>
        <v>77</v>
      </c>
      <c r="AZ43" s="3">
        <f t="shared" si="26"/>
        <v>87</v>
      </c>
      <c r="BA43" s="3">
        <f t="shared" si="27"/>
        <v>301</v>
      </c>
      <c r="BB43" s="3">
        <f t="shared" si="28"/>
        <v>267</v>
      </c>
      <c r="BC43" s="3" t="str">
        <f t="shared" si="9"/>
        <v xml:space="preserve"> </v>
      </c>
      <c r="BD43" s="3" t="str">
        <f t="shared" si="10"/>
        <v xml:space="preserve"> </v>
      </c>
      <c r="BE43" s="42">
        <f t="shared" si="29"/>
        <v>160</v>
      </c>
      <c r="BF43" s="3">
        <f t="shared" si="30"/>
        <v>328</v>
      </c>
      <c r="BG43" s="3">
        <f t="shared" si="31"/>
        <v>155</v>
      </c>
      <c r="BH43" s="3">
        <f t="shared" si="32"/>
        <v>162</v>
      </c>
      <c r="BI43" s="3">
        <f t="shared" si="33"/>
        <v>161</v>
      </c>
      <c r="BJ43" s="3">
        <f t="shared" si="34"/>
        <v>156</v>
      </c>
      <c r="BK43" s="3">
        <f t="shared" si="35"/>
        <v>319</v>
      </c>
      <c r="BL43" s="3">
        <f t="shared" si="36"/>
        <v>166</v>
      </c>
      <c r="BM43" s="3" t="str">
        <f t="shared" si="19"/>
        <v xml:space="preserve"> </v>
      </c>
      <c r="BN43" s="43" t="str">
        <f t="shared" si="20"/>
        <v xml:space="preserve"> </v>
      </c>
      <c r="BP43" s="42" t="str">
        <f>IF(AU43=" ","OK",IF(ISBLANK(VLOOKUP(AU43,'Player List'!$A$3:$C$275,3)),"Err",IF(VLOOKUP(AU43,'Player List'!$A$3:$C$275,3)='Player Input'!$B43,"OK",IF(VLOOKUP(AU43,'Player List'!$A$3:$C$275,2)=VLOOKUP($B43,'Lookup Lists'!$A$2:$C$23,3),"CS","Err"))))</f>
        <v>OK</v>
      </c>
      <c r="BQ43" s="3" t="str">
        <f>IF(AV43=" ","OK",IF(ISBLANK(VLOOKUP(AV43,'Player List'!$A$3:$C$275,3)),"Err",IF(VLOOKUP(AV43,'Player List'!$A$3:$C$275,3)='Player Input'!$B43,"OK",IF(VLOOKUP(AV43,'Player List'!$A$3:$C$275,2)=VLOOKUP($B43,'Lookup Lists'!$A$2:$C$23,3),"CS","Err"))))</f>
        <v>OK</v>
      </c>
      <c r="BR43" s="3" t="str">
        <f>IF(AW43=" ","OK",IF(ISBLANK(VLOOKUP(AW43,'Player List'!$A$3:$C$275,3)),"Err",IF(VLOOKUP(AW43,'Player List'!$A$3:$C$275,3)='Player Input'!$B43,"OK",IF(VLOOKUP(AW43,'Player List'!$A$3:$C$275,2)=VLOOKUP($B43,'Lookup Lists'!$A$2:$C$23,3),"CS","Err"))))</f>
        <v>OK</v>
      </c>
      <c r="BS43" s="3" t="str">
        <f>IF(AX43=" ","OK",IF(ISBLANK(VLOOKUP(AX43,'Player List'!$A$3:$C$275,3)),"Err",IF(VLOOKUP(AX43,'Player List'!$A$3:$C$275,3)='Player Input'!$B43,"OK",IF(VLOOKUP(AX43,'Player List'!$A$3:$C$275,2)=VLOOKUP($B43,'Lookup Lists'!$A$2:$C$23,3),"CS","Err"))))</f>
        <v>OK</v>
      </c>
      <c r="BT43" s="3" t="str">
        <f>IF(AY43=" ","OK",IF(ISBLANK(VLOOKUP(AY43,'Player List'!$A$3:$C$275,3)),"Err",IF(VLOOKUP(AY43,'Player List'!$A$3:$C$275,3)='Player Input'!$B43,"OK",IF(VLOOKUP(AY43,'Player List'!$A$3:$C$275,2)=VLOOKUP($B43,'Lookup Lists'!$A$2:$C$23,3),"CS","Err"))))</f>
        <v>OK</v>
      </c>
      <c r="BU43" s="3" t="str">
        <f>IF(AZ43=" ","OK",IF(ISBLANK(VLOOKUP(AZ43,'Player List'!$A$3:$C$275,3)),"Err",IF(VLOOKUP(AZ43,'Player List'!$A$3:$C$275,3)='Player Input'!$B43,"OK",IF(VLOOKUP(AZ43,'Player List'!$A$3:$C$275,2)=VLOOKUP($B43,'Lookup Lists'!$A$2:$C$23,3),"CS","Err"))))</f>
        <v>OK</v>
      </c>
      <c r="BV43" s="3" t="str">
        <f>IF(BA43=" ","OK",IF(ISBLANK(VLOOKUP(BA43,'Player List'!$A$3:$C$275,3)),"Err",IF(VLOOKUP(BA43,'Player List'!$A$3:$C$275,3)='Player Input'!$B43,"OK",IF(VLOOKUP(BA43,'Player List'!$A$3:$C$275,2)=VLOOKUP($B43,'Lookup Lists'!$A$2:$C$23,3),"CS","Err"))))</f>
        <v>OK</v>
      </c>
      <c r="BW43" s="3" t="str">
        <f>IF(BB43=" ","OK",IF(ISBLANK(VLOOKUP(BB43,'Player List'!$A$3:$C$275,3)),"Err",IF(VLOOKUP(BB43,'Player List'!$A$3:$C$275,3)='Player Input'!$B43,"OK",IF(VLOOKUP(BB43,'Player List'!$A$3:$C$275,2)=VLOOKUP($B43,'Lookup Lists'!$A$2:$C$23,3),"CS","Err"))))</f>
        <v>OK</v>
      </c>
      <c r="BX43" s="3" t="str">
        <f>IF(BC43=" ","OK",IF(ISBLANK(VLOOKUP(BC43,'Player List'!$A$3:$C$275,3)),"Err",IF(VLOOKUP(BC43,'Player List'!$A$3:$C$275,3)='Player Input'!$B43,"OK",IF(VLOOKUP(BC43,'Player List'!$A$3:$C$275,2)=VLOOKUP($B43,'Lookup Lists'!$A$2:$C$23,3),"CS","Err"))))</f>
        <v>OK</v>
      </c>
      <c r="BY43" s="3" t="str">
        <f>IF(BD43=" ","OK",IF(ISBLANK(VLOOKUP(BD43,'Player List'!$A$3:$C$275,3)),"Err",IF(VLOOKUP(BD43,'Player List'!$A$3:$C$275,3)='Player Input'!$B43,"OK",IF(VLOOKUP(BD43,'Player List'!$A$3:$C$275,2)=VLOOKUP($B43,'Lookup Lists'!$A$2:$C$23,3),"CS","Err"))))</f>
        <v>OK</v>
      </c>
      <c r="BZ43" s="42" t="str">
        <f>IF(BE43=" ","OK",IF(ISBLANK(VLOOKUP(BE43,'Player List'!$A$3:$C$275,3)),"Err",IF(VLOOKUP(BE43,'Player List'!$A$3:$C$275,3)='Player Input'!$C43,"OK",IF(VLOOKUP(BE43,'Player List'!$A$3:$C$275,2)=VLOOKUP($C43,'Lookup Lists'!$A$2:$C$23,3),"CS","Err"))))</f>
        <v>OK</v>
      </c>
      <c r="CA43" s="3" t="str">
        <f>IF(BF43=" ","OK",IF(ISBLANK(VLOOKUP(BF43,'Player List'!$A$3:$C$275,3)),"Err",IF(VLOOKUP(BF43,'Player List'!$A$3:$C$275,3)='Player Input'!$C43,"OK",IF(VLOOKUP(BF43,'Player List'!$A$3:$C$275,2)=VLOOKUP($C43,'Lookup Lists'!$A$2:$C$23,3),"CS","Err"))))</f>
        <v>OK</v>
      </c>
      <c r="CB43" s="3" t="str">
        <f>IF(BG43=" ","OK",IF(ISBLANK(VLOOKUP(BG43,'Player List'!$A$3:$C$275,3)),"Err",IF(VLOOKUP(BG43,'Player List'!$A$3:$C$275,3)='Player Input'!$C43,"OK",IF(VLOOKUP(BG43,'Player List'!$A$3:$C$275,2)=VLOOKUP($C43,'Lookup Lists'!$A$2:$C$23,3),"CS","Err"))))</f>
        <v>OK</v>
      </c>
      <c r="CC43" s="3" t="str">
        <f>IF(BH43=" ","OK",IF(ISBLANK(VLOOKUP(BH43,'Player List'!$A$3:$C$275,3)),"Err",IF(VLOOKUP(BH43,'Player List'!$A$3:$C$275,3)='Player Input'!$C43,"OK",IF(VLOOKUP(BH43,'Player List'!$A$3:$C$275,2)=VLOOKUP($C43,'Lookup Lists'!$A$2:$C$23,3),"CS","Err"))))</f>
        <v>OK</v>
      </c>
      <c r="CD43" s="3" t="str">
        <f>IF(BI43=" ","OK",IF(ISBLANK(VLOOKUP(BI43,'Player List'!$A$3:$C$275,3)),"Err",IF(VLOOKUP(BI43,'Player List'!$A$3:$C$275,3)='Player Input'!$C43,"OK",IF(VLOOKUP(BI43,'Player List'!$A$3:$C$275,2)=VLOOKUP($C43,'Lookup Lists'!$A$2:$C$23,3),"CS","Err"))))</f>
        <v>OK</v>
      </c>
      <c r="CE43" s="3" t="str">
        <f>IF(BJ43=" ","OK",IF(ISBLANK(VLOOKUP(BJ43,'Player List'!$A$3:$C$275,3)),"Err",IF(VLOOKUP(BJ43,'Player List'!$A$3:$C$275,3)='Player Input'!$C43,"OK",IF(VLOOKUP(BJ43,'Player List'!$A$3:$C$275,2)=VLOOKUP($C43,'Lookup Lists'!$A$2:$C$23,3),"CS","Err"))))</f>
        <v>OK</v>
      </c>
      <c r="CF43" s="3" t="str">
        <f>IF(BK43=" ","OK",IF(ISBLANK(VLOOKUP(BK43,'Player List'!$A$3:$C$275,3)),"Err",IF(VLOOKUP(BK43,'Player List'!$A$3:$C$275,3)='Player Input'!$C43,"OK",IF(VLOOKUP(BK43,'Player List'!$A$3:$C$275,2)=VLOOKUP($C43,'Lookup Lists'!$A$2:$C$23,3),"CS","Err"))))</f>
        <v>OK</v>
      </c>
      <c r="CG43" s="3" t="str">
        <f>IF(BL43=" ","OK",IF(ISBLANK(VLOOKUP(BL43,'Player List'!$A$3:$C$275,3)),"Err",IF(VLOOKUP(BL43,'Player List'!$A$3:$C$275,3)='Player Input'!$C43,"OK",IF(VLOOKUP(BL43,'Player List'!$A$3:$C$275,2)=VLOOKUP($C43,'Lookup Lists'!$A$2:$C$23,3),"CS","Err"))))</f>
        <v>OK</v>
      </c>
      <c r="CH43" s="3" t="str">
        <f>IF(BM43=" ","OK",IF(ISBLANK(VLOOKUP(BM43,'Player List'!$A$3:$C$275,3)),"Err",IF(VLOOKUP(BM43,'Player List'!$A$3:$C$275,3)='Player Input'!$C43,"OK",IF(VLOOKUP(BM43,'Player List'!$A$3:$C$275,2)=VLOOKUP($C43,'Lookup Lists'!$A$2:$C$23,3),"CS","Err"))))</f>
        <v>OK</v>
      </c>
      <c r="CI43" s="43" t="str">
        <f>IF(BN43=" ","OK",IF(ISBLANK(VLOOKUP(BN43,'Player List'!$A$3:$C$275,3)),"Err",IF(VLOOKUP(BN43,'Player List'!$A$3:$C$275,3)='Player Input'!$C43,"OK",IF(VLOOKUP(BN43,'Player List'!$A$3:$C$275,2)=VLOOKUP($C43,'Lookup Lists'!$A$2:$C$23,3),"CS","Err"))))</f>
        <v>OK</v>
      </c>
    </row>
    <row r="44" spans="1:87" x14ac:dyDescent="0.2">
      <c r="A44" s="90">
        <v>42677</v>
      </c>
      <c r="B44" s="89" t="s">
        <v>274</v>
      </c>
      <c r="C44" s="89" t="s">
        <v>271</v>
      </c>
      <c r="D44" s="60" t="str">
        <f t="shared" si="0"/>
        <v>OK</v>
      </c>
      <c r="E44" s="42">
        <v>193</v>
      </c>
      <c r="F44" s="46" t="str">
        <f>VLOOKUP(E44,'Player List'!$A$3:$F$275,6)</f>
        <v>S ROGERS</v>
      </c>
      <c r="G44" s="3">
        <v>204</v>
      </c>
      <c r="H44" s="46" t="str">
        <f>VLOOKUP(G44,'Player List'!$A$3:$F$275,6)</f>
        <v>G WATKINS</v>
      </c>
      <c r="I44" s="3">
        <v>197</v>
      </c>
      <c r="J44" s="46" t="str">
        <f>VLOOKUP(I44,'Player List'!$A$3:$F$275,6)</f>
        <v>J MILLS</v>
      </c>
      <c r="K44" s="3">
        <v>191</v>
      </c>
      <c r="L44" s="46" t="str">
        <f>VLOOKUP(K44,'Player List'!$A$3:$F$275,6)</f>
        <v>A ROGERS</v>
      </c>
      <c r="M44" s="42">
        <v>229</v>
      </c>
      <c r="N44" s="46" t="str">
        <f>VLOOKUP(M44,'Player List'!$A$3:$F$275,6)</f>
        <v>D ROGERS</v>
      </c>
      <c r="O44" s="3">
        <v>290</v>
      </c>
      <c r="P44" s="46" t="str">
        <f>VLOOKUP(O44,'Player List'!$A$3:$F$275,6)</f>
        <v>J JILLINGS</v>
      </c>
      <c r="Q44" s="3">
        <v>199</v>
      </c>
      <c r="R44" s="46" t="str">
        <f>VLOOKUP(Q44,'Player List'!$A$3:$F$275,6)</f>
        <v>R COX</v>
      </c>
      <c r="S44" s="3">
        <v>192</v>
      </c>
      <c r="T44" s="47" t="str">
        <f>VLOOKUP(S44,'Player List'!$A$3:$F$275,6)</f>
        <v>P ROGERS</v>
      </c>
      <c r="U44" s="46"/>
      <c r="V44" s="46" t="e">
        <f>VLOOKUP(U44,'Player List'!$A$3:$F$275,6)</f>
        <v>#N/A</v>
      </c>
      <c r="W44" s="46"/>
      <c r="X44" s="47" t="e">
        <f>VLOOKUP(W44,'Player List'!$A$3:$F$275,6)</f>
        <v>#N/A</v>
      </c>
      <c r="Y44" s="34"/>
      <c r="Z44" s="42">
        <v>134</v>
      </c>
      <c r="AA44" s="46" t="str">
        <f>VLOOKUP(Z44,'Player List'!$A$3:$F$275,6)</f>
        <v>A ROE</v>
      </c>
      <c r="AB44" s="3">
        <v>195</v>
      </c>
      <c r="AC44" s="46" t="str">
        <f>VLOOKUP(AB44,'Player List'!$A$3:$F$275,6)</f>
        <v>P PARK</v>
      </c>
      <c r="AD44" s="3">
        <v>143</v>
      </c>
      <c r="AE44" s="46" t="str">
        <f>VLOOKUP(AD44,'Player List'!$A$3:$F$275,6)</f>
        <v>L WILLIAMS</v>
      </c>
      <c r="AF44" s="3">
        <v>105</v>
      </c>
      <c r="AG44" s="47" t="str">
        <f>VLOOKUP(AF44,'Player List'!$A$3:$F$275,6)</f>
        <v>K WILLIAMS</v>
      </c>
      <c r="AH44" s="42">
        <v>138</v>
      </c>
      <c r="AI44" s="46" t="str">
        <f>VLOOKUP(AH44,'Player List'!$A$3:$F$275,6)</f>
        <v>G MARSHALL</v>
      </c>
      <c r="AJ44" s="3">
        <v>140</v>
      </c>
      <c r="AK44" s="46" t="str">
        <f>VLOOKUP(AJ44,'Player List'!$A$3:$F$275,6)</f>
        <v>D WATKINS</v>
      </c>
      <c r="AL44" s="3">
        <v>135</v>
      </c>
      <c r="AM44" s="46" t="str">
        <f>VLOOKUP(AL44,'Player List'!$A$3:$F$275,6)</f>
        <v>I ROE</v>
      </c>
      <c r="AN44" s="3">
        <v>196</v>
      </c>
      <c r="AO44" s="47" t="str">
        <f>VLOOKUP(AN44,'Player List'!$A$3:$F$275,6)</f>
        <v>I PARK</v>
      </c>
      <c r="AP44" s="46"/>
      <c r="AQ44" s="46" t="e">
        <f>VLOOKUP(AP44,'Player List'!$A$3:$F$275,6)</f>
        <v>#N/A</v>
      </c>
      <c r="AR44" s="46"/>
      <c r="AS44" s="47" t="e">
        <f>VLOOKUP(AR44,'Player List'!$A$3:$F$275,6)</f>
        <v>#N/A</v>
      </c>
      <c r="AU44" s="42">
        <f t="shared" si="21"/>
        <v>193</v>
      </c>
      <c r="AV44" s="3">
        <f t="shared" si="22"/>
        <v>204</v>
      </c>
      <c r="AW44" s="3">
        <f t="shared" si="23"/>
        <v>197</v>
      </c>
      <c r="AX44" s="3">
        <f t="shared" si="24"/>
        <v>191</v>
      </c>
      <c r="AY44" s="3">
        <f t="shared" si="25"/>
        <v>229</v>
      </c>
      <c r="AZ44" s="3">
        <f t="shared" si="26"/>
        <v>290</v>
      </c>
      <c r="BA44" s="3">
        <f t="shared" si="27"/>
        <v>199</v>
      </c>
      <c r="BB44" s="3">
        <f t="shared" si="28"/>
        <v>192</v>
      </c>
      <c r="BC44" s="3" t="str">
        <f t="shared" si="9"/>
        <v xml:space="preserve"> </v>
      </c>
      <c r="BD44" s="3" t="str">
        <f t="shared" si="10"/>
        <v xml:space="preserve"> </v>
      </c>
      <c r="BE44" s="42">
        <f t="shared" si="29"/>
        <v>134</v>
      </c>
      <c r="BF44" s="3">
        <f t="shared" si="30"/>
        <v>195</v>
      </c>
      <c r="BG44" s="3">
        <f t="shared" si="31"/>
        <v>143</v>
      </c>
      <c r="BH44" s="3">
        <f t="shared" si="32"/>
        <v>105</v>
      </c>
      <c r="BI44" s="3">
        <f t="shared" si="33"/>
        <v>138</v>
      </c>
      <c r="BJ44" s="3">
        <f t="shared" si="34"/>
        <v>140</v>
      </c>
      <c r="BK44" s="3">
        <f t="shared" si="35"/>
        <v>135</v>
      </c>
      <c r="BL44" s="3">
        <f t="shared" si="36"/>
        <v>196</v>
      </c>
      <c r="BM44" s="3" t="str">
        <f t="shared" si="19"/>
        <v xml:space="preserve"> </v>
      </c>
      <c r="BN44" s="43" t="str">
        <f t="shared" si="20"/>
        <v xml:space="preserve"> </v>
      </c>
      <c r="BP44" s="42" t="str">
        <f>IF(AU44=" ","OK",IF(ISBLANK(VLOOKUP(AU44,'Player List'!$A$3:$C$275,3)),"Err",IF(VLOOKUP(AU44,'Player List'!$A$3:$C$275,3)='Player Input'!$B44,"OK",IF(VLOOKUP(AU44,'Player List'!$A$3:$C$275,2)=VLOOKUP($B44,'Lookup Lists'!$A$2:$C$23,3),"CS","Err"))))</f>
        <v>OK</v>
      </c>
      <c r="BQ44" s="3" t="str">
        <f>IF(AV44=" ","OK",IF(ISBLANK(VLOOKUP(AV44,'Player List'!$A$3:$C$275,3)),"Err",IF(VLOOKUP(AV44,'Player List'!$A$3:$C$275,3)='Player Input'!$B44,"OK",IF(VLOOKUP(AV44,'Player List'!$A$3:$C$275,2)=VLOOKUP($B44,'Lookup Lists'!$A$2:$C$23,3),"CS","Err"))))</f>
        <v>OK</v>
      </c>
      <c r="BR44" s="3" t="str">
        <f>IF(AW44=" ","OK",IF(ISBLANK(VLOOKUP(AW44,'Player List'!$A$3:$C$275,3)),"Err",IF(VLOOKUP(AW44,'Player List'!$A$3:$C$275,3)='Player Input'!$B44,"OK",IF(VLOOKUP(AW44,'Player List'!$A$3:$C$275,2)=VLOOKUP($B44,'Lookup Lists'!$A$2:$C$23,3),"CS","Err"))))</f>
        <v>OK</v>
      </c>
      <c r="BS44" s="3" t="str">
        <f>IF(AX44=" ","OK",IF(ISBLANK(VLOOKUP(AX44,'Player List'!$A$3:$C$275,3)),"Err",IF(VLOOKUP(AX44,'Player List'!$A$3:$C$275,3)='Player Input'!$B44,"OK",IF(VLOOKUP(AX44,'Player List'!$A$3:$C$275,2)=VLOOKUP($B44,'Lookup Lists'!$A$2:$C$23,3),"CS","Err"))))</f>
        <v>OK</v>
      </c>
      <c r="BT44" s="3" t="str">
        <f>IF(AY44=" ","OK",IF(ISBLANK(VLOOKUP(AY44,'Player List'!$A$3:$C$275,3)),"Err",IF(VLOOKUP(AY44,'Player List'!$A$3:$C$275,3)='Player Input'!$B44,"OK",IF(VLOOKUP(AY44,'Player List'!$A$3:$C$275,2)=VLOOKUP($B44,'Lookup Lists'!$A$2:$C$23,3),"CS","Err"))))</f>
        <v>OK</v>
      </c>
      <c r="BU44" s="3" t="str">
        <f>IF(AZ44=" ","OK",IF(ISBLANK(VLOOKUP(AZ44,'Player List'!$A$3:$C$275,3)),"Err",IF(VLOOKUP(AZ44,'Player List'!$A$3:$C$275,3)='Player Input'!$B44,"OK",IF(VLOOKUP(AZ44,'Player List'!$A$3:$C$275,2)=VLOOKUP($B44,'Lookup Lists'!$A$2:$C$23,3),"CS","Err"))))</f>
        <v>OK</v>
      </c>
      <c r="BV44" s="3" t="str">
        <f>IF(BA44=" ","OK",IF(ISBLANK(VLOOKUP(BA44,'Player List'!$A$3:$C$275,3)),"Err",IF(VLOOKUP(BA44,'Player List'!$A$3:$C$275,3)='Player Input'!$B44,"OK",IF(VLOOKUP(BA44,'Player List'!$A$3:$C$275,2)=VLOOKUP($B44,'Lookup Lists'!$A$2:$C$23,3),"CS","Err"))))</f>
        <v>OK</v>
      </c>
      <c r="BW44" s="3" t="str">
        <f>IF(BB44=" ","OK",IF(ISBLANK(VLOOKUP(BB44,'Player List'!$A$3:$C$275,3)),"Err",IF(VLOOKUP(BB44,'Player List'!$A$3:$C$275,3)='Player Input'!$B44,"OK",IF(VLOOKUP(BB44,'Player List'!$A$3:$C$275,2)=VLOOKUP($B44,'Lookup Lists'!$A$2:$C$23,3),"CS","Err"))))</f>
        <v>OK</v>
      </c>
      <c r="BX44" s="3" t="str">
        <f>IF(BC44=" ","OK",IF(ISBLANK(VLOOKUP(BC44,'Player List'!$A$3:$C$275,3)),"Err",IF(VLOOKUP(BC44,'Player List'!$A$3:$C$275,3)='Player Input'!$B44,"OK",IF(VLOOKUP(BC44,'Player List'!$A$3:$C$275,2)=VLOOKUP($B44,'Lookup Lists'!$A$2:$C$23,3),"CS","Err"))))</f>
        <v>OK</v>
      </c>
      <c r="BY44" s="3" t="str">
        <f>IF(BD44=" ","OK",IF(ISBLANK(VLOOKUP(BD44,'Player List'!$A$3:$C$275,3)),"Err",IF(VLOOKUP(BD44,'Player List'!$A$3:$C$275,3)='Player Input'!$B44,"OK",IF(VLOOKUP(BD44,'Player List'!$A$3:$C$275,2)=VLOOKUP($B44,'Lookup Lists'!$A$2:$C$23,3),"CS","Err"))))</f>
        <v>OK</v>
      </c>
      <c r="BZ44" s="42" t="str">
        <f>IF(BE44=" ","OK",IF(ISBLANK(VLOOKUP(BE44,'Player List'!$A$3:$C$275,3)),"Err",IF(VLOOKUP(BE44,'Player List'!$A$3:$C$275,3)='Player Input'!$C44,"OK",IF(VLOOKUP(BE44,'Player List'!$A$3:$C$275,2)=VLOOKUP($C44,'Lookup Lists'!$A$2:$C$23,3),"CS","Err"))))</f>
        <v>OK</v>
      </c>
      <c r="CA44" s="3" t="str">
        <f>IF(BF44=" ","OK",IF(ISBLANK(VLOOKUP(BF44,'Player List'!$A$3:$C$275,3)),"Err",IF(VLOOKUP(BF44,'Player List'!$A$3:$C$275,3)='Player Input'!$C44,"OK",IF(VLOOKUP(BF44,'Player List'!$A$3:$C$275,2)=VLOOKUP($C44,'Lookup Lists'!$A$2:$C$23,3),"CS","Err"))))</f>
        <v>OK</v>
      </c>
      <c r="CB44" s="3" t="str">
        <f>IF(BG44=" ","OK",IF(ISBLANK(VLOOKUP(BG44,'Player List'!$A$3:$C$275,3)),"Err",IF(VLOOKUP(BG44,'Player List'!$A$3:$C$275,3)='Player Input'!$C44,"OK",IF(VLOOKUP(BG44,'Player List'!$A$3:$C$275,2)=VLOOKUP($C44,'Lookup Lists'!$A$2:$C$23,3),"CS","Err"))))</f>
        <v>OK</v>
      </c>
      <c r="CC44" s="3" t="str">
        <f>IF(BH44=" ","OK",IF(ISBLANK(VLOOKUP(BH44,'Player List'!$A$3:$C$275,3)),"Err",IF(VLOOKUP(BH44,'Player List'!$A$3:$C$275,3)='Player Input'!$C44,"OK",IF(VLOOKUP(BH44,'Player List'!$A$3:$C$275,2)=VLOOKUP($C44,'Lookup Lists'!$A$2:$C$23,3),"CS","Err"))))</f>
        <v>OK</v>
      </c>
      <c r="CD44" s="3" t="str">
        <f>IF(BI44=" ","OK",IF(ISBLANK(VLOOKUP(BI44,'Player List'!$A$3:$C$275,3)),"Err",IF(VLOOKUP(BI44,'Player List'!$A$3:$C$275,3)='Player Input'!$C44,"OK",IF(VLOOKUP(BI44,'Player List'!$A$3:$C$275,2)=VLOOKUP($C44,'Lookup Lists'!$A$2:$C$23,3),"CS","Err"))))</f>
        <v>OK</v>
      </c>
      <c r="CE44" s="3" t="str">
        <f>IF(BJ44=" ","OK",IF(ISBLANK(VLOOKUP(BJ44,'Player List'!$A$3:$C$275,3)),"Err",IF(VLOOKUP(BJ44,'Player List'!$A$3:$C$275,3)='Player Input'!$C44,"OK",IF(VLOOKUP(BJ44,'Player List'!$A$3:$C$275,2)=VLOOKUP($C44,'Lookup Lists'!$A$2:$C$23,3),"CS","Err"))))</f>
        <v>OK</v>
      </c>
      <c r="CF44" s="3" t="str">
        <f>IF(BK44=" ","OK",IF(ISBLANK(VLOOKUP(BK44,'Player List'!$A$3:$C$275,3)),"Err",IF(VLOOKUP(BK44,'Player List'!$A$3:$C$275,3)='Player Input'!$C44,"OK",IF(VLOOKUP(BK44,'Player List'!$A$3:$C$275,2)=VLOOKUP($C44,'Lookup Lists'!$A$2:$C$23,3),"CS","Err"))))</f>
        <v>OK</v>
      </c>
      <c r="CG44" s="3" t="str">
        <f>IF(BL44=" ","OK",IF(ISBLANK(VLOOKUP(BL44,'Player List'!$A$3:$C$275,3)),"Err",IF(VLOOKUP(BL44,'Player List'!$A$3:$C$275,3)='Player Input'!$C44,"OK",IF(VLOOKUP(BL44,'Player List'!$A$3:$C$275,2)=VLOOKUP($C44,'Lookup Lists'!$A$2:$C$23,3),"CS","Err"))))</f>
        <v>OK</v>
      </c>
      <c r="CH44" s="3" t="str">
        <f>IF(BM44=" ","OK",IF(ISBLANK(VLOOKUP(BM44,'Player List'!$A$3:$C$275,3)),"Err",IF(VLOOKUP(BM44,'Player List'!$A$3:$C$275,3)='Player Input'!$C44,"OK",IF(VLOOKUP(BM44,'Player List'!$A$3:$C$275,2)=VLOOKUP($C44,'Lookup Lists'!$A$2:$C$23,3),"CS","Err"))))</f>
        <v>OK</v>
      </c>
      <c r="CI44" s="43" t="str">
        <f>IF(BN44=" ","OK",IF(ISBLANK(VLOOKUP(BN44,'Player List'!$A$3:$C$275,3)),"Err",IF(VLOOKUP(BN44,'Player List'!$A$3:$C$275,3)='Player Input'!$C44,"OK",IF(VLOOKUP(BN44,'Player List'!$A$3:$C$275,2)=VLOOKUP($C44,'Lookup Lists'!$A$2:$C$23,3),"CS","Err"))))</f>
        <v>OK</v>
      </c>
    </row>
    <row r="45" spans="1:87" x14ac:dyDescent="0.2">
      <c r="A45" s="90">
        <v>42678</v>
      </c>
      <c r="B45" s="89" t="s">
        <v>269</v>
      </c>
      <c r="C45" s="89" t="s">
        <v>12</v>
      </c>
      <c r="D45" s="60" t="str">
        <f t="shared" si="0"/>
        <v>OK</v>
      </c>
      <c r="E45" s="42">
        <v>11</v>
      </c>
      <c r="F45" s="46" t="str">
        <f>VLOOKUP(E45,'Player List'!$A$3:$F$275,6)</f>
        <v>D WARREN</v>
      </c>
      <c r="G45" s="3">
        <v>3</v>
      </c>
      <c r="H45" s="46" t="str">
        <f>VLOOKUP(G45,'Player List'!$A$3:$F$275,6)</f>
        <v>E EVANS</v>
      </c>
      <c r="I45" s="3">
        <v>8</v>
      </c>
      <c r="J45" s="46" t="str">
        <f>VLOOKUP(I45,'Player List'!$A$3:$F$275,6)</f>
        <v>D SYLVESTER</v>
      </c>
      <c r="K45" s="3">
        <v>4</v>
      </c>
      <c r="L45" s="46" t="str">
        <f>VLOOKUP(K45,'Player List'!$A$3:$F$275,6)</f>
        <v>R HANCOCK</v>
      </c>
      <c r="M45" s="42">
        <v>12</v>
      </c>
      <c r="N45" s="46" t="str">
        <f>VLOOKUP(M45,'Player List'!$A$3:$F$275,6)</f>
        <v>J BARRATT</v>
      </c>
      <c r="O45" s="3">
        <v>286</v>
      </c>
      <c r="P45" s="46" t="str">
        <f>VLOOKUP(O45,'Player List'!$A$3:$F$275,6)</f>
        <v>M CONWAY</v>
      </c>
      <c r="Q45" s="3">
        <v>130</v>
      </c>
      <c r="R45" s="46" t="str">
        <f>VLOOKUP(Q45,'Player List'!$A$3:$F$275,6)</f>
        <v>T GRIFFITHS</v>
      </c>
      <c r="S45" s="3">
        <v>5</v>
      </c>
      <c r="T45" s="47" t="str">
        <f>VLOOKUP(S45,'Player List'!$A$3:$F$275,6)</f>
        <v>M MORTIMER</v>
      </c>
      <c r="U45" s="46"/>
      <c r="V45" s="46" t="e">
        <f>VLOOKUP(U45,'Player List'!$A$3:$F$275,6)</f>
        <v>#N/A</v>
      </c>
      <c r="W45" s="46"/>
      <c r="X45" s="47" t="e">
        <f>VLOOKUP(W45,'Player List'!$A$3:$F$275,6)</f>
        <v>#N/A</v>
      </c>
      <c r="Y45" s="34"/>
      <c r="Z45" s="42">
        <v>40</v>
      </c>
      <c r="AA45" s="46" t="str">
        <f>VLOOKUP(Z45,'Player List'!$A$3:$F$275,6)</f>
        <v>R LONDESBOROUGH</v>
      </c>
      <c r="AB45" s="3">
        <v>42</v>
      </c>
      <c r="AC45" s="46" t="str">
        <f>VLOOKUP(AB45,'Player List'!$A$3:$F$275,6)</f>
        <v>J WILLIAMS</v>
      </c>
      <c r="AD45" s="3">
        <v>235</v>
      </c>
      <c r="AE45" s="46" t="str">
        <f>VLOOKUP(AD45,'Player List'!$A$3:$F$275,6)</f>
        <v>P LEWIS</v>
      </c>
      <c r="AF45" s="3">
        <v>39</v>
      </c>
      <c r="AG45" s="47" t="str">
        <f>VLOOKUP(AF45,'Player List'!$A$3:$F$275,6)</f>
        <v>F JONES</v>
      </c>
      <c r="AH45" s="42">
        <v>37</v>
      </c>
      <c r="AI45" s="46" t="str">
        <f>VLOOKUP(AH45,'Player List'!$A$3:$F$275,6)</f>
        <v>J HEAVEN</v>
      </c>
      <c r="AJ45" s="3">
        <v>311</v>
      </c>
      <c r="AK45" s="46" t="str">
        <f>VLOOKUP(AJ45,'Player List'!$A$3:$F$275,6)</f>
        <v>V THOMAS</v>
      </c>
      <c r="AL45" s="3">
        <v>41</v>
      </c>
      <c r="AM45" s="46" t="str">
        <f>VLOOKUP(AL45,'Player List'!$A$3:$F$275,6)</f>
        <v>V SMITH</v>
      </c>
      <c r="AN45" s="3">
        <v>35</v>
      </c>
      <c r="AO45" s="47" t="str">
        <f>VLOOKUP(AN45,'Player List'!$A$3:$F$275,6)</f>
        <v>P ELLIOTT</v>
      </c>
      <c r="AP45" s="46"/>
      <c r="AQ45" s="46" t="e">
        <f>VLOOKUP(AP45,'Player List'!$A$3:$F$275,6)</f>
        <v>#N/A</v>
      </c>
      <c r="AR45" s="46"/>
      <c r="AS45" s="47" t="e">
        <f>VLOOKUP(AR45,'Player List'!$A$3:$F$275,6)</f>
        <v>#N/A</v>
      </c>
      <c r="AU45" s="42">
        <f t="shared" si="21"/>
        <v>11</v>
      </c>
      <c r="AV45" s="3">
        <f t="shared" si="22"/>
        <v>3</v>
      </c>
      <c r="AW45" s="3">
        <f t="shared" si="23"/>
        <v>8</v>
      </c>
      <c r="AX45" s="3">
        <f t="shared" si="24"/>
        <v>4</v>
      </c>
      <c r="AY45" s="3">
        <f t="shared" si="25"/>
        <v>12</v>
      </c>
      <c r="AZ45" s="3">
        <f t="shared" si="26"/>
        <v>286</v>
      </c>
      <c r="BA45" s="3">
        <f t="shared" si="27"/>
        <v>130</v>
      </c>
      <c r="BB45" s="3">
        <f t="shared" si="28"/>
        <v>5</v>
      </c>
      <c r="BC45" s="3" t="str">
        <f t="shared" si="9"/>
        <v xml:space="preserve"> </v>
      </c>
      <c r="BD45" s="3" t="str">
        <f t="shared" si="10"/>
        <v xml:space="preserve"> </v>
      </c>
      <c r="BE45" s="42">
        <f t="shared" si="29"/>
        <v>40</v>
      </c>
      <c r="BF45" s="3">
        <f t="shared" si="30"/>
        <v>42</v>
      </c>
      <c r="BG45" s="3">
        <f t="shared" si="31"/>
        <v>235</v>
      </c>
      <c r="BH45" s="3">
        <f t="shared" si="32"/>
        <v>39</v>
      </c>
      <c r="BI45" s="3">
        <f t="shared" si="33"/>
        <v>37</v>
      </c>
      <c r="BJ45" s="3">
        <f t="shared" si="34"/>
        <v>311</v>
      </c>
      <c r="BK45" s="3">
        <f t="shared" si="35"/>
        <v>41</v>
      </c>
      <c r="BL45" s="3">
        <f t="shared" si="36"/>
        <v>35</v>
      </c>
      <c r="BM45" s="3" t="str">
        <f t="shared" si="19"/>
        <v xml:space="preserve"> </v>
      </c>
      <c r="BN45" s="43" t="str">
        <f t="shared" si="20"/>
        <v xml:space="preserve"> </v>
      </c>
      <c r="BP45" s="42" t="str">
        <f>IF(AU45=" ","OK",IF(ISBLANK(VLOOKUP(AU45,'Player List'!$A$3:$C$275,3)),"Err",IF(VLOOKUP(AU45,'Player List'!$A$3:$C$275,3)='Player Input'!$B45,"OK",IF(VLOOKUP(AU45,'Player List'!$A$3:$C$275,2)=VLOOKUP($B45,'Lookup Lists'!$A$2:$C$23,3),"CS","Err"))))</f>
        <v>OK</v>
      </c>
      <c r="BQ45" s="3" t="str">
        <f>IF(AV45=" ","OK",IF(ISBLANK(VLOOKUP(AV45,'Player List'!$A$3:$C$275,3)),"Err",IF(VLOOKUP(AV45,'Player List'!$A$3:$C$275,3)='Player Input'!$B45,"OK",IF(VLOOKUP(AV45,'Player List'!$A$3:$C$275,2)=VLOOKUP($B45,'Lookup Lists'!$A$2:$C$23,3),"CS","Err"))))</f>
        <v>OK</v>
      </c>
      <c r="BR45" s="3" t="str">
        <f>IF(AW45=" ","OK",IF(ISBLANK(VLOOKUP(AW45,'Player List'!$A$3:$C$275,3)),"Err",IF(VLOOKUP(AW45,'Player List'!$A$3:$C$275,3)='Player Input'!$B45,"OK",IF(VLOOKUP(AW45,'Player List'!$A$3:$C$275,2)=VLOOKUP($B45,'Lookup Lists'!$A$2:$C$23,3),"CS","Err"))))</f>
        <v>OK</v>
      </c>
      <c r="BS45" s="3" t="str">
        <f>IF(AX45=" ","OK",IF(ISBLANK(VLOOKUP(AX45,'Player List'!$A$3:$C$275,3)),"Err",IF(VLOOKUP(AX45,'Player List'!$A$3:$C$275,3)='Player Input'!$B45,"OK",IF(VLOOKUP(AX45,'Player List'!$A$3:$C$275,2)=VLOOKUP($B45,'Lookup Lists'!$A$2:$C$23,3),"CS","Err"))))</f>
        <v>OK</v>
      </c>
      <c r="BT45" s="3" t="s">
        <v>449</v>
      </c>
      <c r="BU45" s="3" t="str">
        <f>IF(AZ45=" ","OK",IF(ISBLANK(VLOOKUP(AZ45,'Player List'!$A$3:$C$275,3)),"Err",IF(VLOOKUP(AZ45,'Player List'!$A$3:$C$275,3)='Player Input'!$B45,"OK",IF(VLOOKUP(AZ45,'Player List'!$A$3:$C$275,2)=VLOOKUP($B45,'Lookup Lists'!$A$2:$C$23,3),"CS","Err"))))</f>
        <v>OK</v>
      </c>
      <c r="BV45" s="3" t="str">
        <f>IF(BA45=" ","OK",IF(ISBLANK(VLOOKUP(BA45,'Player List'!$A$3:$C$275,3)),"Err",IF(VLOOKUP(BA45,'Player List'!$A$3:$C$275,3)='Player Input'!$B45,"OK",IF(VLOOKUP(BA45,'Player List'!$A$3:$C$275,2)=VLOOKUP($B45,'Lookup Lists'!$A$2:$C$23,3),"CS","Err"))))</f>
        <v>OK</v>
      </c>
      <c r="BW45" s="3" t="str">
        <f>IF(BB45=" ","OK",IF(ISBLANK(VLOOKUP(BB45,'Player List'!$A$3:$C$275,3)),"Err",IF(VLOOKUP(BB45,'Player List'!$A$3:$C$275,3)='Player Input'!$B45,"OK",IF(VLOOKUP(BB45,'Player List'!$A$3:$C$275,2)=VLOOKUP($B45,'Lookup Lists'!$A$2:$C$23,3),"CS","Err"))))</f>
        <v>OK</v>
      </c>
      <c r="BX45" s="3" t="str">
        <f>IF(BC45=" ","OK",IF(ISBLANK(VLOOKUP(BC45,'Player List'!$A$3:$C$275,3)),"Err",IF(VLOOKUP(BC45,'Player List'!$A$3:$C$275,3)='Player Input'!$B45,"OK",IF(VLOOKUP(BC45,'Player List'!$A$3:$C$275,2)=VLOOKUP($B45,'Lookup Lists'!$A$2:$C$23,3),"CS","Err"))))</f>
        <v>OK</v>
      </c>
      <c r="BY45" s="3" t="str">
        <f>IF(BD45=" ","OK",IF(ISBLANK(VLOOKUP(BD45,'Player List'!$A$3:$C$275,3)),"Err",IF(VLOOKUP(BD45,'Player List'!$A$3:$C$275,3)='Player Input'!$B45,"OK",IF(VLOOKUP(BD45,'Player List'!$A$3:$C$275,2)=VLOOKUP($B45,'Lookup Lists'!$A$2:$C$23,3),"CS","Err"))))</f>
        <v>OK</v>
      </c>
      <c r="BZ45" s="42" t="str">
        <f>IF(BE45=" ","OK",IF(ISBLANK(VLOOKUP(BE45,'Player List'!$A$3:$C$275,3)),"Err",IF(VLOOKUP(BE45,'Player List'!$A$3:$C$275,3)='Player Input'!$C45,"OK",IF(VLOOKUP(BE45,'Player List'!$A$3:$C$275,2)=VLOOKUP($C45,'Lookup Lists'!$A$2:$C$23,3),"CS","Err"))))</f>
        <v>OK</v>
      </c>
      <c r="CA45" s="3" t="str">
        <f>IF(BF45=" ","OK",IF(ISBLANK(VLOOKUP(BF45,'Player List'!$A$3:$C$275,3)),"Err",IF(VLOOKUP(BF45,'Player List'!$A$3:$C$275,3)='Player Input'!$C45,"OK",IF(VLOOKUP(BF45,'Player List'!$A$3:$C$275,2)=VLOOKUP($C45,'Lookup Lists'!$A$2:$C$23,3),"CS","Err"))))</f>
        <v>OK</v>
      </c>
      <c r="CB45" s="3" t="str">
        <f>IF(BG45=" ","OK",IF(ISBLANK(VLOOKUP(BG45,'Player List'!$A$3:$C$275,3)),"Err",IF(VLOOKUP(BG45,'Player List'!$A$3:$C$275,3)='Player Input'!$C45,"OK",IF(VLOOKUP(BG45,'Player List'!$A$3:$C$275,2)=VLOOKUP($C45,'Lookup Lists'!$A$2:$C$23,3),"CS","Err"))))</f>
        <v>OK</v>
      </c>
      <c r="CC45" s="3" t="str">
        <f>IF(BH45=" ","OK",IF(ISBLANK(VLOOKUP(BH45,'Player List'!$A$3:$C$275,3)),"Err",IF(VLOOKUP(BH45,'Player List'!$A$3:$C$275,3)='Player Input'!$C45,"OK",IF(VLOOKUP(BH45,'Player List'!$A$3:$C$275,2)=VLOOKUP($C45,'Lookup Lists'!$A$2:$C$23,3),"CS","Err"))))</f>
        <v>OK</v>
      </c>
      <c r="CD45" s="3" t="str">
        <f>IF(BI45=" ","OK",IF(ISBLANK(VLOOKUP(BI45,'Player List'!$A$3:$C$275,3)),"Err",IF(VLOOKUP(BI45,'Player List'!$A$3:$C$275,3)='Player Input'!$C45,"OK",IF(VLOOKUP(BI45,'Player List'!$A$3:$C$275,2)=VLOOKUP($C45,'Lookup Lists'!$A$2:$C$23,3),"CS","Err"))))</f>
        <v>OK</v>
      </c>
      <c r="CE45" s="3" t="str">
        <f>IF(BJ45=" ","OK",IF(ISBLANK(VLOOKUP(BJ45,'Player List'!$A$3:$C$275,3)),"Err",IF(VLOOKUP(BJ45,'Player List'!$A$3:$C$275,3)='Player Input'!$C45,"OK",IF(VLOOKUP(BJ45,'Player List'!$A$3:$C$275,2)=VLOOKUP($C45,'Lookup Lists'!$A$2:$C$23,3),"CS","Err"))))</f>
        <v>OK</v>
      </c>
      <c r="CF45" s="3" t="str">
        <f>IF(BK45=" ","OK",IF(ISBLANK(VLOOKUP(BK45,'Player List'!$A$3:$C$275,3)),"Err",IF(VLOOKUP(BK45,'Player List'!$A$3:$C$275,3)='Player Input'!$C45,"OK",IF(VLOOKUP(BK45,'Player List'!$A$3:$C$275,2)=VLOOKUP($C45,'Lookup Lists'!$A$2:$C$23,3),"CS","Err"))))</f>
        <v>OK</v>
      </c>
      <c r="CG45" s="3" t="str">
        <f>IF(BL45=" ","OK",IF(ISBLANK(VLOOKUP(BL45,'Player List'!$A$3:$C$275,3)),"Err",IF(VLOOKUP(BL45,'Player List'!$A$3:$C$275,3)='Player Input'!$C45,"OK",IF(VLOOKUP(BL45,'Player List'!$A$3:$C$275,2)=VLOOKUP($C45,'Lookup Lists'!$A$2:$C$23,3),"CS","Err"))))</f>
        <v>OK</v>
      </c>
      <c r="CH45" s="3" t="str">
        <f>IF(BM45=" ","OK",IF(ISBLANK(VLOOKUP(BM45,'Player List'!$A$3:$C$275,3)),"Err",IF(VLOOKUP(BM45,'Player List'!$A$3:$C$275,3)='Player Input'!$C45,"OK",IF(VLOOKUP(BM45,'Player List'!$A$3:$C$275,2)=VLOOKUP($C45,'Lookup Lists'!$A$2:$C$23,3),"CS","Err"))))</f>
        <v>OK</v>
      </c>
      <c r="CI45" s="43" t="str">
        <f>IF(BN45=" ","OK",IF(ISBLANK(VLOOKUP(BN45,'Player List'!$A$3:$C$275,3)),"Err",IF(VLOOKUP(BN45,'Player List'!$A$3:$C$275,3)='Player Input'!$C45,"OK",IF(VLOOKUP(BN45,'Player List'!$A$3:$C$275,2)=VLOOKUP($C45,'Lookup Lists'!$A$2:$C$23,3),"CS","Err"))))</f>
        <v>OK</v>
      </c>
    </row>
    <row r="46" spans="1:87" x14ac:dyDescent="0.2">
      <c r="A46" s="108">
        <v>42678</v>
      </c>
      <c r="B46" s="109" t="s">
        <v>260</v>
      </c>
      <c r="C46" s="109" t="s">
        <v>348</v>
      </c>
      <c r="D46" s="60" t="str">
        <f t="shared" si="0"/>
        <v>OK</v>
      </c>
      <c r="E46" s="42">
        <v>31</v>
      </c>
      <c r="F46" s="46" t="str">
        <f>VLOOKUP(E46,'Player List'!$A$3:$F$275,6)</f>
        <v>J BRYANT</v>
      </c>
      <c r="G46" s="3">
        <v>274</v>
      </c>
      <c r="H46" s="46" t="str">
        <f>VLOOKUP(G46,'Player List'!$A$3:$F$275,6)</f>
        <v>B ROGERS</v>
      </c>
      <c r="I46" s="3">
        <v>27</v>
      </c>
      <c r="J46" s="46" t="str">
        <f>VLOOKUP(I46,'Player List'!$A$3:$F$275,6)</f>
        <v>B HESKETH</v>
      </c>
      <c r="K46" s="3">
        <v>34</v>
      </c>
      <c r="L46" s="46" t="str">
        <f>VLOOKUP(K46,'Player List'!$A$3:$F$275,6)</f>
        <v>D BOTT</v>
      </c>
      <c r="M46" s="42">
        <v>32</v>
      </c>
      <c r="N46" s="46" t="str">
        <f>VLOOKUP(M46,'Player List'!$A$3:$F$275,6)</f>
        <v>K O'CONNOR</v>
      </c>
      <c r="O46" s="3">
        <v>33</v>
      </c>
      <c r="P46" s="46" t="str">
        <f>VLOOKUP(O46,'Player List'!$A$3:$F$275,6)</f>
        <v>D TOLSON</v>
      </c>
      <c r="Q46" s="3">
        <v>30</v>
      </c>
      <c r="R46" s="46" t="str">
        <f>VLOOKUP(Q46,'Player List'!$A$3:$F$275,6)</f>
        <v>J CATON</v>
      </c>
      <c r="S46" s="3">
        <v>29</v>
      </c>
      <c r="T46" s="47" t="str">
        <f>VLOOKUP(S46,'Player List'!$A$3:$F$275,6)</f>
        <v>I PORTER</v>
      </c>
      <c r="U46" s="46"/>
      <c r="V46" s="46" t="e">
        <f>VLOOKUP(U46,'Player List'!$A$3:$F$275,6)</f>
        <v>#N/A</v>
      </c>
      <c r="W46" s="46"/>
      <c r="X46" s="47" t="e">
        <f>VLOOKUP(W46,'Player List'!$A$3:$F$275,6)</f>
        <v>#N/A</v>
      </c>
      <c r="Y46" s="34"/>
      <c r="Z46" s="42">
        <v>302</v>
      </c>
      <c r="AA46" s="46" t="str">
        <f>VLOOKUP(Z46,'Player List'!$A$3:$F$275,6)</f>
        <v>L LEWIS</v>
      </c>
      <c r="AB46" s="3">
        <v>330</v>
      </c>
      <c r="AC46" s="46" t="str">
        <f>VLOOKUP(AB46,'Player List'!$A$3:$F$275,6)</f>
        <v>L PEARCE</v>
      </c>
      <c r="AD46" s="3">
        <v>298</v>
      </c>
      <c r="AE46" s="46" t="str">
        <f>VLOOKUP(AD46,'Player List'!$A$3:$F$275,6)</f>
        <v>R FRANKS</v>
      </c>
      <c r="AF46" s="3">
        <v>76</v>
      </c>
      <c r="AG46" s="47" t="str">
        <f>VLOOKUP(AF46,'Player List'!$A$3:$F$275,6)</f>
        <v>H HIRD</v>
      </c>
      <c r="AH46" s="42">
        <v>77</v>
      </c>
      <c r="AI46" s="46" t="str">
        <f>VLOOKUP(AH46,'Player List'!$A$3:$F$275,6)</f>
        <v>J AUSTIN</v>
      </c>
      <c r="AJ46" s="3">
        <v>87</v>
      </c>
      <c r="AK46" s="46" t="str">
        <f>VLOOKUP(AJ46,'Player List'!$A$3:$F$275,6)</f>
        <v>D JAQUES</v>
      </c>
      <c r="AL46" s="3">
        <v>301</v>
      </c>
      <c r="AM46" s="46" t="str">
        <f>VLOOKUP(AL46,'Player List'!$A$3:$F$275,6)</f>
        <v>B CLARKE</v>
      </c>
      <c r="AN46" s="3">
        <v>267</v>
      </c>
      <c r="AO46" s="47" t="str">
        <f>VLOOKUP(AN46,'Player List'!$A$3:$F$275,6)</f>
        <v>R SMITH</v>
      </c>
      <c r="AP46" s="46"/>
      <c r="AQ46" s="46" t="e">
        <f>VLOOKUP(AP46,'Player List'!$A$3:$F$275,6)</f>
        <v>#N/A</v>
      </c>
      <c r="AR46" s="46"/>
      <c r="AS46" s="47" t="e">
        <f>VLOOKUP(AR46,'Player List'!$A$3:$F$275,6)</f>
        <v>#N/A</v>
      </c>
      <c r="AU46" s="42">
        <f t="shared" si="21"/>
        <v>31</v>
      </c>
      <c r="AV46" s="3">
        <f t="shared" si="22"/>
        <v>274</v>
      </c>
      <c r="AW46" s="3">
        <f t="shared" si="23"/>
        <v>27</v>
      </c>
      <c r="AX46" s="3">
        <f t="shared" si="24"/>
        <v>34</v>
      </c>
      <c r="AY46" s="3">
        <f t="shared" si="25"/>
        <v>32</v>
      </c>
      <c r="AZ46" s="3">
        <f t="shared" si="26"/>
        <v>33</v>
      </c>
      <c r="BA46" s="3">
        <f t="shared" si="27"/>
        <v>30</v>
      </c>
      <c r="BB46" s="3">
        <f t="shared" si="28"/>
        <v>29</v>
      </c>
      <c r="BC46" s="3" t="str">
        <f t="shared" si="9"/>
        <v xml:space="preserve"> </v>
      </c>
      <c r="BD46" s="3" t="str">
        <f t="shared" si="10"/>
        <v xml:space="preserve"> </v>
      </c>
      <c r="BE46" s="42">
        <f t="shared" si="29"/>
        <v>302</v>
      </c>
      <c r="BF46" s="3">
        <f t="shared" si="30"/>
        <v>330</v>
      </c>
      <c r="BG46" s="3">
        <f t="shared" si="31"/>
        <v>298</v>
      </c>
      <c r="BH46" s="3">
        <f t="shared" si="32"/>
        <v>76</v>
      </c>
      <c r="BI46" s="3">
        <f t="shared" si="33"/>
        <v>77</v>
      </c>
      <c r="BJ46" s="3">
        <f t="shared" si="34"/>
        <v>87</v>
      </c>
      <c r="BK46" s="3">
        <f t="shared" si="35"/>
        <v>301</v>
      </c>
      <c r="BL46" s="3">
        <f t="shared" si="36"/>
        <v>267</v>
      </c>
      <c r="BM46" s="3" t="str">
        <f t="shared" si="19"/>
        <v xml:space="preserve"> </v>
      </c>
      <c r="BN46" s="43" t="str">
        <f t="shared" si="20"/>
        <v xml:space="preserve"> </v>
      </c>
      <c r="BP46" s="42" t="str">
        <f>IF(AU46=" ","OK",IF(ISBLANK(VLOOKUP(AU46,'Player List'!$A$3:$C$275,3)),"Err",IF(VLOOKUP(AU46,'Player List'!$A$3:$C$275,3)='Player Input'!$B46,"OK",IF(VLOOKUP(AU46,'Player List'!$A$3:$C$275,2)=VLOOKUP($B46,'Lookup Lists'!$A$2:$C$23,3),"CS","Err"))))</f>
        <v>OK</v>
      </c>
      <c r="BQ46" s="3" t="str">
        <f>IF(AV46=" ","OK",IF(ISBLANK(VLOOKUP(AV46,'Player List'!$A$3:$C$275,3)),"Err",IF(VLOOKUP(AV46,'Player List'!$A$3:$C$275,3)='Player Input'!$B46,"OK",IF(VLOOKUP(AV46,'Player List'!$A$3:$C$275,2)=VLOOKUP($B46,'Lookup Lists'!$A$2:$C$23,3),"CS","Err"))))</f>
        <v>OK</v>
      </c>
      <c r="BR46" s="3" t="str">
        <f>IF(AW46=" ","OK",IF(ISBLANK(VLOOKUP(AW46,'Player List'!$A$3:$C$275,3)),"Err",IF(VLOOKUP(AW46,'Player List'!$A$3:$C$275,3)='Player Input'!$B46,"OK",IF(VLOOKUP(AW46,'Player List'!$A$3:$C$275,2)=VLOOKUP($B46,'Lookup Lists'!$A$2:$C$23,3),"CS","Err"))))</f>
        <v>OK</v>
      </c>
      <c r="BS46" s="3" t="str">
        <f>IF(AX46=" ","OK",IF(ISBLANK(VLOOKUP(AX46,'Player List'!$A$3:$C$275,3)),"Err",IF(VLOOKUP(AX46,'Player List'!$A$3:$C$275,3)='Player Input'!$B46,"OK",IF(VLOOKUP(AX46,'Player List'!$A$3:$C$275,2)=VLOOKUP($B46,'Lookup Lists'!$A$2:$C$23,3),"CS","Err"))))</f>
        <v>OK</v>
      </c>
      <c r="BT46" s="3" t="str">
        <f>IF(AY46=" ","OK",IF(ISBLANK(VLOOKUP(AY46,'Player List'!$A$3:$C$275,3)),"Err",IF(VLOOKUP(AY46,'Player List'!$A$3:$C$275,3)='Player Input'!$B46,"OK",IF(VLOOKUP(AY46,'Player List'!$A$3:$C$275,2)=VLOOKUP($B46,'Lookup Lists'!$A$2:$C$23,3),"CS","Err"))))</f>
        <v>OK</v>
      </c>
      <c r="BU46" s="3" t="str">
        <f>IF(AZ46=" ","OK",IF(ISBLANK(VLOOKUP(AZ46,'Player List'!$A$3:$C$275,3)),"Err",IF(VLOOKUP(AZ46,'Player List'!$A$3:$C$275,3)='Player Input'!$B46,"OK",IF(VLOOKUP(AZ46,'Player List'!$A$3:$C$275,2)=VLOOKUP($B46,'Lookup Lists'!$A$2:$C$23,3),"CS","Err"))))</f>
        <v>OK</v>
      </c>
      <c r="BV46" s="3" t="str">
        <f>IF(BA46=" ","OK",IF(ISBLANK(VLOOKUP(BA46,'Player List'!$A$3:$C$275,3)),"Err",IF(VLOOKUP(BA46,'Player List'!$A$3:$C$275,3)='Player Input'!$B46,"OK",IF(VLOOKUP(BA46,'Player List'!$A$3:$C$275,2)=VLOOKUP($B46,'Lookup Lists'!$A$2:$C$23,3),"CS","Err"))))</f>
        <v>OK</v>
      </c>
      <c r="BW46" s="3" t="str">
        <f>IF(BB46=" ","OK",IF(ISBLANK(VLOOKUP(BB46,'Player List'!$A$3:$C$275,3)),"Err",IF(VLOOKUP(BB46,'Player List'!$A$3:$C$275,3)='Player Input'!$B46,"OK",IF(VLOOKUP(BB46,'Player List'!$A$3:$C$275,2)=VLOOKUP($B46,'Lookup Lists'!$A$2:$C$23,3),"CS","Err"))))</f>
        <v>OK</v>
      </c>
      <c r="BX46" s="3" t="str">
        <f>IF(BC46=" ","OK",IF(ISBLANK(VLOOKUP(BC46,'Player List'!$A$3:$C$275,3)),"Err",IF(VLOOKUP(BC46,'Player List'!$A$3:$C$275,3)='Player Input'!$B46,"OK",IF(VLOOKUP(BC46,'Player List'!$A$3:$C$275,2)=VLOOKUP($B46,'Lookup Lists'!$A$2:$C$23,3),"CS","Err"))))</f>
        <v>OK</v>
      </c>
      <c r="BY46" s="3" t="str">
        <f>IF(BD46=" ","OK",IF(ISBLANK(VLOOKUP(BD46,'Player List'!$A$3:$C$275,3)),"Err",IF(VLOOKUP(BD46,'Player List'!$A$3:$C$275,3)='Player Input'!$B46,"OK",IF(VLOOKUP(BD46,'Player List'!$A$3:$C$275,2)=VLOOKUP($B46,'Lookup Lists'!$A$2:$C$23,3),"CS","Err"))))</f>
        <v>OK</v>
      </c>
      <c r="BZ46" s="42" t="str">
        <f>IF(BE46=" ","OK",IF(ISBLANK(VLOOKUP(BE46,'Player List'!$A$3:$C$275,3)),"Err",IF(VLOOKUP(BE46,'Player List'!$A$3:$C$275,3)='Player Input'!$C46,"OK",IF(VLOOKUP(BE46,'Player List'!$A$3:$C$275,2)=VLOOKUP($C46,'Lookup Lists'!$A$2:$C$23,3),"CS","Err"))))</f>
        <v>OK</v>
      </c>
      <c r="CA46" s="3" t="str">
        <f>IF(BF46=" ","OK",IF(ISBLANK(VLOOKUP(BF46,'Player List'!$A$3:$C$275,3)),"Err",IF(VLOOKUP(BF46,'Player List'!$A$3:$C$275,3)='Player Input'!$C46,"OK",IF(VLOOKUP(BF46,'Player List'!$A$3:$C$275,2)=VLOOKUP($C46,'Lookup Lists'!$A$2:$C$23,3),"CS","Err"))))</f>
        <v>OK</v>
      </c>
      <c r="CB46" s="3" t="str">
        <f>IF(BG46=" ","OK",IF(ISBLANK(VLOOKUP(BG46,'Player List'!$A$3:$C$275,3)),"Err",IF(VLOOKUP(BG46,'Player List'!$A$3:$C$275,3)='Player Input'!$C46,"OK",IF(VLOOKUP(BG46,'Player List'!$A$3:$C$275,2)=VLOOKUP($C46,'Lookup Lists'!$A$2:$C$23,3),"CS","Err"))))</f>
        <v>OK</v>
      </c>
      <c r="CC46" s="3" t="str">
        <f>IF(BH46=" ","OK",IF(ISBLANK(VLOOKUP(BH46,'Player List'!$A$3:$C$275,3)),"Err",IF(VLOOKUP(BH46,'Player List'!$A$3:$C$275,3)='Player Input'!$C46,"OK",IF(VLOOKUP(BH46,'Player List'!$A$3:$C$275,2)=VLOOKUP($C46,'Lookup Lists'!$A$2:$C$23,3),"CS","Err"))))</f>
        <v>OK</v>
      </c>
      <c r="CD46" s="3" t="str">
        <f>IF(BI46=" ","OK",IF(ISBLANK(VLOOKUP(BI46,'Player List'!$A$3:$C$275,3)),"Err",IF(VLOOKUP(BI46,'Player List'!$A$3:$C$275,3)='Player Input'!$C46,"OK",IF(VLOOKUP(BI46,'Player List'!$A$3:$C$275,2)=VLOOKUP($C46,'Lookup Lists'!$A$2:$C$23,3),"CS","Err"))))</f>
        <v>OK</v>
      </c>
      <c r="CE46" s="3" t="str">
        <f>IF(BJ46=" ","OK",IF(ISBLANK(VLOOKUP(BJ46,'Player List'!$A$3:$C$275,3)),"Err",IF(VLOOKUP(BJ46,'Player List'!$A$3:$C$275,3)='Player Input'!$C46,"OK",IF(VLOOKUP(BJ46,'Player List'!$A$3:$C$275,2)=VLOOKUP($C46,'Lookup Lists'!$A$2:$C$23,3),"CS","Err"))))</f>
        <v>OK</v>
      </c>
      <c r="CF46" s="3" t="str">
        <f>IF(BK46=" ","OK",IF(ISBLANK(VLOOKUP(BK46,'Player List'!$A$3:$C$275,3)),"Err",IF(VLOOKUP(BK46,'Player List'!$A$3:$C$275,3)='Player Input'!$C46,"OK",IF(VLOOKUP(BK46,'Player List'!$A$3:$C$275,2)=VLOOKUP($C46,'Lookup Lists'!$A$2:$C$23,3),"CS","Err"))))</f>
        <v>OK</v>
      </c>
      <c r="CG46" s="3" t="str">
        <f>IF(BL46=" ","OK",IF(ISBLANK(VLOOKUP(BL46,'Player List'!$A$3:$C$275,3)),"Err",IF(VLOOKUP(BL46,'Player List'!$A$3:$C$275,3)='Player Input'!$C46,"OK",IF(VLOOKUP(BL46,'Player List'!$A$3:$C$275,2)=VLOOKUP($C46,'Lookup Lists'!$A$2:$C$23,3),"CS","Err"))))</f>
        <v>OK</v>
      </c>
      <c r="CH46" s="3" t="str">
        <f>IF(BM46=" ","OK",IF(ISBLANK(VLOOKUP(BM46,'Player List'!$A$3:$C$275,3)),"Err",IF(VLOOKUP(BM46,'Player List'!$A$3:$C$275,3)='Player Input'!$C46,"OK",IF(VLOOKUP(BM46,'Player List'!$A$3:$C$275,2)=VLOOKUP($C46,'Lookup Lists'!$A$2:$C$23,3),"CS","Err"))))</f>
        <v>OK</v>
      </c>
      <c r="CI46" s="43" t="str">
        <f>IF(BN46=" ","OK",IF(ISBLANK(VLOOKUP(BN46,'Player List'!$A$3:$C$275,3)),"Err",IF(VLOOKUP(BN46,'Player List'!$A$3:$C$275,3)='Player Input'!$C46,"OK",IF(VLOOKUP(BN46,'Player List'!$A$3:$C$275,2)=VLOOKUP($C46,'Lookup Lists'!$A$2:$C$23,3),"CS","Err"))))</f>
        <v>OK</v>
      </c>
    </row>
    <row r="47" spans="1:87" x14ac:dyDescent="0.2">
      <c r="A47" s="90">
        <v>42679</v>
      </c>
      <c r="B47" s="89" t="s">
        <v>262</v>
      </c>
      <c r="C47" s="89" t="s">
        <v>10</v>
      </c>
      <c r="D47" s="60" t="str">
        <f t="shared" si="0"/>
        <v>OK</v>
      </c>
      <c r="E47" s="42">
        <v>116</v>
      </c>
      <c r="F47" s="46" t="str">
        <f>VLOOKUP(E47,'Player List'!$A$3:$F$275,6)</f>
        <v>S AYLING</v>
      </c>
      <c r="G47" s="3">
        <v>329</v>
      </c>
      <c r="H47" s="46" t="str">
        <f>VLOOKUP(G47,'Player List'!$A$3:$F$275,6)</f>
        <v>B ALLEN</v>
      </c>
      <c r="I47" s="3">
        <v>117</v>
      </c>
      <c r="J47" s="46" t="str">
        <f>VLOOKUP(I47,'Player List'!$A$3:$F$275,6)</f>
        <v>D SHIRVINGTON</v>
      </c>
      <c r="K47" s="3">
        <v>111</v>
      </c>
      <c r="L47" s="46" t="str">
        <f>VLOOKUP(K47,'Player List'!$A$3:$F$275,6)</f>
        <v>S MCINTYRE</v>
      </c>
      <c r="M47" s="42">
        <v>223</v>
      </c>
      <c r="N47" s="46" t="str">
        <f>VLOOKUP(M47,'Player List'!$A$3:$F$275,6)</f>
        <v>B TWEEDALE</v>
      </c>
      <c r="O47" s="3">
        <v>110</v>
      </c>
      <c r="P47" s="46" t="str">
        <f>VLOOKUP(O47,'Player List'!$A$3:$F$275,6)</f>
        <v>J BELL</v>
      </c>
      <c r="Q47" s="3">
        <v>118</v>
      </c>
      <c r="R47" s="46" t="str">
        <f>VLOOKUP(Q47,'Player List'!$A$3:$F$275,6)</f>
        <v>V HOWLEY</v>
      </c>
      <c r="S47" s="3">
        <v>234</v>
      </c>
      <c r="T47" s="47" t="str">
        <f>VLOOKUP(S47,'Player List'!$A$3:$F$275,6)</f>
        <v>J WELCH</v>
      </c>
      <c r="U47" s="46"/>
      <c r="V47" s="46" t="e">
        <f>VLOOKUP(U47,'Player List'!$A$3:$F$275,6)</f>
        <v>#N/A</v>
      </c>
      <c r="W47" s="46"/>
      <c r="X47" s="47" t="e">
        <f>VLOOKUP(W47,'Player List'!$A$3:$F$275,6)</f>
        <v>#N/A</v>
      </c>
      <c r="Y47" s="34"/>
      <c r="Z47" s="42">
        <v>324</v>
      </c>
      <c r="AA47" s="46" t="str">
        <f>VLOOKUP(Z47,'Player List'!$A$3:$F$275,6)</f>
        <v>B LLOYD</v>
      </c>
      <c r="AB47" s="3">
        <v>52</v>
      </c>
      <c r="AC47" s="46" t="str">
        <f>VLOOKUP(AB47,'Player List'!$A$3:$F$275,6)</f>
        <v>P DAVIS</v>
      </c>
      <c r="AD47" s="3">
        <v>50</v>
      </c>
      <c r="AE47" s="46" t="str">
        <f>VLOOKUP(AD47,'Player List'!$A$3:$F$275,6)</f>
        <v>D GRIFFITHS</v>
      </c>
      <c r="AF47" s="3">
        <v>43</v>
      </c>
      <c r="AG47" s="47" t="str">
        <f>VLOOKUP(AF47,'Player List'!$A$3:$F$275,6)</f>
        <v>J STANNARD</v>
      </c>
      <c r="AH47" s="42">
        <v>281</v>
      </c>
      <c r="AI47" s="46" t="str">
        <f>VLOOKUP(AH47,'Player List'!$A$3:$F$275,6)</f>
        <v>C WHEADON</v>
      </c>
      <c r="AJ47" s="3">
        <v>323</v>
      </c>
      <c r="AK47" s="46" t="str">
        <f>VLOOKUP(AJ47,'Player List'!$A$3:$F$275,6)</f>
        <v>N LLOYD</v>
      </c>
      <c r="AL47" s="3">
        <v>53</v>
      </c>
      <c r="AM47" s="46" t="str">
        <f>VLOOKUP(AL47,'Player List'!$A$3:$F$275,6)</f>
        <v>C ROWLAND</v>
      </c>
      <c r="AN47" s="3">
        <v>44</v>
      </c>
      <c r="AO47" s="47" t="str">
        <f>VLOOKUP(AN47,'Player List'!$A$3:$F$275,6)</f>
        <v>S STANNARD</v>
      </c>
      <c r="AP47" s="46"/>
      <c r="AQ47" s="46" t="e">
        <f>VLOOKUP(AP47,'Player List'!$A$3:$F$275,6)</f>
        <v>#N/A</v>
      </c>
      <c r="AR47" s="46"/>
      <c r="AS47" s="47" t="e">
        <f>VLOOKUP(AR47,'Player List'!$A$3:$F$275,6)</f>
        <v>#N/A</v>
      </c>
      <c r="AU47" s="42">
        <f t="shared" si="21"/>
        <v>116</v>
      </c>
      <c r="AV47" s="3">
        <f t="shared" si="22"/>
        <v>329</v>
      </c>
      <c r="AW47" s="3">
        <f t="shared" si="23"/>
        <v>117</v>
      </c>
      <c r="AX47" s="3">
        <f t="shared" si="24"/>
        <v>111</v>
      </c>
      <c r="AY47" s="3">
        <f t="shared" si="25"/>
        <v>223</v>
      </c>
      <c r="AZ47" s="3">
        <f t="shared" si="26"/>
        <v>110</v>
      </c>
      <c r="BA47" s="3">
        <f t="shared" si="27"/>
        <v>118</v>
      </c>
      <c r="BB47" s="3">
        <f t="shared" si="28"/>
        <v>234</v>
      </c>
      <c r="BC47" s="3" t="str">
        <f t="shared" si="9"/>
        <v xml:space="preserve"> </v>
      </c>
      <c r="BD47" s="3" t="str">
        <f t="shared" si="10"/>
        <v xml:space="preserve"> </v>
      </c>
      <c r="BE47" s="42">
        <f t="shared" si="29"/>
        <v>324</v>
      </c>
      <c r="BF47" s="3">
        <f t="shared" si="30"/>
        <v>52</v>
      </c>
      <c r="BG47" s="3">
        <f t="shared" si="31"/>
        <v>50</v>
      </c>
      <c r="BH47" s="3">
        <f t="shared" si="32"/>
        <v>43</v>
      </c>
      <c r="BI47" s="3">
        <f t="shared" si="33"/>
        <v>281</v>
      </c>
      <c r="BJ47" s="3">
        <f t="shared" si="34"/>
        <v>323</v>
      </c>
      <c r="BK47" s="3">
        <f t="shared" si="35"/>
        <v>53</v>
      </c>
      <c r="BL47" s="3">
        <f t="shared" si="36"/>
        <v>44</v>
      </c>
      <c r="BM47" s="3" t="str">
        <f t="shared" si="19"/>
        <v xml:space="preserve"> </v>
      </c>
      <c r="BN47" s="43" t="str">
        <f t="shared" si="20"/>
        <v xml:space="preserve"> </v>
      </c>
      <c r="BP47" s="42" t="str">
        <f>IF(AU47=" ","OK",IF(ISBLANK(VLOOKUP(AU47,'Player List'!$A$3:$C$275,3)),"Err",IF(VLOOKUP(AU47,'Player List'!$A$3:$C$275,3)='Player Input'!$B47,"OK",IF(VLOOKUP(AU47,'Player List'!$A$3:$C$275,2)=VLOOKUP($B47,'Lookup Lists'!$A$2:$C$23,3),"CS","Err"))))</f>
        <v>OK</v>
      </c>
      <c r="BQ47" s="3" t="str">
        <f>IF(AV47=" ","OK",IF(ISBLANK(VLOOKUP(AV47,'Player List'!$A$3:$C$275,3)),"Err",IF(VLOOKUP(AV47,'Player List'!$A$3:$C$275,3)='Player Input'!$B47,"OK",IF(VLOOKUP(AV47,'Player List'!$A$3:$C$275,2)=VLOOKUP($B47,'Lookup Lists'!$A$2:$C$23,3),"CS","Err"))))</f>
        <v>OK</v>
      </c>
      <c r="BR47" s="3" t="str">
        <f>IF(AW47=" ","OK",IF(ISBLANK(VLOOKUP(AW47,'Player List'!$A$3:$C$275,3)),"Err",IF(VLOOKUP(AW47,'Player List'!$A$3:$C$275,3)='Player Input'!$B47,"OK",IF(VLOOKUP(AW47,'Player List'!$A$3:$C$275,2)=VLOOKUP($B47,'Lookup Lists'!$A$2:$C$23,3),"CS","Err"))))</f>
        <v>OK</v>
      </c>
      <c r="BS47" s="3" t="str">
        <f>IF(AX47=" ","OK",IF(ISBLANK(VLOOKUP(AX47,'Player List'!$A$3:$C$275,3)),"Err",IF(VLOOKUP(AX47,'Player List'!$A$3:$C$275,3)='Player Input'!$B47,"OK",IF(VLOOKUP(AX47,'Player List'!$A$3:$C$275,2)=VLOOKUP($B47,'Lookup Lists'!$A$2:$C$23,3),"CS","Err"))))</f>
        <v>OK</v>
      </c>
      <c r="BT47" s="3" t="str">
        <f>IF(AY47=" ","OK",IF(ISBLANK(VLOOKUP(AY47,'Player List'!$A$3:$C$275,3)),"Err",IF(VLOOKUP(AY47,'Player List'!$A$3:$C$275,3)='Player Input'!$B47,"OK",IF(VLOOKUP(AY47,'Player List'!$A$3:$C$275,2)=VLOOKUP($B47,'Lookup Lists'!$A$2:$C$23,3),"CS","Err"))))</f>
        <v>OK</v>
      </c>
      <c r="BU47" s="3" t="str">
        <f>IF(AZ47=" ","OK",IF(ISBLANK(VLOOKUP(AZ47,'Player List'!$A$3:$C$275,3)),"Err",IF(VLOOKUP(AZ47,'Player List'!$A$3:$C$275,3)='Player Input'!$B47,"OK",IF(VLOOKUP(AZ47,'Player List'!$A$3:$C$275,2)=VLOOKUP($B47,'Lookup Lists'!$A$2:$C$23,3),"CS","Err"))))</f>
        <v>OK</v>
      </c>
      <c r="BV47" s="3" t="str">
        <f>IF(BA47=" ","OK",IF(ISBLANK(VLOOKUP(BA47,'Player List'!$A$3:$C$275,3)),"Err",IF(VLOOKUP(BA47,'Player List'!$A$3:$C$275,3)='Player Input'!$B47,"OK",IF(VLOOKUP(BA47,'Player List'!$A$3:$C$275,2)=VLOOKUP($B47,'Lookup Lists'!$A$2:$C$23,3),"CS","Err"))))</f>
        <v>OK</v>
      </c>
      <c r="BW47" s="3" t="str">
        <f>IF(BB47=" ","OK",IF(ISBLANK(VLOOKUP(BB47,'Player List'!$A$3:$C$275,3)),"Err",IF(VLOOKUP(BB47,'Player List'!$A$3:$C$275,3)='Player Input'!$B47,"OK",IF(VLOOKUP(BB47,'Player List'!$A$3:$C$275,2)=VLOOKUP($B47,'Lookup Lists'!$A$2:$C$23,3),"CS","Err"))))</f>
        <v>OK</v>
      </c>
      <c r="BX47" s="3" t="str">
        <f>IF(BC47=" ","OK",IF(ISBLANK(VLOOKUP(BC47,'Player List'!$A$3:$C$275,3)),"Err",IF(VLOOKUP(BC47,'Player List'!$A$3:$C$275,3)='Player Input'!$B47,"OK",IF(VLOOKUP(BC47,'Player List'!$A$3:$C$275,2)=VLOOKUP($B47,'Lookup Lists'!$A$2:$C$23,3),"CS","Err"))))</f>
        <v>OK</v>
      </c>
      <c r="BY47" s="3" t="str">
        <f>IF(BD47=" ","OK",IF(ISBLANK(VLOOKUP(BD47,'Player List'!$A$3:$C$275,3)),"Err",IF(VLOOKUP(BD47,'Player List'!$A$3:$C$275,3)='Player Input'!$B47,"OK",IF(VLOOKUP(BD47,'Player List'!$A$3:$C$275,2)=VLOOKUP($B47,'Lookup Lists'!$A$2:$C$23,3),"CS","Err"))))</f>
        <v>OK</v>
      </c>
      <c r="BZ47" s="42" t="str">
        <f>IF(BE47=" ","OK",IF(ISBLANK(VLOOKUP(BE47,'Player List'!$A$3:$C$275,3)),"Err",IF(VLOOKUP(BE47,'Player List'!$A$3:$C$275,3)='Player Input'!$C47,"OK",IF(VLOOKUP(BE47,'Player List'!$A$3:$C$275,2)=VLOOKUP($C47,'Lookup Lists'!$A$2:$C$23,3),"CS","Err"))))</f>
        <v>OK</v>
      </c>
      <c r="CA47" s="3" t="str">
        <f>IF(BF47=" ","OK",IF(ISBLANK(VLOOKUP(BF47,'Player List'!$A$3:$C$275,3)),"Err",IF(VLOOKUP(BF47,'Player List'!$A$3:$C$275,3)='Player Input'!$C47,"OK",IF(VLOOKUP(BF47,'Player List'!$A$3:$C$275,2)=VLOOKUP($C47,'Lookup Lists'!$A$2:$C$23,3),"CS","Err"))))</f>
        <v>OK</v>
      </c>
      <c r="CB47" s="3" t="str">
        <f>IF(BG47=" ","OK",IF(ISBLANK(VLOOKUP(BG47,'Player List'!$A$3:$C$275,3)),"Err",IF(VLOOKUP(BG47,'Player List'!$A$3:$C$275,3)='Player Input'!$C47,"OK",IF(VLOOKUP(BG47,'Player List'!$A$3:$C$275,2)=VLOOKUP($C47,'Lookup Lists'!$A$2:$C$23,3),"CS","Err"))))</f>
        <v>OK</v>
      </c>
      <c r="CC47" s="3" t="str">
        <f>IF(BH47=" ","OK",IF(ISBLANK(VLOOKUP(BH47,'Player List'!$A$3:$C$275,3)),"Err",IF(VLOOKUP(BH47,'Player List'!$A$3:$C$275,3)='Player Input'!$C47,"OK",IF(VLOOKUP(BH47,'Player List'!$A$3:$C$275,2)=VLOOKUP($C47,'Lookup Lists'!$A$2:$C$23,3),"CS","Err"))))</f>
        <v>OK</v>
      </c>
      <c r="CD47" s="3" t="str">
        <f>IF(BI47=" ","OK",IF(ISBLANK(VLOOKUP(BI47,'Player List'!$A$3:$C$275,3)),"Err",IF(VLOOKUP(BI47,'Player List'!$A$3:$C$275,3)='Player Input'!$C47,"OK",IF(VLOOKUP(BI47,'Player List'!$A$3:$C$275,2)=VLOOKUP($C47,'Lookup Lists'!$A$2:$C$23,3),"CS","Err"))))</f>
        <v>OK</v>
      </c>
      <c r="CE47" s="3" t="str">
        <f>IF(BJ47=" ","OK",IF(ISBLANK(VLOOKUP(BJ47,'Player List'!$A$3:$C$275,3)),"Err",IF(VLOOKUP(BJ47,'Player List'!$A$3:$C$275,3)='Player Input'!$C47,"OK",IF(VLOOKUP(BJ47,'Player List'!$A$3:$C$275,2)=VLOOKUP($C47,'Lookup Lists'!$A$2:$C$23,3),"CS","Err"))))</f>
        <v>OK</v>
      </c>
      <c r="CF47" s="3" t="str">
        <f>IF(BK47=" ","OK",IF(ISBLANK(VLOOKUP(BK47,'Player List'!$A$3:$C$275,3)),"Err",IF(VLOOKUP(BK47,'Player List'!$A$3:$C$275,3)='Player Input'!$C47,"OK",IF(VLOOKUP(BK47,'Player List'!$A$3:$C$275,2)=VLOOKUP($C47,'Lookup Lists'!$A$2:$C$23,3),"CS","Err"))))</f>
        <v>OK</v>
      </c>
      <c r="CG47" s="3" t="str">
        <f>IF(BL47=" ","OK",IF(ISBLANK(VLOOKUP(BL47,'Player List'!$A$3:$C$275,3)),"Err",IF(VLOOKUP(BL47,'Player List'!$A$3:$C$275,3)='Player Input'!$C47,"OK",IF(VLOOKUP(BL47,'Player List'!$A$3:$C$275,2)=VLOOKUP($C47,'Lookup Lists'!$A$2:$C$23,3),"CS","Err"))))</f>
        <v>OK</v>
      </c>
      <c r="CH47" s="3" t="str">
        <f>IF(BM47=" ","OK",IF(ISBLANK(VLOOKUP(BM47,'Player List'!$A$3:$C$275,3)),"Err",IF(VLOOKUP(BM47,'Player List'!$A$3:$C$275,3)='Player Input'!$C47,"OK",IF(VLOOKUP(BM47,'Player List'!$A$3:$C$275,2)=VLOOKUP($C47,'Lookup Lists'!$A$2:$C$23,3),"CS","Err"))))</f>
        <v>OK</v>
      </c>
      <c r="CI47" s="43" t="str">
        <f>IF(BN47=" ","OK",IF(ISBLANK(VLOOKUP(BN47,'Player List'!$A$3:$C$275,3)),"Err",IF(VLOOKUP(BN47,'Player List'!$A$3:$C$275,3)='Player Input'!$C47,"OK",IF(VLOOKUP(BN47,'Player List'!$A$3:$C$275,2)=VLOOKUP($C47,'Lookup Lists'!$A$2:$C$23,3),"CS","Err"))))</f>
        <v>OK</v>
      </c>
    </row>
    <row r="48" spans="1:87" x14ac:dyDescent="0.2">
      <c r="A48" s="108">
        <v>42681</v>
      </c>
      <c r="B48" s="109" t="s">
        <v>269</v>
      </c>
      <c r="C48" s="109" t="s">
        <v>275</v>
      </c>
      <c r="D48" s="60" t="str">
        <f t="shared" si="0"/>
        <v>OK</v>
      </c>
      <c r="E48" s="42">
        <v>11</v>
      </c>
      <c r="F48" s="46" t="str">
        <f>VLOOKUP(E48,'Player List'!$A$3:$F$275,6)</f>
        <v>D WARREN</v>
      </c>
      <c r="G48" s="3">
        <v>3</v>
      </c>
      <c r="H48" s="46" t="str">
        <f>VLOOKUP(G48,'Player List'!$A$3:$F$275,6)</f>
        <v>E EVANS</v>
      </c>
      <c r="I48" s="3">
        <v>2</v>
      </c>
      <c r="J48" s="46" t="str">
        <f>VLOOKUP(I48,'Player List'!$A$3:$F$275,6)</f>
        <v>T DARRINGTON</v>
      </c>
      <c r="K48" s="3">
        <v>4</v>
      </c>
      <c r="L48" s="46" t="str">
        <f>VLOOKUP(K48,'Player List'!$A$3:$F$275,6)</f>
        <v>R HANCOCK</v>
      </c>
      <c r="M48" s="42">
        <v>12</v>
      </c>
      <c r="N48" s="46" t="str">
        <f>VLOOKUP(M48,'Player List'!$A$3:$F$275,6)</f>
        <v>J BARRATT</v>
      </c>
      <c r="O48" s="3">
        <v>286</v>
      </c>
      <c r="P48" s="46" t="str">
        <f>VLOOKUP(O48,'Player List'!$A$3:$F$275,6)</f>
        <v>M CONWAY</v>
      </c>
      <c r="Q48" s="3">
        <v>130</v>
      </c>
      <c r="R48" s="46" t="str">
        <f>VLOOKUP(Q48,'Player List'!$A$3:$F$275,6)</f>
        <v>T GRIFFITHS</v>
      </c>
      <c r="S48" s="3">
        <v>5</v>
      </c>
      <c r="T48" s="47" t="str">
        <f>VLOOKUP(S48,'Player List'!$A$3:$F$275,6)</f>
        <v>M MORTIMER</v>
      </c>
      <c r="U48" s="46"/>
      <c r="V48" s="46" t="e">
        <f>VLOOKUP(U48,'Player List'!$A$3:$F$275,6)</f>
        <v>#N/A</v>
      </c>
      <c r="W48" s="46"/>
      <c r="X48" s="47" t="e">
        <f>VLOOKUP(W48,'Player List'!$A$3:$F$275,6)</f>
        <v>#N/A</v>
      </c>
      <c r="Y48" s="34"/>
      <c r="Z48" s="42">
        <v>205</v>
      </c>
      <c r="AA48" s="46" t="str">
        <f>VLOOKUP(Z48,'Player List'!$A$3:$F$275,6)</f>
        <v>J WATKINS</v>
      </c>
      <c r="AB48" s="3">
        <v>236</v>
      </c>
      <c r="AC48" s="46" t="str">
        <f>VLOOKUP(AB48,'Player List'!$A$3:$F$275,6)</f>
        <v>D COX</v>
      </c>
      <c r="AD48" s="3">
        <v>201</v>
      </c>
      <c r="AE48" s="46" t="str">
        <f>VLOOKUP(AD48,'Player List'!$A$3:$F$275,6)</f>
        <v>S COX</v>
      </c>
      <c r="AF48" s="3">
        <v>276</v>
      </c>
      <c r="AG48" s="47" t="str">
        <f>VLOOKUP(AF48,'Player List'!$A$3:$F$275,6)</f>
        <v>B WATKINS</v>
      </c>
      <c r="AH48" s="42">
        <v>228</v>
      </c>
      <c r="AI48" s="46" t="str">
        <f>VLOOKUP(AH48,'Player List'!$A$3:$F$275,6)</f>
        <v>M ROLLS</v>
      </c>
      <c r="AJ48" s="3">
        <v>288</v>
      </c>
      <c r="AK48" s="46" t="str">
        <f>VLOOKUP(AJ48,'Player List'!$A$3:$F$275,6)</f>
        <v>N COOPER</v>
      </c>
      <c r="AL48" s="3">
        <v>171</v>
      </c>
      <c r="AM48" s="46" t="str">
        <f>VLOOKUP(AL48,'Player List'!$A$3:$F$275,6)</f>
        <v>R DAWSON</v>
      </c>
      <c r="AN48" s="3">
        <v>200</v>
      </c>
      <c r="AO48" s="47" t="str">
        <f>VLOOKUP(AN48,'Player List'!$A$3:$F$275,6)</f>
        <v>C COX</v>
      </c>
      <c r="AP48" s="46"/>
      <c r="AQ48" s="46" t="e">
        <f>VLOOKUP(AP48,'Player List'!$A$3:$F$275,6)</f>
        <v>#N/A</v>
      </c>
      <c r="AR48" s="46"/>
      <c r="AS48" s="47" t="e">
        <f>VLOOKUP(AR48,'Player List'!$A$3:$F$275,6)</f>
        <v>#N/A</v>
      </c>
      <c r="AU48" s="42">
        <f t="shared" si="21"/>
        <v>11</v>
      </c>
      <c r="AV48" s="3">
        <f t="shared" si="22"/>
        <v>3</v>
      </c>
      <c r="AW48" s="3">
        <f t="shared" si="23"/>
        <v>2</v>
      </c>
      <c r="AX48" s="3">
        <f t="shared" si="24"/>
        <v>4</v>
      </c>
      <c r="AY48" s="3">
        <f t="shared" si="25"/>
        <v>12</v>
      </c>
      <c r="AZ48" s="3">
        <f t="shared" si="26"/>
        <v>286</v>
      </c>
      <c r="BA48" s="3">
        <f t="shared" si="27"/>
        <v>130</v>
      </c>
      <c r="BB48" s="3">
        <f t="shared" si="28"/>
        <v>5</v>
      </c>
      <c r="BC48" s="3" t="str">
        <f t="shared" si="9"/>
        <v xml:space="preserve"> </v>
      </c>
      <c r="BD48" s="3" t="str">
        <f t="shared" si="10"/>
        <v xml:space="preserve"> </v>
      </c>
      <c r="BE48" s="42">
        <f t="shared" si="29"/>
        <v>205</v>
      </c>
      <c r="BF48" s="3">
        <f t="shared" si="30"/>
        <v>236</v>
      </c>
      <c r="BG48" s="3">
        <f t="shared" si="31"/>
        <v>201</v>
      </c>
      <c r="BH48" s="3">
        <f t="shared" si="32"/>
        <v>276</v>
      </c>
      <c r="BI48" s="3">
        <f t="shared" si="33"/>
        <v>228</v>
      </c>
      <c r="BJ48" s="3">
        <f t="shared" si="34"/>
        <v>288</v>
      </c>
      <c r="BK48" s="3">
        <f t="shared" si="35"/>
        <v>171</v>
      </c>
      <c r="BL48" s="3">
        <f t="shared" si="36"/>
        <v>200</v>
      </c>
      <c r="BM48" s="3" t="str">
        <f t="shared" si="19"/>
        <v xml:space="preserve"> </v>
      </c>
      <c r="BN48" s="43" t="str">
        <f t="shared" si="20"/>
        <v xml:space="preserve"> </v>
      </c>
      <c r="BP48" s="42" t="str">
        <f>IF(AU48=" ","OK",IF(ISBLANK(VLOOKUP(AU48,'Player List'!$A$3:$C$275,3)),"Err",IF(VLOOKUP(AU48,'Player List'!$A$3:$C$275,3)='Player Input'!$B48,"OK",IF(VLOOKUP(AU48,'Player List'!$A$3:$C$275,2)=VLOOKUP($B48,'Lookup Lists'!$A$2:$C$23,3),"CS","Err"))))</f>
        <v>OK</v>
      </c>
      <c r="BQ48" s="3" t="str">
        <f>IF(AV48=" ","OK",IF(ISBLANK(VLOOKUP(AV48,'Player List'!$A$3:$C$275,3)),"Err",IF(VLOOKUP(AV48,'Player List'!$A$3:$C$275,3)='Player Input'!$B48,"OK",IF(VLOOKUP(AV48,'Player List'!$A$3:$C$275,2)=VLOOKUP($B48,'Lookup Lists'!$A$2:$C$23,3),"CS","Err"))))</f>
        <v>OK</v>
      </c>
      <c r="BR48" s="3" t="str">
        <f>IF(AW48=" ","OK",IF(ISBLANK(VLOOKUP(AW48,'Player List'!$A$3:$C$275,3)),"Err",IF(VLOOKUP(AW48,'Player List'!$A$3:$C$275,3)='Player Input'!$B48,"OK",IF(VLOOKUP(AW48,'Player List'!$A$3:$C$275,2)=VLOOKUP($B48,'Lookup Lists'!$A$2:$C$23,3),"CS","Err"))))</f>
        <v>OK</v>
      </c>
      <c r="BS48" s="3" t="str">
        <f>IF(AX48=" ","OK",IF(ISBLANK(VLOOKUP(AX48,'Player List'!$A$3:$C$275,3)),"Err",IF(VLOOKUP(AX48,'Player List'!$A$3:$C$275,3)='Player Input'!$B48,"OK",IF(VLOOKUP(AX48,'Player List'!$A$3:$C$275,2)=VLOOKUP($B48,'Lookup Lists'!$A$2:$C$23,3),"CS","Err"))))</f>
        <v>OK</v>
      </c>
      <c r="BT48" s="3" t="s">
        <v>449</v>
      </c>
      <c r="BU48" s="3" t="str">
        <f>IF(AZ48=" ","OK",IF(ISBLANK(VLOOKUP(AZ48,'Player List'!$A$3:$C$275,3)),"Err",IF(VLOOKUP(AZ48,'Player List'!$A$3:$C$275,3)='Player Input'!$B48,"OK",IF(VLOOKUP(AZ48,'Player List'!$A$3:$C$275,2)=VLOOKUP($B48,'Lookup Lists'!$A$2:$C$23,3),"CS","Err"))))</f>
        <v>OK</v>
      </c>
      <c r="BV48" s="3" t="str">
        <f>IF(BA48=" ","OK",IF(ISBLANK(VLOOKUP(BA48,'Player List'!$A$3:$C$275,3)),"Err",IF(VLOOKUP(BA48,'Player List'!$A$3:$C$275,3)='Player Input'!$B48,"OK",IF(VLOOKUP(BA48,'Player List'!$A$3:$C$275,2)=VLOOKUP($B48,'Lookup Lists'!$A$2:$C$23,3),"CS","Err"))))</f>
        <v>OK</v>
      </c>
      <c r="BW48" s="3" t="str">
        <f>IF(BB48=" ","OK",IF(ISBLANK(VLOOKUP(BB48,'Player List'!$A$3:$C$275,3)),"Err",IF(VLOOKUP(BB48,'Player List'!$A$3:$C$275,3)='Player Input'!$B48,"OK",IF(VLOOKUP(BB48,'Player List'!$A$3:$C$275,2)=VLOOKUP($B48,'Lookup Lists'!$A$2:$C$23,3),"CS","Err"))))</f>
        <v>OK</v>
      </c>
      <c r="BX48" s="3" t="str">
        <f>IF(BC48=" ","OK",IF(ISBLANK(VLOOKUP(BC48,'Player List'!$A$3:$C$275,3)),"Err",IF(VLOOKUP(BC48,'Player List'!$A$3:$C$275,3)='Player Input'!$B48,"OK",IF(VLOOKUP(BC48,'Player List'!$A$3:$C$275,2)=VLOOKUP($B48,'Lookup Lists'!$A$2:$C$23,3),"CS","Err"))))</f>
        <v>OK</v>
      </c>
      <c r="BY48" s="3" t="str">
        <f>IF(BD48=" ","OK",IF(ISBLANK(VLOOKUP(BD48,'Player List'!$A$3:$C$275,3)),"Err",IF(VLOOKUP(BD48,'Player List'!$A$3:$C$275,3)='Player Input'!$B48,"OK",IF(VLOOKUP(BD48,'Player List'!$A$3:$C$275,2)=VLOOKUP($B48,'Lookup Lists'!$A$2:$C$23,3),"CS","Err"))))</f>
        <v>OK</v>
      </c>
      <c r="BZ48" s="42" t="str">
        <f>IF(BE48=" ","OK",IF(ISBLANK(VLOOKUP(BE48,'Player List'!$A$3:$C$275,3)),"Err",IF(VLOOKUP(BE48,'Player List'!$A$3:$C$275,3)='Player Input'!$C48,"OK",IF(VLOOKUP(BE48,'Player List'!$A$3:$C$275,2)=VLOOKUP($C48,'Lookup Lists'!$A$2:$C$23,3),"CS","Err"))))</f>
        <v>OK</v>
      </c>
      <c r="CA48" s="3" t="str">
        <f>IF(BF48=" ","OK",IF(ISBLANK(VLOOKUP(BF48,'Player List'!$A$3:$C$275,3)),"Err",IF(VLOOKUP(BF48,'Player List'!$A$3:$C$275,3)='Player Input'!$C48,"OK",IF(VLOOKUP(BF48,'Player List'!$A$3:$C$275,2)=VLOOKUP($C48,'Lookup Lists'!$A$2:$C$23,3),"CS","Err"))))</f>
        <v>OK</v>
      </c>
      <c r="CB48" s="3" t="str">
        <f>IF(BG48=" ","OK",IF(ISBLANK(VLOOKUP(BG48,'Player List'!$A$3:$C$275,3)),"Err",IF(VLOOKUP(BG48,'Player List'!$A$3:$C$275,3)='Player Input'!$C48,"OK",IF(VLOOKUP(BG48,'Player List'!$A$3:$C$275,2)=VLOOKUP($C48,'Lookup Lists'!$A$2:$C$23,3),"CS","Err"))))</f>
        <v>OK</v>
      </c>
      <c r="CC48" s="3" t="str">
        <f>IF(BH48=" ","OK",IF(ISBLANK(VLOOKUP(BH48,'Player List'!$A$3:$C$275,3)),"Err",IF(VLOOKUP(BH48,'Player List'!$A$3:$C$275,3)='Player Input'!$C48,"OK",IF(VLOOKUP(BH48,'Player List'!$A$3:$C$275,2)=VLOOKUP($C48,'Lookup Lists'!$A$2:$C$23,3),"CS","Err"))))</f>
        <v>OK</v>
      </c>
      <c r="CD48" s="3" t="str">
        <f>IF(BI48=" ","OK",IF(ISBLANK(VLOOKUP(BI48,'Player List'!$A$3:$C$275,3)),"Err",IF(VLOOKUP(BI48,'Player List'!$A$3:$C$275,3)='Player Input'!$C48,"OK",IF(VLOOKUP(BI48,'Player List'!$A$3:$C$275,2)=VLOOKUP($C48,'Lookup Lists'!$A$2:$C$23,3),"CS","Err"))))</f>
        <v>OK</v>
      </c>
      <c r="CE48" s="3" t="str">
        <f>IF(BJ48=" ","OK",IF(ISBLANK(VLOOKUP(BJ48,'Player List'!$A$3:$C$275,3)),"Err",IF(VLOOKUP(BJ48,'Player List'!$A$3:$C$275,3)='Player Input'!$C48,"OK",IF(VLOOKUP(BJ48,'Player List'!$A$3:$C$275,2)=VLOOKUP($C48,'Lookup Lists'!$A$2:$C$23,3),"CS","Err"))))</f>
        <v>OK</v>
      </c>
      <c r="CF48" s="3" t="str">
        <f>IF(BK48=" ","OK",IF(ISBLANK(VLOOKUP(BK48,'Player List'!$A$3:$C$275,3)),"Err",IF(VLOOKUP(BK48,'Player List'!$A$3:$C$275,3)='Player Input'!$C48,"OK",IF(VLOOKUP(BK48,'Player List'!$A$3:$C$275,2)=VLOOKUP($C48,'Lookup Lists'!$A$2:$C$23,3),"CS","Err"))))</f>
        <v>OK</v>
      </c>
      <c r="CG48" s="3" t="str">
        <f>IF(BL48=" ","OK",IF(ISBLANK(VLOOKUP(BL48,'Player List'!$A$3:$C$275,3)),"Err",IF(VLOOKUP(BL48,'Player List'!$A$3:$C$275,3)='Player Input'!$C48,"OK",IF(VLOOKUP(BL48,'Player List'!$A$3:$C$275,2)=VLOOKUP($C48,'Lookup Lists'!$A$2:$C$23,3),"CS","Err"))))</f>
        <v>OK</v>
      </c>
      <c r="CH48" s="3" t="str">
        <f>IF(BM48=" ","OK",IF(ISBLANK(VLOOKUP(BM48,'Player List'!$A$3:$C$275,3)),"Err",IF(VLOOKUP(BM48,'Player List'!$A$3:$C$275,3)='Player Input'!$C48,"OK",IF(VLOOKUP(BM48,'Player List'!$A$3:$C$275,2)=VLOOKUP($C48,'Lookup Lists'!$A$2:$C$23,3),"CS","Err"))))</f>
        <v>OK</v>
      </c>
      <c r="CI48" s="43" t="str">
        <f>IF(BN48=" ","OK",IF(ISBLANK(VLOOKUP(BN48,'Player List'!$A$3:$C$275,3)),"Err",IF(VLOOKUP(BN48,'Player List'!$A$3:$C$275,3)='Player Input'!$C48,"OK",IF(VLOOKUP(BN48,'Player List'!$A$3:$C$275,2)=VLOOKUP($C48,'Lookup Lists'!$A$2:$C$23,3),"CS","Err"))))</f>
        <v>OK</v>
      </c>
    </row>
    <row r="49" spans="1:87" x14ac:dyDescent="0.2">
      <c r="A49" s="90">
        <v>42681</v>
      </c>
      <c r="B49" s="89" t="s">
        <v>274</v>
      </c>
      <c r="C49" s="89" t="s">
        <v>345</v>
      </c>
      <c r="D49" s="60" t="str">
        <f t="shared" si="0"/>
        <v>OK</v>
      </c>
      <c r="E49" s="42">
        <v>193</v>
      </c>
      <c r="F49" s="46" t="str">
        <f>VLOOKUP(E49,'Player List'!$A$3:$F$275,6)</f>
        <v>S ROGERS</v>
      </c>
      <c r="G49" s="3">
        <v>204</v>
      </c>
      <c r="H49" s="46" t="str">
        <f>VLOOKUP(G49,'Player List'!$A$3:$F$275,6)</f>
        <v>G WATKINS</v>
      </c>
      <c r="I49" s="3">
        <v>197</v>
      </c>
      <c r="J49" s="46" t="str">
        <f>VLOOKUP(I49,'Player List'!$A$3:$F$275,6)</f>
        <v>J MILLS</v>
      </c>
      <c r="K49" s="3">
        <v>191</v>
      </c>
      <c r="L49" s="46" t="str">
        <f>VLOOKUP(K49,'Player List'!$A$3:$F$275,6)</f>
        <v>A ROGERS</v>
      </c>
      <c r="M49" s="42">
        <v>202</v>
      </c>
      <c r="N49" s="46" t="str">
        <f>VLOOKUP(M49,'Player List'!$A$3:$F$275,6)</f>
        <v>M BOWDEN</v>
      </c>
      <c r="O49" s="3">
        <v>290</v>
      </c>
      <c r="P49" s="46" t="str">
        <f>VLOOKUP(O49,'Player List'!$A$3:$F$275,6)</f>
        <v>J JILLINGS</v>
      </c>
      <c r="Q49" s="3">
        <v>199</v>
      </c>
      <c r="R49" s="46" t="str">
        <f>VLOOKUP(Q49,'Player List'!$A$3:$F$275,6)</f>
        <v>R COX</v>
      </c>
      <c r="S49" s="3">
        <v>192</v>
      </c>
      <c r="T49" s="47" t="str">
        <f>VLOOKUP(S49,'Player List'!$A$3:$F$275,6)</f>
        <v>P ROGERS</v>
      </c>
      <c r="U49" s="46"/>
      <c r="V49" s="46" t="e">
        <f>VLOOKUP(U49,'Player List'!$A$3:$F$275,6)</f>
        <v>#N/A</v>
      </c>
      <c r="W49" s="46"/>
      <c r="X49" s="47" t="e">
        <f>VLOOKUP(W49,'Player List'!$A$3:$F$275,6)</f>
        <v>#N/A</v>
      </c>
      <c r="Y49" s="34"/>
      <c r="Z49" s="42">
        <v>306</v>
      </c>
      <c r="AA49" s="46" t="str">
        <f>VLOOKUP(Z49,'Player List'!$A$3:$F$275,6)</f>
        <v>T ROSSER</v>
      </c>
      <c r="AB49" s="3">
        <v>91</v>
      </c>
      <c r="AC49" s="46" t="str">
        <f>VLOOKUP(AB49,'Player List'!$A$3:$F$275,6)</f>
        <v>R BEMAND</v>
      </c>
      <c r="AD49" s="3">
        <v>64</v>
      </c>
      <c r="AE49" s="46" t="str">
        <f>VLOOKUP(AD49,'Player List'!$A$3:$F$275,6)</f>
        <v>R MILLINGTON</v>
      </c>
      <c r="AF49" s="3">
        <v>285</v>
      </c>
      <c r="AG49" s="47" t="str">
        <f>VLOOKUP(AF49,'Player List'!$A$3:$F$275,6)</f>
        <v>J CUMMINGS</v>
      </c>
      <c r="AH49" s="42">
        <v>325</v>
      </c>
      <c r="AI49" s="46" t="str">
        <f>VLOOKUP(AH49,'Player List'!$A$3:$F$275,6)</f>
        <v>E BUCHAN</v>
      </c>
      <c r="AJ49" s="3">
        <v>61</v>
      </c>
      <c r="AK49" s="46" t="str">
        <f>VLOOKUP(AJ49,'Player List'!$A$3:$F$275,6)</f>
        <v>E CLUTTERBUCK</v>
      </c>
      <c r="AL49" s="3">
        <v>282</v>
      </c>
      <c r="AM49" s="46" t="str">
        <f>VLOOKUP(AL49,'Player List'!$A$3:$F$275,6)</f>
        <v>J DAVIS</v>
      </c>
      <c r="AN49" s="3">
        <v>59</v>
      </c>
      <c r="AO49" s="47" t="str">
        <f>VLOOKUP(AN49,'Player List'!$A$3:$F$275,6)</f>
        <v>J BLEWITT</v>
      </c>
      <c r="AP49" s="46"/>
      <c r="AQ49" s="46" t="e">
        <f>VLOOKUP(AP49,'Player List'!$A$3:$F$275,6)</f>
        <v>#N/A</v>
      </c>
      <c r="AR49" s="46"/>
      <c r="AS49" s="47" t="e">
        <f>VLOOKUP(AR49,'Player List'!$A$3:$F$275,6)</f>
        <v>#N/A</v>
      </c>
      <c r="AU49" s="42">
        <f t="shared" si="21"/>
        <v>193</v>
      </c>
      <c r="AV49" s="3">
        <f t="shared" si="22"/>
        <v>204</v>
      </c>
      <c r="AW49" s="3">
        <f t="shared" si="23"/>
        <v>197</v>
      </c>
      <c r="AX49" s="3">
        <f t="shared" si="24"/>
        <v>191</v>
      </c>
      <c r="AY49" s="3">
        <f t="shared" si="25"/>
        <v>202</v>
      </c>
      <c r="AZ49" s="3">
        <f t="shared" si="26"/>
        <v>290</v>
      </c>
      <c r="BA49" s="3">
        <f t="shared" si="27"/>
        <v>199</v>
      </c>
      <c r="BB49" s="3">
        <f t="shared" si="28"/>
        <v>192</v>
      </c>
      <c r="BC49" s="3" t="str">
        <f t="shared" si="9"/>
        <v xml:space="preserve"> </v>
      </c>
      <c r="BD49" s="3" t="str">
        <f t="shared" si="10"/>
        <v xml:space="preserve"> </v>
      </c>
      <c r="BE49" s="42">
        <f t="shared" si="29"/>
        <v>306</v>
      </c>
      <c r="BF49" s="3">
        <f t="shared" si="30"/>
        <v>91</v>
      </c>
      <c r="BG49" s="3">
        <f t="shared" si="31"/>
        <v>64</v>
      </c>
      <c r="BH49" s="3">
        <f t="shared" si="32"/>
        <v>285</v>
      </c>
      <c r="BI49" s="3">
        <f t="shared" si="33"/>
        <v>325</v>
      </c>
      <c r="BJ49" s="3">
        <f t="shared" si="34"/>
        <v>61</v>
      </c>
      <c r="BK49" s="3">
        <f t="shared" si="35"/>
        <v>282</v>
      </c>
      <c r="BL49" s="3">
        <f t="shared" si="36"/>
        <v>59</v>
      </c>
      <c r="BM49" s="3" t="str">
        <f t="shared" si="19"/>
        <v xml:space="preserve"> </v>
      </c>
      <c r="BN49" s="43" t="str">
        <f t="shared" si="20"/>
        <v xml:space="preserve"> </v>
      </c>
      <c r="BP49" s="42" t="str">
        <f>IF(AU49=" ","OK",IF(ISBLANK(VLOOKUP(AU49,'Player List'!$A$3:$C$275,3)),"Err",IF(VLOOKUP(AU49,'Player List'!$A$3:$C$275,3)='Player Input'!$B49,"OK",IF(VLOOKUP(AU49,'Player List'!$A$3:$C$275,2)=VLOOKUP($B49,'Lookup Lists'!$A$2:$C$23,3),"CS","Err"))))</f>
        <v>OK</v>
      </c>
      <c r="BQ49" s="3" t="str">
        <f>IF(AV49=" ","OK",IF(ISBLANK(VLOOKUP(AV49,'Player List'!$A$3:$C$275,3)),"Err",IF(VLOOKUP(AV49,'Player List'!$A$3:$C$275,3)='Player Input'!$B49,"OK",IF(VLOOKUP(AV49,'Player List'!$A$3:$C$275,2)=VLOOKUP($B49,'Lookup Lists'!$A$2:$C$23,3),"CS","Err"))))</f>
        <v>OK</v>
      </c>
      <c r="BR49" s="3" t="str">
        <f>IF(AW49=" ","OK",IF(ISBLANK(VLOOKUP(AW49,'Player List'!$A$3:$C$275,3)),"Err",IF(VLOOKUP(AW49,'Player List'!$A$3:$C$275,3)='Player Input'!$B49,"OK",IF(VLOOKUP(AW49,'Player List'!$A$3:$C$275,2)=VLOOKUP($B49,'Lookup Lists'!$A$2:$C$23,3),"CS","Err"))))</f>
        <v>OK</v>
      </c>
      <c r="BS49" s="3" t="str">
        <f>IF(AX49=" ","OK",IF(ISBLANK(VLOOKUP(AX49,'Player List'!$A$3:$C$275,3)),"Err",IF(VLOOKUP(AX49,'Player List'!$A$3:$C$275,3)='Player Input'!$B49,"OK",IF(VLOOKUP(AX49,'Player List'!$A$3:$C$275,2)=VLOOKUP($B49,'Lookup Lists'!$A$2:$C$23,3),"CS","Err"))))</f>
        <v>OK</v>
      </c>
      <c r="BT49" s="3" t="str">
        <f>IF(AY49=" ","OK",IF(ISBLANK(VLOOKUP(AY49,'Player List'!$A$3:$C$275,3)),"Err",IF(VLOOKUP(AY49,'Player List'!$A$3:$C$275,3)='Player Input'!$B49,"OK",IF(VLOOKUP(AY49,'Player List'!$A$3:$C$275,2)=VLOOKUP($B49,'Lookup Lists'!$A$2:$C$23,3),"CS","Err"))))</f>
        <v>OK</v>
      </c>
      <c r="BU49" s="3" t="str">
        <f>IF(AZ49=" ","OK",IF(ISBLANK(VLOOKUP(AZ49,'Player List'!$A$3:$C$275,3)),"Err",IF(VLOOKUP(AZ49,'Player List'!$A$3:$C$275,3)='Player Input'!$B49,"OK",IF(VLOOKUP(AZ49,'Player List'!$A$3:$C$275,2)=VLOOKUP($B49,'Lookup Lists'!$A$2:$C$23,3),"CS","Err"))))</f>
        <v>OK</v>
      </c>
      <c r="BV49" s="3" t="str">
        <f>IF(BA49=" ","OK",IF(ISBLANK(VLOOKUP(BA49,'Player List'!$A$3:$C$275,3)),"Err",IF(VLOOKUP(BA49,'Player List'!$A$3:$C$275,3)='Player Input'!$B49,"OK",IF(VLOOKUP(BA49,'Player List'!$A$3:$C$275,2)=VLOOKUP($B49,'Lookup Lists'!$A$2:$C$23,3),"CS","Err"))))</f>
        <v>OK</v>
      </c>
      <c r="BW49" s="3" t="str">
        <f>IF(BB49=" ","OK",IF(ISBLANK(VLOOKUP(BB49,'Player List'!$A$3:$C$275,3)),"Err",IF(VLOOKUP(BB49,'Player List'!$A$3:$C$275,3)='Player Input'!$B49,"OK",IF(VLOOKUP(BB49,'Player List'!$A$3:$C$275,2)=VLOOKUP($B49,'Lookup Lists'!$A$2:$C$23,3),"CS","Err"))))</f>
        <v>OK</v>
      </c>
      <c r="BX49" s="3" t="str">
        <f>IF(BC49=" ","OK",IF(ISBLANK(VLOOKUP(BC49,'Player List'!$A$3:$C$275,3)),"Err",IF(VLOOKUP(BC49,'Player List'!$A$3:$C$275,3)='Player Input'!$B49,"OK",IF(VLOOKUP(BC49,'Player List'!$A$3:$C$275,2)=VLOOKUP($B49,'Lookup Lists'!$A$2:$C$23,3),"CS","Err"))))</f>
        <v>OK</v>
      </c>
      <c r="BY49" s="3" t="str">
        <f>IF(BD49=" ","OK",IF(ISBLANK(VLOOKUP(BD49,'Player List'!$A$3:$C$275,3)),"Err",IF(VLOOKUP(BD49,'Player List'!$A$3:$C$275,3)='Player Input'!$B49,"OK",IF(VLOOKUP(BD49,'Player List'!$A$3:$C$275,2)=VLOOKUP($B49,'Lookup Lists'!$A$2:$C$23,3),"CS","Err"))))</f>
        <v>OK</v>
      </c>
      <c r="BZ49" s="42" t="str">
        <f>IF(BE49=" ","OK",IF(ISBLANK(VLOOKUP(BE49,'Player List'!$A$3:$C$275,3)),"Err",IF(VLOOKUP(BE49,'Player List'!$A$3:$C$275,3)='Player Input'!$C49,"OK",IF(VLOOKUP(BE49,'Player List'!$A$3:$C$275,2)=VLOOKUP($C49,'Lookup Lists'!$A$2:$C$23,3),"CS","Err"))))</f>
        <v>OK</v>
      </c>
      <c r="CA49" s="3" t="str">
        <f>IF(BF49=" ","OK",IF(ISBLANK(VLOOKUP(BF49,'Player List'!$A$3:$C$275,3)),"Err",IF(VLOOKUP(BF49,'Player List'!$A$3:$C$275,3)='Player Input'!$C49,"OK",IF(VLOOKUP(BF49,'Player List'!$A$3:$C$275,2)=VLOOKUP($C49,'Lookup Lists'!$A$2:$C$23,3),"CS","Err"))))</f>
        <v>OK</v>
      </c>
      <c r="CB49" s="3" t="str">
        <f>IF(BG49=" ","OK",IF(ISBLANK(VLOOKUP(BG49,'Player List'!$A$3:$C$275,3)),"Err",IF(VLOOKUP(BG49,'Player List'!$A$3:$C$275,3)='Player Input'!$C49,"OK",IF(VLOOKUP(BG49,'Player List'!$A$3:$C$275,2)=VLOOKUP($C49,'Lookup Lists'!$A$2:$C$23,3),"CS","Err"))))</f>
        <v>OK</v>
      </c>
      <c r="CC49" s="3" t="str">
        <f>IF(BH49=" ","OK",IF(ISBLANK(VLOOKUP(BH49,'Player List'!$A$3:$C$275,3)),"Err",IF(VLOOKUP(BH49,'Player List'!$A$3:$C$275,3)='Player Input'!$C49,"OK",IF(VLOOKUP(BH49,'Player List'!$A$3:$C$275,2)=VLOOKUP($C49,'Lookup Lists'!$A$2:$C$23,3),"CS","Err"))))</f>
        <v>OK</v>
      </c>
      <c r="CD49" s="3" t="str">
        <f>IF(BI49=" ","OK",IF(ISBLANK(VLOOKUP(BI49,'Player List'!$A$3:$C$275,3)),"Err",IF(VLOOKUP(BI49,'Player List'!$A$3:$C$275,3)='Player Input'!$C49,"OK",IF(VLOOKUP(BI49,'Player List'!$A$3:$C$275,2)=VLOOKUP($C49,'Lookup Lists'!$A$2:$C$23,3),"CS","Err"))))</f>
        <v>OK</v>
      </c>
      <c r="CE49" s="3" t="str">
        <f>IF(BJ49=" ","OK",IF(ISBLANK(VLOOKUP(BJ49,'Player List'!$A$3:$C$275,3)),"Err",IF(VLOOKUP(BJ49,'Player List'!$A$3:$C$275,3)='Player Input'!$C49,"OK",IF(VLOOKUP(BJ49,'Player List'!$A$3:$C$275,2)=VLOOKUP($C49,'Lookup Lists'!$A$2:$C$23,3),"CS","Err"))))</f>
        <v>OK</v>
      </c>
      <c r="CF49" s="3" t="str">
        <f>IF(BK49=" ","OK",IF(ISBLANK(VLOOKUP(BK49,'Player List'!$A$3:$C$275,3)),"Err",IF(VLOOKUP(BK49,'Player List'!$A$3:$C$275,3)='Player Input'!$C49,"OK",IF(VLOOKUP(BK49,'Player List'!$A$3:$C$275,2)=VLOOKUP($C49,'Lookup Lists'!$A$2:$C$23,3),"CS","Err"))))</f>
        <v>OK</v>
      </c>
      <c r="CG49" s="3" t="str">
        <f>IF(BL49=" ","OK",IF(ISBLANK(VLOOKUP(BL49,'Player List'!$A$3:$C$275,3)),"Err",IF(VLOOKUP(BL49,'Player List'!$A$3:$C$275,3)='Player Input'!$C49,"OK",IF(VLOOKUP(BL49,'Player List'!$A$3:$C$275,2)=VLOOKUP($C49,'Lookup Lists'!$A$2:$C$23,3),"CS","Err"))))</f>
        <v>OK</v>
      </c>
      <c r="CH49" s="3" t="str">
        <f>IF(BM49=" ","OK",IF(ISBLANK(VLOOKUP(BM49,'Player List'!$A$3:$C$275,3)),"Err",IF(VLOOKUP(BM49,'Player List'!$A$3:$C$275,3)='Player Input'!$C49,"OK",IF(VLOOKUP(BM49,'Player List'!$A$3:$C$275,2)=VLOOKUP($C49,'Lookup Lists'!$A$2:$C$23,3),"CS","Err"))))</f>
        <v>OK</v>
      </c>
      <c r="CI49" s="43" t="str">
        <f>IF(BN49=" ","OK",IF(ISBLANK(VLOOKUP(BN49,'Player List'!$A$3:$C$275,3)),"Err",IF(VLOOKUP(BN49,'Player List'!$A$3:$C$275,3)='Player Input'!$C49,"OK",IF(VLOOKUP(BN49,'Player List'!$A$3:$C$275,2)=VLOOKUP($C49,'Lookup Lists'!$A$2:$C$23,3),"CS","Err"))))</f>
        <v>OK</v>
      </c>
    </row>
    <row r="50" spans="1:87" x14ac:dyDescent="0.2">
      <c r="A50" s="90">
        <v>42682</v>
      </c>
      <c r="B50" s="89" t="s">
        <v>272</v>
      </c>
      <c r="C50" s="89" t="s">
        <v>389</v>
      </c>
      <c r="D50" s="60" t="str">
        <f t="shared" si="0"/>
        <v>OK</v>
      </c>
      <c r="E50" s="42">
        <v>157</v>
      </c>
      <c r="F50" s="46" t="str">
        <f>VLOOKUP(E50,'Player List'!$A$3:$F$275,6)</f>
        <v>S DIX</v>
      </c>
      <c r="G50" s="3">
        <v>328</v>
      </c>
      <c r="H50" s="46" t="str">
        <f>VLOOKUP(G50,'Player List'!$A$3:$F$275,6)</f>
        <v>P JENKINSON</v>
      </c>
      <c r="I50" s="3">
        <v>155</v>
      </c>
      <c r="J50" s="46" t="str">
        <f>VLOOKUP(I50,'Player List'!$A$3:$F$275,6)</f>
        <v>H CHURCHILL</v>
      </c>
      <c r="K50" s="3">
        <v>162</v>
      </c>
      <c r="L50" s="46" t="str">
        <f>VLOOKUP(K50,'Player List'!$A$3:$F$275,6)</f>
        <v>D MILLS</v>
      </c>
      <c r="M50" s="42">
        <v>160</v>
      </c>
      <c r="N50" s="46" t="str">
        <f>VLOOKUP(M50,'Player List'!$A$3:$F$275,6)</f>
        <v>L COLE</v>
      </c>
      <c r="O50" s="3">
        <v>161</v>
      </c>
      <c r="P50" s="46" t="str">
        <f>VLOOKUP(O50,'Player List'!$A$3:$F$275,6)</f>
        <v>P MILLS</v>
      </c>
      <c r="Q50" s="3">
        <v>319</v>
      </c>
      <c r="R50" s="46" t="str">
        <f>VLOOKUP(Q50,'Player List'!$A$3:$F$275,6)</f>
        <v>R PEARCE</v>
      </c>
      <c r="S50" s="3">
        <v>166</v>
      </c>
      <c r="T50" s="47" t="str">
        <f>VLOOKUP(S50,'Player List'!$A$3:$F$275,6)</f>
        <v>J PERKS</v>
      </c>
      <c r="U50" s="46"/>
      <c r="V50" s="46" t="e">
        <f>VLOOKUP(U50,'Player List'!$A$3:$F$275,6)</f>
        <v>#N/A</v>
      </c>
      <c r="W50" s="46"/>
      <c r="X50" s="47" t="e">
        <f>VLOOKUP(W50,'Player List'!$A$3:$F$275,6)</f>
        <v>#N/A</v>
      </c>
      <c r="Y50" s="34"/>
      <c r="Z50" s="42">
        <v>359</v>
      </c>
      <c r="AA50" s="46" t="str">
        <f>VLOOKUP(Z50,'Player List'!$A$3:$F$275,6)</f>
        <v>B HUSTWAYTE</v>
      </c>
      <c r="AB50" s="3">
        <v>347</v>
      </c>
      <c r="AC50" s="46" t="str">
        <f>VLOOKUP(AB50,'Player List'!$A$3:$F$275,6)</f>
        <v>T COOPER</v>
      </c>
      <c r="AD50" s="3">
        <v>333</v>
      </c>
      <c r="AE50" s="46" t="str">
        <f>VLOOKUP(AD50,'Player List'!$A$3:$F$275,6)</f>
        <v>P SMITH</v>
      </c>
      <c r="AF50" s="3">
        <v>278</v>
      </c>
      <c r="AG50" s="47" t="str">
        <f>VLOOKUP(AF50,'Player List'!$A$3:$F$275,6)</f>
        <v>P KENNETT</v>
      </c>
      <c r="AH50" s="42">
        <v>332</v>
      </c>
      <c r="AI50" s="46" t="str">
        <f>VLOOKUP(AH50,'Player List'!$A$3:$F$275,6)</f>
        <v>D SMITH</v>
      </c>
      <c r="AJ50" s="3">
        <v>336</v>
      </c>
      <c r="AK50" s="46" t="str">
        <f>VLOOKUP(AJ50,'Player List'!$A$3:$F$275,6)</f>
        <v>I HEALEY</v>
      </c>
      <c r="AL50" s="3">
        <v>353</v>
      </c>
      <c r="AM50" s="46" t="str">
        <f>VLOOKUP(AL50,'Player List'!$A$3:$F$275,6)</f>
        <v>T ORLEY</v>
      </c>
      <c r="AN50" s="3">
        <v>331</v>
      </c>
      <c r="AO50" s="47" t="str">
        <f>VLOOKUP(AN50,'Player List'!$A$3:$F$275,6)</f>
        <v>L ANSON</v>
      </c>
      <c r="AP50" s="46"/>
      <c r="AQ50" s="46" t="e">
        <f>VLOOKUP(AP50,'Player List'!$A$3:$F$275,6)</f>
        <v>#N/A</v>
      </c>
      <c r="AR50" s="46"/>
      <c r="AS50" s="47" t="e">
        <f>VLOOKUP(AR50,'Player List'!$A$3:$F$275,6)</f>
        <v>#N/A</v>
      </c>
      <c r="AU50" s="42">
        <f t="shared" si="21"/>
        <v>157</v>
      </c>
      <c r="AV50" s="3">
        <f t="shared" si="22"/>
        <v>328</v>
      </c>
      <c r="AW50" s="3">
        <f t="shared" si="23"/>
        <v>155</v>
      </c>
      <c r="AX50" s="3">
        <f t="shared" si="24"/>
        <v>162</v>
      </c>
      <c r="AY50" s="3">
        <f t="shared" si="25"/>
        <v>160</v>
      </c>
      <c r="AZ50" s="3">
        <f t="shared" si="26"/>
        <v>161</v>
      </c>
      <c r="BA50" s="3">
        <f t="shared" si="27"/>
        <v>319</v>
      </c>
      <c r="BB50" s="3">
        <f t="shared" si="28"/>
        <v>166</v>
      </c>
      <c r="BC50" s="3" t="str">
        <f t="shared" si="9"/>
        <v xml:space="preserve"> </v>
      </c>
      <c r="BD50" s="3" t="str">
        <f t="shared" si="10"/>
        <v xml:space="preserve"> </v>
      </c>
      <c r="BE50" s="42">
        <f t="shared" si="29"/>
        <v>359</v>
      </c>
      <c r="BF50" s="3">
        <f t="shared" si="30"/>
        <v>347</v>
      </c>
      <c r="BG50" s="3">
        <f t="shared" si="31"/>
        <v>333</v>
      </c>
      <c r="BH50" s="3">
        <f t="shared" si="32"/>
        <v>278</v>
      </c>
      <c r="BI50" s="3">
        <f t="shared" si="33"/>
        <v>332</v>
      </c>
      <c r="BJ50" s="3">
        <f t="shared" si="34"/>
        <v>336</v>
      </c>
      <c r="BK50" s="3">
        <f t="shared" si="35"/>
        <v>353</v>
      </c>
      <c r="BL50" s="3">
        <f t="shared" si="36"/>
        <v>331</v>
      </c>
      <c r="BM50" s="3" t="str">
        <f t="shared" si="19"/>
        <v xml:space="preserve"> </v>
      </c>
      <c r="BN50" s="43" t="str">
        <f t="shared" si="20"/>
        <v xml:space="preserve"> </v>
      </c>
      <c r="BP50" s="42" t="str">
        <f>IF(AU50=" ","OK",IF(ISBLANK(VLOOKUP(AU50,'Player List'!$A$3:$C$275,3)),"Err",IF(VLOOKUP(AU50,'Player List'!$A$3:$C$275,3)='Player Input'!$B50,"OK",IF(VLOOKUP(AU50,'Player List'!$A$3:$C$275,2)=VLOOKUP($B50,'Lookup Lists'!$A$2:$C$23,3),"CS","Err"))))</f>
        <v>OK</v>
      </c>
      <c r="BQ50" s="3" t="str">
        <f>IF(AV50=" ","OK",IF(ISBLANK(VLOOKUP(AV50,'Player List'!$A$3:$C$275,3)),"Err",IF(VLOOKUP(AV50,'Player List'!$A$3:$C$275,3)='Player Input'!$B50,"OK",IF(VLOOKUP(AV50,'Player List'!$A$3:$C$275,2)=VLOOKUP($B50,'Lookup Lists'!$A$2:$C$23,3),"CS","Err"))))</f>
        <v>OK</v>
      </c>
      <c r="BR50" s="3" t="str">
        <f>IF(AW50=" ","OK",IF(ISBLANK(VLOOKUP(AW50,'Player List'!$A$3:$C$275,3)),"Err",IF(VLOOKUP(AW50,'Player List'!$A$3:$C$275,3)='Player Input'!$B50,"OK",IF(VLOOKUP(AW50,'Player List'!$A$3:$C$275,2)=VLOOKUP($B50,'Lookup Lists'!$A$2:$C$23,3),"CS","Err"))))</f>
        <v>OK</v>
      </c>
      <c r="BS50" s="3" t="str">
        <f>IF(AX50=" ","OK",IF(ISBLANK(VLOOKUP(AX50,'Player List'!$A$3:$C$275,3)),"Err",IF(VLOOKUP(AX50,'Player List'!$A$3:$C$275,3)='Player Input'!$B50,"OK",IF(VLOOKUP(AX50,'Player List'!$A$3:$C$275,2)=VLOOKUP($B50,'Lookup Lists'!$A$2:$C$23,3),"CS","Err"))))</f>
        <v>OK</v>
      </c>
      <c r="BT50" s="3" t="str">
        <f>IF(AY50=" ","OK",IF(ISBLANK(VLOOKUP(AY50,'Player List'!$A$3:$C$275,3)),"Err",IF(VLOOKUP(AY50,'Player List'!$A$3:$C$275,3)='Player Input'!$B50,"OK",IF(VLOOKUP(AY50,'Player List'!$A$3:$C$275,2)=VLOOKUP($B50,'Lookup Lists'!$A$2:$C$23,3),"CS","Err"))))</f>
        <v>OK</v>
      </c>
      <c r="BU50" s="3" t="str">
        <f>IF(AZ50=" ","OK",IF(ISBLANK(VLOOKUP(AZ50,'Player List'!$A$3:$C$275,3)),"Err",IF(VLOOKUP(AZ50,'Player List'!$A$3:$C$275,3)='Player Input'!$B50,"OK",IF(VLOOKUP(AZ50,'Player List'!$A$3:$C$275,2)=VLOOKUP($B50,'Lookup Lists'!$A$2:$C$23,3),"CS","Err"))))</f>
        <v>OK</v>
      </c>
      <c r="BV50" s="3" t="str">
        <f>IF(BA50=" ","OK",IF(ISBLANK(VLOOKUP(BA50,'Player List'!$A$3:$C$275,3)),"Err",IF(VLOOKUP(BA50,'Player List'!$A$3:$C$275,3)='Player Input'!$B50,"OK",IF(VLOOKUP(BA50,'Player List'!$A$3:$C$275,2)=VLOOKUP($B50,'Lookup Lists'!$A$2:$C$23,3),"CS","Err"))))</f>
        <v>OK</v>
      </c>
      <c r="BW50" s="3" t="str">
        <f>IF(BB50=" ","OK",IF(ISBLANK(VLOOKUP(BB50,'Player List'!$A$3:$C$275,3)),"Err",IF(VLOOKUP(BB50,'Player List'!$A$3:$C$275,3)='Player Input'!$B50,"OK",IF(VLOOKUP(BB50,'Player List'!$A$3:$C$275,2)=VLOOKUP($B50,'Lookup Lists'!$A$2:$C$23,3),"CS","Err"))))</f>
        <v>OK</v>
      </c>
      <c r="BX50" s="3" t="str">
        <f>IF(BC50=" ","OK",IF(ISBLANK(VLOOKUP(BC50,'Player List'!$A$3:$C$275,3)),"Err",IF(VLOOKUP(BC50,'Player List'!$A$3:$C$275,3)='Player Input'!$B50,"OK",IF(VLOOKUP(BC50,'Player List'!$A$3:$C$275,2)=VLOOKUP($B50,'Lookup Lists'!$A$2:$C$23,3),"CS","Err"))))</f>
        <v>OK</v>
      </c>
      <c r="BY50" s="3" t="str">
        <f>IF(BD50=" ","OK",IF(ISBLANK(VLOOKUP(BD50,'Player List'!$A$3:$C$275,3)),"Err",IF(VLOOKUP(BD50,'Player List'!$A$3:$C$275,3)='Player Input'!$B50,"OK",IF(VLOOKUP(BD50,'Player List'!$A$3:$C$275,2)=VLOOKUP($B50,'Lookup Lists'!$A$2:$C$23,3),"CS","Err"))))</f>
        <v>OK</v>
      </c>
      <c r="BZ50" s="42" t="str">
        <f>IF(BE50=" ","OK",IF(ISBLANK(VLOOKUP(BE50,'Player List'!$A$3:$C$275,3)),"Err",IF(VLOOKUP(BE50,'Player List'!$A$3:$C$275,3)='Player Input'!$C50,"OK",IF(VLOOKUP(BE50,'Player List'!$A$3:$C$275,2)=VLOOKUP($C50,'Lookup Lists'!$A$2:$C$23,3),"CS","Err"))))</f>
        <v>OK</v>
      </c>
      <c r="CA50" s="3" t="str">
        <f>IF(BF50=" ","OK",IF(ISBLANK(VLOOKUP(BF50,'Player List'!$A$3:$C$275,3)),"Err",IF(VLOOKUP(BF50,'Player List'!$A$3:$C$275,3)='Player Input'!$C50,"OK",IF(VLOOKUP(BF50,'Player List'!$A$3:$C$275,2)=VLOOKUP($C50,'Lookup Lists'!$A$2:$C$23,3),"CS","Err"))))</f>
        <v>OK</v>
      </c>
      <c r="CB50" s="3" t="str">
        <f>IF(BG50=" ","OK",IF(ISBLANK(VLOOKUP(BG50,'Player List'!$A$3:$C$275,3)),"Err",IF(VLOOKUP(BG50,'Player List'!$A$3:$C$275,3)='Player Input'!$C50,"OK",IF(VLOOKUP(BG50,'Player List'!$A$3:$C$275,2)=VLOOKUP($C50,'Lookup Lists'!$A$2:$C$23,3),"CS","Err"))))</f>
        <v>OK</v>
      </c>
      <c r="CC50" s="3" t="str">
        <f>IF(BH50=" ","OK",IF(ISBLANK(VLOOKUP(BH50,'Player List'!$A$3:$C$275,3)),"Err",IF(VLOOKUP(BH50,'Player List'!$A$3:$C$275,3)='Player Input'!$C50,"OK",IF(VLOOKUP(BH50,'Player List'!$A$3:$C$275,2)=VLOOKUP($C50,'Lookup Lists'!$A$2:$C$23,3),"CS","Err"))))</f>
        <v>OK</v>
      </c>
      <c r="CD50" s="3" t="str">
        <f>IF(BI50=" ","OK",IF(ISBLANK(VLOOKUP(BI50,'Player List'!$A$3:$C$275,3)),"Err",IF(VLOOKUP(BI50,'Player List'!$A$3:$C$275,3)='Player Input'!$C50,"OK",IF(VLOOKUP(BI50,'Player List'!$A$3:$C$275,2)=VLOOKUP($C50,'Lookup Lists'!$A$2:$C$23,3),"CS","Err"))))</f>
        <v>OK</v>
      </c>
      <c r="CE50" s="3" t="str">
        <f>IF(BJ50=" ","OK",IF(ISBLANK(VLOOKUP(BJ50,'Player List'!$A$3:$C$275,3)),"Err",IF(VLOOKUP(BJ50,'Player List'!$A$3:$C$275,3)='Player Input'!$C50,"OK",IF(VLOOKUP(BJ50,'Player List'!$A$3:$C$275,2)=VLOOKUP($C50,'Lookup Lists'!$A$2:$C$23,3),"CS","Err"))))</f>
        <v>OK</v>
      </c>
      <c r="CF50" s="3" t="str">
        <f>IF(BK50=" ","OK",IF(ISBLANK(VLOOKUP(BK50,'Player List'!$A$3:$C$275,3)),"Err",IF(VLOOKUP(BK50,'Player List'!$A$3:$C$275,3)='Player Input'!$C50,"OK",IF(VLOOKUP(BK50,'Player List'!$A$3:$C$275,2)=VLOOKUP($C50,'Lookup Lists'!$A$2:$C$23,3),"CS","Err"))))</f>
        <v>OK</v>
      </c>
      <c r="CG50" s="3" t="str">
        <f>IF(BL50=" ","OK",IF(ISBLANK(VLOOKUP(BL50,'Player List'!$A$3:$C$275,3)),"Err",IF(VLOOKUP(BL50,'Player List'!$A$3:$C$275,3)='Player Input'!$C50,"OK",IF(VLOOKUP(BL50,'Player List'!$A$3:$C$275,2)=VLOOKUP($C50,'Lookup Lists'!$A$2:$C$23,3),"CS","Err"))))</f>
        <v>OK</v>
      </c>
      <c r="CH50" s="3" t="str">
        <f>IF(BM50=" ","OK",IF(ISBLANK(VLOOKUP(BM50,'Player List'!$A$3:$C$275,3)),"Err",IF(VLOOKUP(BM50,'Player List'!$A$3:$C$275,3)='Player Input'!$C50,"OK",IF(VLOOKUP(BM50,'Player List'!$A$3:$C$275,2)=VLOOKUP($C50,'Lookup Lists'!$A$2:$C$23,3),"CS","Err"))))</f>
        <v>OK</v>
      </c>
      <c r="CI50" s="43" t="str">
        <f>IF(BN50=" ","OK",IF(ISBLANK(VLOOKUP(BN50,'Player List'!$A$3:$C$275,3)),"Err",IF(VLOOKUP(BN50,'Player List'!$A$3:$C$275,3)='Player Input'!$C50,"OK",IF(VLOOKUP(BN50,'Player List'!$A$3:$C$275,2)=VLOOKUP($C50,'Lookup Lists'!$A$2:$C$23,3),"CS","Err"))))</f>
        <v>OK</v>
      </c>
    </row>
    <row r="51" spans="1:87" x14ac:dyDescent="0.2">
      <c r="A51" s="90">
        <v>42683</v>
      </c>
      <c r="B51" s="89" t="s">
        <v>10</v>
      </c>
      <c r="C51" s="89" t="s">
        <v>350</v>
      </c>
      <c r="D51" s="60" t="str">
        <f t="shared" si="0"/>
        <v>CS</v>
      </c>
      <c r="E51" s="42">
        <v>316</v>
      </c>
      <c r="F51" s="46" t="str">
        <f>VLOOKUP(E51,'Player List'!$A$3:$F$275,6)</f>
        <v>D SMITH</v>
      </c>
      <c r="G51" s="3">
        <v>52</v>
      </c>
      <c r="H51" s="46" t="str">
        <f>VLOOKUP(G51,'Player List'!$A$3:$F$275,6)</f>
        <v>P DAVIS</v>
      </c>
      <c r="I51" s="3">
        <v>50</v>
      </c>
      <c r="J51" s="46" t="str">
        <f>VLOOKUP(I51,'Player List'!$A$3:$F$275,6)</f>
        <v>D GRIFFITHS</v>
      </c>
      <c r="K51" s="3">
        <v>43</v>
      </c>
      <c r="L51" s="46" t="str">
        <f>VLOOKUP(K51,'Player List'!$A$3:$F$275,6)</f>
        <v>J STANNARD</v>
      </c>
      <c r="M51" s="42">
        <v>281</v>
      </c>
      <c r="N51" s="46" t="str">
        <f>VLOOKUP(M51,'Player List'!$A$3:$F$275,6)</f>
        <v>C WHEADON</v>
      </c>
      <c r="O51" s="3">
        <v>323</v>
      </c>
      <c r="P51" s="46" t="str">
        <f>VLOOKUP(O51,'Player List'!$A$3:$F$275,6)</f>
        <v>N LLOYD</v>
      </c>
      <c r="Q51" s="3">
        <v>53</v>
      </c>
      <c r="R51" s="46" t="str">
        <f>VLOOKUP(Q51,'Player List'!$A$3:$F$275,6)</f>
        <v>C ROWLAND</v>
      </c>
      <c r="S51" s="3">
        <v>44</v>
      </c>
      <c r="T51" s="47" t="str">
        <f>VLOOKUP(S51,'Player List'!$A$3:$F$275,6)</f>
        <v>S STANNARD</v>
      </c>
      <c r="U51" s="46"/>
      <c r="V51" s="46" t="e">
        <f>VLOOKUP(U51,'Player List'!$A$3:$F$275,6)</f>
        <v>#N/A</v>
      </c>
      <c r="W51" s="46"/>
      <c r="X51" s="47" t="e">
        <f>VLOOKUP(W51,'Player List'!$A$3:$F$275,6)</f>
        <v>#N/A</v>
      </c>
      <c r="Y51" s="34"/>
      <c r="Z51" s="42">
        <v>48</v>
      </c>
      <c r="AA51" s="46" t="str">
        <f>VLOOKUP(Z51,'Player List'!$A$3:$F$275,6)</f>
        <v>G GANGE</v>
      </c>
      <c r="AB51" s="3">
        <v>63</v>
      </c>
      <c r="AC51" s="46" t="str">
        <f>VLOOKUP(AB51,'Player List'!$A$3:$F$275,6)</f>
        <v>D REES</v>
      </c>
      <c r="AD51" s="3">
        <v>47</v>
      </c>
      <c r="AE51" s="46" t="str">
        <f>VLOOKUP(AD51,'Player List'!$A$3:$F$275,6)</f>
        <v>B GANGE</v>
      </c>
      <c r="AF51" s="3">
        <v>46</v>
      </c>
      <c r="AG51" s="47" t="str">
        <f>VLOOKUP(AF51,'Player List'!$A$3:$F$275,6)</f>
        <v>J COOPER</v>
      </c>
      <c r="AH51" s="42">
        <v>181</v>
      </c>
      <c r="AI51" s="46" t="str">
        <f>VLOOKUP(AH51,'Player List'!$A$3:$F$275,6)</f>
        <v>D FOULKES</v>
      </c>
      <c r="AJ51" s="3">
        <v>182</v>
      </c>
      <c r="AK51" s="46" t="str">
        <f>VLOOKUP(AJ51,'Player List'!$A$3:$F$275,6)</f>
        <v>H FOULKES</v>
      </c>
      <c r="AL51" s="3">
        <v>62</v>
      </c>
      <c r="AM51" s="46" t="str">
        <f>VLOOKUP(AL51,'Player List'!$A$3:$F$275,6)</f>
        <v>D REES</v>
      </c>
      <c r="AN51" s="3">
        <v>313</v>
      </c>
      <c r="AO51" s="47" t="str">
        <f>VLOOKUP(AN51,'Player List'!$A$3:$F$275,6)</f>
        <v>B CONSTABLE</v>
      </c>
      <c r="AP51" s="46"/>
      <c r="AQ51" s="46" t="e">
        <f>VLOOKUP(AP51,'Player List'!$A$3:$F$275,6)</f>
        <v>#N/A</v>
      </c>
      <c r="AR51" s="46"/>
      <c r="AS51" s="47" t="e">
        <f>VLOOKUP(AR51,'Player List'!$A$3:$F$275,6)</f>
        <v>#N/A</v>
      </c>
      <c r="AU51" s="42">
        <f t="shared" si="21"/>
        <v>316</v>
      </c>
      <c r="AV51" s="3">
        <f t="shared" si="22"/>
        <v>52</v>
      </c>
      <c r="AW51" s="3">
        <f t="shared" si="23"/>
        <v>50</v>
      </c>
      <c r="AX51" s="3">
        <f t="shared" si="24"/>
        <v>43</v>
      </c>
      <c r="AY51" s="3">
        <f t="shared" si="25"/>
        <v>281</v>
      </c>
      <c r="AZ51" s="3">
        <f t="shared" si="26"/>
        <v>323</v>
      </c>
      <c r="BA51" s="3">
        <f t="shared" si="27"/>
        <v>53</v>
      </c>
      <c r="BB51" s="3">
        <f t="shared" si="28"/>
        <v>44</v>
      </c>
      <c r="BC51" s="3" t="str">
        <f t="shared" si="9"/>
        <v xml:space="preserve"> </v>
      </c>
      <c r="BD51" s="3" t="str">
        <f t="shared" si="10"/>
        <v xml:space="preserve"> </v>
      </c>
      <c r="BE51" s="42">
        <f t="shared" si="29"/>
        <v>48</v>
      </c>
      <c r="BF51" s="3">
        <f t="shared" si="30"/>
        <v>63</v>
      </c>
      <c r="BG51" s="3">
        <f t="shared" si="31"/>
        <v>47</v>
      </c>
      <c r="BH51" s="3">
        <f t="shared" si="32"/>
        <v>46</v>
      </c>
      <c r="BI51" s="3">
        <f t="shared" si="33"/>
        <v>181</v>
      </c>
      <c r="BJ51" s="3">
        <f t="shared" si="34"/>
        <v>182</v>
      </c>
      <c r="BK51" s="3">
        <f t="shared" si="35"/>
        <v>62</v>
      </c>
      <c r="BL51" s="3">
        <f t="shared" si="36"/>
        <v>313</v>
      </c>
      <c r="BM51" s="3" t="str">
        <f t="shared" si="19"/>
        <v xml:space="preserve"> </v>
      </c>
      <c r="BN51" s="43" t="str">
        <f t="shared" si="20"/>
        <v xml:space="preserve"> </v>
      </c>
      <c r="BP51" s="42" t="str">
        <f>IF(AU51=" ","OK",IF(ISBLANK(VLOOKUP(AU51,'Player List'!$A$3:$C$275,3)),"Err",IF(VLOOKUP(AU51,'Player List'!$A$3:$C$275,3)='Player Input'!$B51,"OK",IF(VLOOKUP(AU51,'Player List'!$A$3:$C$275,2)=VLOOKUP($B51,'Lookup Lists'!$A$2:$C$23,3),"CS","Err"))))</f>
        <v>OK</v>
      </c>
      <c r="BQ51" s="3" t="str">
        <f>IF(AV51=" ","OK",IF(ISBLANK(VLOOKUP(AV51,'Player List'!$A$3:$C$275,3)),"Err",IF(VLOOKUP(AV51,'Player List'!$A$3:$C$275,3)='Player Input'!$B51,"OK",IF(VLOOKUP(AV51,'Player List'!$A$3:$C$275,2)=VLOOKUP($B51,'Lookup Lists'!$A$2:$C$23,3),"CS","Err"))))</f>
        <v>OK</v>
      </c>
      <c r="BR51" s="3" t="str">
        <f>IF(AW51=" ","OK",IF(ISBLANK(VLOOKUP(AW51,'Player List'!$A$3:$C$275,3)),"Err",IF(VLOOKUP(AW51,'Player List'!$A$3:$C$275,3)='Player Input'!$B51,"OK",IF(VLOOKUP(AW51,'Player List'!$A$3:$C$275,2)=VLOOKUP($B51,'Lookup Lists'!$A$2:$C$23,3),"CS","Err"))))</f>
        <v>OK</v>
      </c>
      <c r="BS51" s="3" t="str">
        <f>IF(AX51=" ","OK",IF(ISBLANK(VLOOKUP(AX51,'Player List'!$A$3:$C$275,3)),"Err",IF(VLOOKUP(AX51,'Player List'!$A$3:$C$275,3)='Player Input'!$B51,"OK",IF(VLOOKUP(AX51,'Player List'!$A$3:$C$275,2)=VLOOKUP($B51,'Lookup Lists'!$A$2:$C$23,3),"CS","Err"))))</f>
        <v>OK</v>
      </c>
      <c r="BT51" s="3" t="str">
        <f>IF(AY51=" ","OK",IF(ISBLANK(VLOOKUP(AY51,'Player List'!$A$3:$C$275,3)),"Err",IF(VLOOKUP(AY51,'Player List'!$A$3:$C$275,3)='Player Input'!$B51,"OK",IF(VLOOKUP(AY51,'Player List'!$A$3:$C$275,2)=VLOOKUP($B51,'Lookup Lists'!$A$2:$C$23,3),"CS","Err"))))</f>
        <v>OK</v>
      </c>
      <c r="BU51" s="3" t="str">
        <f>IF(AZ51=" ","OK",IF(ISBLANK(VLOOKUP(AZ51,'Player List'!$A$3:$C$275,3)),"Err",IF(VLOOKUP(AZ51,'Player List'!$A$3:$C$275,3)='Player Input'!$B51,"OK",IF(VLOOKUP(AZ51,'Player List'!$A$3:$C$275,2)=VLOOKUP($B51,'Lookup Lists'!$A$2:$C$23,3),"CS","Err"))))</f>
        <v>OK</v>
      </c>
      <c r="BV51" s="3" t="str">
        <f>IF(BA51=" ","OK",IF(ISBLANK(VLOOKUP(BA51,'Player List'!$A$3:$C$275,3)),"Err",IF(VLOOKUP(BA51,'Player List'!$A$3:$C$275,3)='Player Input'!$B51,"OK",IF(VLOOKUP(BA51,'Player List'!$A$3:$C$275,2)=VLOOKUP($B51,'Lookup Lists'!$A$2:$C$23,3),"CS","Err"))))</f>
        <v>OK</v>
      </c>
      <c r="BW51" s="3" t="str">
        <f>IF(BB51=" ","OK",IF(ISBLANK(VLOOKUP(BB51,'Player List'!$A$3:$C$275,3)),"Err",IF(VLOOKUP(BB51,'Player List'!$A$3:$C$275,3)='Player Input'!$B51,"OK",IF(VLOOKUP(BB51,'Player List'!$A$3:$C$275,2)=VLOOKUP($B51,'Lookup Lists'!$A$2:$C$23,3),"CS","Err"))))</f>
        <v>OK</v>
      </c>
      <c r="BX51" s="3" t="str">
        <f>IF(BC51=" ","OK",IF(ISBLANK(VLOOKUP(BC51,'Player List'!$A$3:$C$275,3)),"Err",IF(VLOOKUP(BC51,'Player List'!$A$3:$C$275,3)='Player Input'!$B51,"OK",IF(VLOOKUP(BC51,'Player List'!$A$3:$C$275,2)=VLOOKUP($B51,'Lookup Lists'!$A$2:$C$23,3),"CS","Err"))))</f>
        <v>OK</v>
      </c>
      <c r="BY51" s="3" t="str">
        <f>IF(BD51=" ","OK",IF(ISBLANK(VLOOKUP(BD51,'Player List'!$A$3:$C$275,3)),"Err",IF(VLOOKUP(BD51,'Player List'!$A$3:$C$275,3)='Player Input'!$B51,"OK",IF(VLOOKUP(BD51,'Player List'!$A$3:$C$275,2)=VLOOKUP($B51,'Lookup Lists'!$A$2:$C$23,3),"CS","Err"))))</f>
        <v>OK</v>
      </c>
      <c r="BZ51" s="42" t="str">
        <f>IF(BE51=" ","OK",IF(ISBLANK(VLOOKUP(BE51,'Player List'!$A$3:$C$275,3)),"Err",IF(VLOOKUP(BE51,'Player List'!$A$3:$C$275,3)='Player Input'!$C51,"OK",IF(VLOOKUP(BE51,'Player List'!$A$3:$C$275,2)=VLOOKUP($C51,'Lookup Lists'!$A$2:$C$23,3),"CS","Err"))))</f>
        <v>OK</v>
      </c>
      <c r="CA51" s="3" t="str">
        <f>IF(BF51=" ","OK",IF(ISBLANK(VLOOKUP(BF51,'Player List'!$A$3:$C$275,3)),"Err",IF(VLOOKUP(BF51,'Player List'!$A$3:$C$275,3)='Player Input'!$C51,"OK",IF(VLOOKUP(BF51,'Player List'!$A$3:$C$275,2)=VLOOKUP($C51,'Lookup Lists'!$A$2:$C$23,3),"CS","Err"))))</f>
        <v>OK</v>
      </c>
      <c r="CB51" s="3" t="str">
        <f>IF(BG51=" ","OK",IF(ISBLANK(VLOOKUP(BG51,'Player List'!$A$3:$C$275,3)),"Err",IF(VLOOKUP(BG51,'Player List'!$A$3:$C$275,3)='Player Input'!$C51,"OK",IF(VLOOKUP(BG51,'Player List'!$A$3:$C$275,2)=VLOOKUP($C51,'Lookup Lists'!$A$2:$C$23,3),"CS","Err"))))</f>
        <v>OK</v>
      </c>
      <c r="CC51" s="3" t="str">
        <f>IF(BH51=" ","OK",IF(ISBLANK(VLOOKUP(BH51,'Player List'!$A$3:$C$275,3)),"Err",IF(VLOOKUP(BH51,'Player List'!$A$3:$C$275,3)='Player Input'!$C51,"OK",IF(VLOOKUP(BH51,'Player List'!$A$3:$C$275,2)=VLOOKUP($C51,'Lookup Lists'!$A$2:$C$23,3),"CS","Err"))))</f>
        <v>OK</v>
      </c>
      <c r="CD51" s="3" t="str">
        <f>IF(BI51=" ","OK",IF(ISBLANK(VLOOKUP(BI51,'Player List'!$A$3:$C$275,3)),"Err",IF(VLOOKUP(BI51,'Player List'!$A$3:$C$275,3)='Player Input'!$C51,"OK",IF(VLOOKUP(BI51,'Player List'!$A$3:$C$275,2)=VLOOKUP($C51,'Lookup Lists'!$A$2:$C$23,3),"CS","Err"))))</f>
        <v>OK</v>
      </c>
      <c r="CE51" s="3" t="str">
        <f>IF(BJ51=" ","OK",IF(ISBLANK(VLOOKUP(BJ51,'Player List'!$A$3:$C$275,3)),"Err",IF(VLOOKUP(BJ51,'Player List'!$A$3:$C$275,3)='Player Input'!$C51,"OK",IF(VLOOKUP(BJ51,'Player List'!$A$3:$C$275,2)=VLOOKUP($C51,'Lookup Lists'!$A$2:$C$23,3),"CS","Err"))))</f>
        <v>CS</v>
      </c>
      <c r="CF51" s="3" t="str">
        <f>IF(BK51=" ","OK",IF(ISBLANK(VLOOKUP(BK51,'Player List'!$A$3:$C$275,3)),"Err",IF(VLOOKUP(BK51,'Player List'!$A$3:$C$275,3)='Player Input'!$C51,"OK",IF(VLOOKUP(BK51,'Player List'!$A$3:$C$275,2)=VLOOKUP($C51,'Lookup Lists'!$A$2:$C$23,3),"CS","Err"))))</f>
        <v>OK</v>
      </c>
      <c r="CG51" s="3" t="str">
        <f>IF(BL51=" ","OK",IF(ISBLANK(VLOOKUP(BL51,'Player List'!$A$3:$C$275,3)),"Err",IF(VLOOKUP(BL51,'Player List'!$A$3:$C$275,3)='Player Input'!$C51,"OK",IF(VLOOKUP(BL51,'Player List'!$A$3:$C$275,2)=VLOOKUP($C51,'Lookup Lists'!$A$2:$C$23,3),"CS","Err"))))</f>
        <v>OK</v>
      </c>
      <c r="CH51" s="3" t="str">
        <f>IF(BM51=" ","OK",IF(ISBLANK(VLOOKUP(BM51,'Player List'!$A$3:$C$275,3)),"Err",IF(VLOOKUP(BM51,'Player List'!$A$3:$C$275,3)='Player Input'!$C51,"OK",IF(VLOOKUP(BM51,'Player List'!$A$3:$C$275,2)=VLOOKUP($C51,'Lookup Lists'!$A$2:$C$23,3),"CS","Err"))))</f>
        <v>OK</v>
      </c>
      <c r="CI51" s="43" t="str">
        <f>IF(BN51=" ","OK",IF(ISBLANK(VLOOKUP(BN51,'Player List'!$A$3:$C$275,3)),"Err",IF(VLOOKUP(BN51,'Player List'!$A$3:$C$275,3)='Player Input'!$C51,"OK",IF(VLOOKUP(BN51,'Player List'!$A$3:$C$275,2)=VLOOKUP($C51,'Lookup Lists'!$A$2:$C$23,3),"CS","Err"))))</f>
        <v>OK</v>
      </c>
    </row>
    <row r="52" spans="1:87" x14ac:dyDescent="0.2">
      <c r="A52" s="90">
        <v>42683</v>
      </c>
      <c r="B52" s="89" t="s">
        <v>348</v>
      </c>
      <c r="C52" s="89" t="s">
        <v>273</v>
      </c>
      <c r="D52" s="60" t="str">
        <f t="shared" si="0"/>
        <v>OK</v>
      </c>
      <c r="E52" s="42">
        <v>77</v>
      </c>
      <c r="F52" s="46" t="str">
        <f>VLOOKUP(E52,'Player List'!$A$3:$F$275,6)</f>
        <v>J AUSTIN</v>
      </c>
      <c r="G52" s="3">
        <v>330</v>
      </c>
      <c r="H52" s="46" t="str">
        <f>VLOOKUP(G52,'Player List'!$A$3:$F$275,6)</f>
        <v>L PEARCE</v>
      </c>
      <c r="I52" s="3">
        <v>85</v>
      </c>
      <c r="J52" s="46" t="str">
        <f>VLOOKUP(I52,'Player List'!$A$3:$F$275,6)</f>
        <v>M DAVIES</v>
      </c>
      <c r="K52" s="3">
        <v>76</v>
      </c>
      <c r="L52" s="46" t="str">
        <f>VLOOKUP(K52,'Player List'!$A$3:$F$275,6)</f>
        <v>H HIRD</v>
      </c>
      <c r="M52" s="42">
        <v>302</v>
      </c>
      <c r="N52" s="46" t="str">
        <f>VLOOKUP(M52,'Player List'!$A$3:$F$275,6)</f>
        <v>L LEWIS</v>
      </c>
      <c r="O52" s="3">
        <v>301</v>
      </c>
      <c r="P52" s="46" t="str">
        <f>VLOOKUP(O52,'Player List'!$A$3:$F$275,6)</f>
        <v>B CLARKE</v>
      </c>
      <c r="Q52" s="3">
        <v>87</v>
      </c>
      <c r="R52" s="46" t="str">
        <f>VLOOKUP(Q52,'Player List'!$A$3:$F$275,6)</f>
        <v>D JAQUES</v>
      </c>
      <c r="S52" s="3">
        <v>300</v>
      </c>
      <c r="T52" s="47" t="str">
        <f>VLOOKUP(S52,'Player List'!$A$3:$F$275,6)</f>
        <v>B PUDGE</v>
      </c>
      <c r="U52" s="46"/>
      <c r="V52" s="46" t="e">
        <f>VLOOKUP(U52,'Player List'!$A$3:$F$275,6)</f>
        <v>#N/A</v>
      </c>
      <c r="W52" s="46"/>
      <c r="X52" s="47" t="e">
        <f>VLOOKUP(W52,'Player List'!$A$3:$F$275,6)</f>
        <v>#N/A</v>
      </c>
      <c r="Y52" s="34"/>
      <c r="Z52" s="42">
        <v>152</v>
      </c>
      <c r="AA52" s="46" t="str">
        <f>VLOOKUP(Z52,'Player List'!$A$3:$F$275,6)</f>
        <v>S BUFTON</v>
      </c>
      <c r="AB52" s="3">
        <v>147</v>
      </c>
      <c r="AC52" s="46" t="str">
        <f>VLOOKUP(AB52,'Player List'!$A$3:$F$275,6)</f>
        <v>G HARNWELL</v>
      </c>
      <c r="AD52" s="3">
        <v>144</v>
      </c>
      <c r="AE52" s="46" t="str">
        <f>VLOOKUP(AD52,'Player List'!$A$3:$F$275,6)</f>
        <v>M LEAKE</v>
      </c>
      <c r="AF52" s="3">
        <v>146</v>
      </c>
      <c r="AG52" s="47" t="str">
        <f>VLOOKUP(AF52,'Player List'!$A$3:$F$275,6)</f>
        <v>B GLOVER</v>
      </c>
      <c r="AH52" s="42">
        <v>154</v>
      </c>
      <c r="AI52" s="46" t="str">
        <f>VLOOKUP(AH52,'Player List'!$A$3:$F$275,6)</f>
        <v>T WILSON</v>
      </c>
      <c r="AJ52" s="3">
        <v>151</v>
      </c>
      <c r="AK52" s="46" t="str">
        <f>VLOOKUP(AJ52,'Player List'!$A$3:$F$275,6)</f>
        <v>B BUFTON</v>
      </c>
      <c r="AL52" s="3">
        <v>153</v>
      </c>
      <c r="AM52" s="46" t="str">
        <f>VLOOKUP(AL52,'Player List'!$A$3:$F$275,6)</f>
        <v>S STEPHENSON</v>
      </c>
      <c r="AN52" s="3">
        <v>106</v>
      </c>
      <c r="AO52" s="47" t="str">
        <f>VLOOKUP(AN52,'Player List'!$A$3:$F$275,6)</f>
        <v>G WILLIAMS</v>
      </c>
      <c r="AP52" s="46"/>
      <c r="AQ52" s="46" t="e">
        <f>VLOOKUP(AP52,'Player List'!$A$3:$F$275,6)</f>
        <v>#N/A</v>
      </c>
      <c r="AR52" s="46"/>
      <c r="AS52" s="47" t="e">
        <f>VLOOKUP(AR52,'Player List'!$A$3:$F$275,6)</f>
        <v>#N/A</v>
      </c>
      <c r="AU52" s="42">
        <f t="shared" si="21"/>
        <v>77</v>
      </c>
      <c r="AV52" s="3">
        <f t="shared" si="22"/>
        <v>330</v>
      </c>
      <c r="AW52" s="3">
        <f t="shared" si="23"/>
        <v>85</v>
      </c>
      <c r="AX52" s="3">
        <f t="shared" si="24"/>
        <v>76</v>
      </c>
      <c r="AY52" s="3">
        <f t="shared" si="25"/>
        <v>302</v>
      </c>
      <c r="AZ52" s="3">
        <f t="shared" si="26"/>
        <v>301</v>
      </c>
      <c r="BA52" s="3">
        <f t="shared" si="27"/>
        <v>87</v>
      </c>
      <c r="BB52" s="3">
        <f t="shared" si="28"/>
        <v>300</v>
      </c>
      <c r="BC52" s="3" t="str">
        <f t="shared" si="9"/>
        <v xml:space="preserve"> </v>
      </c>
      <c r="BD52" s="3" t="str">
        <f t="shared" si="10"/>
        <v xml:space="preserve"> </v>
      </c>
      <c r="BE52" s="42">
        <f t="shared" si="29"/>
        <v>152</v>
      </c>
      <c r="BF52" s="3">
        <f t="shared" si="30"/>
        <v>147</v>
      </c>
      <c r="BG52" s="3">
        <f t="shared" si="31"/>
        <v>144</v>
      </c>
      <c r="BH52" s="3">
        <f t="shared" si="32"/>
        <v>146</v>
      </c>
      <c r="BI52" s="3">
        <f t="shared" si="33"/>
        <v>154</v>
      </c>
      <c r="BJ52" s="3">
        <f t="shared" si="34"/>
        <v>151</v>
      </c>
      <c r="BK52" s="3">
        <f t="shared" si="35"/>
        <v>153</v>
      </c>
      <c r="BL52" s="3">
        <f t="shared" si="36"/>
        <v>106</v>
      </c>
      <c r="BM52" s="3" t="str">
        <f t="shared" si="19"/>
        <v xml:space="preserve"> </v>
      </c>
      <c r="BN52" s="43" t="str">
        <f t="shared" si="20"/>
        <v xml:space="preserve"> </v>
      </c>
      <c r="BP52" s="42" t="str">
        <f>IF(AU52=" ","OK",IF(ISBLANK(VLOOKUP(AU52,'Player List'!$A$3:$C$275,3)),"Err",IF(VLOOKUP(AU52,'Player List'!$A$3:$C$275,3)='Player Input'!$B52,"OK",IF(VLOOKUP(AU52,'Player List'!$A$3:$C$275,2)=VLOOKUP($B52,'Lookup Lists'!$A$2:$C$23,3),"CS","Err"))))</f>
        <v>OK</v>
      </c>
      <c r="BQ52" s="3" t="str">
        <f>IF(AV52=" ","OK",IF(ISBLANK(VLOOKUP(AV52,'Player List'!$A$3:$C$275,3)),"Err",IF(VLOOKUP(AV52,'Player List'!$A$3:$C$275,3)='Player Input'!$B52,"OK",IF(VLOOKUP(AV52,'Player List'!$A$3:$C$275,2)=VLOOKUP($B52,'Lookup Lists'!$A$2:$C$23,3),"CS","Err"))))</f>
        <v>OK</v>
      </c>
      <c r="BR52" s="3" t="str">
        <f>IF(AW52=" ","OK",IF(ISBLANK(VLOOKUP(AW52,'Player List'!$A$3:$C$275,3)),"Err",IF(VLOOKUP(AW52,'Player List'!$A$3:$C$275,3)='Player Input'!$B52,"OK",IF(VLOOKUP(AW52,'Player List'!$A$3:$C$275,2)=VLOOKUP($B52,'Lookup Lists'!$A$2:$C$23,3),"CS","Err"))))</f>
        <v>OK</v>
      </c>
      <c r="BS52" s="3" t="str">
        <f>IF(AX52=" ","OK",IF(ISBLANK(VLOOKUP(AX52,'Player List'!$A$3:$C$275,3)),"Err",IF(VLOOKUP(AX52,'Player List'!$A$3:$C$275,3)='Player Input'!$B52,"OK",IF(VLOOKUP(AX52,'Player List'!$A$3:$C$275,2)=VLOOKUP($B52,'Lookup Lists'!$A$2:$C$23,3),"CS","Err"))))</f>
        <v>OK</v>
      </c>
      <c r="BT52" s="3" t="str">
        <f>IF(AY52=" ","OK",IF(ISBLANK(VLOOKUP(AY52,'Player List'!$A$3:$C$275,3)),"Err",IF(VLOOKUP(AY52,'Player List'!$A$3:$C$275,3)='Player Input'!$B52,"OK",IF(VLOOKUP(AY52,'Player List'!$A$3:$C$275,2)=VLOOKUP($B52,'Lookup Lists'!$A$2:$C$23,3),"CS","Err"))))</f>
        <v>OK</v>
      </c>
      <c r="BU52" s="3" t="str">
        <f>IF(AZ52=" ","OK",IF(ISBLANK(VLOOKUP(AZ52,'Player List'!$A$3:$C$275,3)),"Err",IF(VLOOKUP(AZ52,'Player List'!$A$3:$C$275,3)='Player Input'!$B52,"OK",IF(VLOOKUP(AZ52,'Player List'!$A$3:$C$275,2)=VLOOKUP($B52,'Lookup Lists'!$A$2:$C$23,3),"CS","Err"))))</f>
        <v>OK</v>
      </c>
      <c r="BV52" s="3" t="str">
        <f>IF(BA52=" ","OK",IF(ISBLANK(VLOOKUP(BA52,'Player List'!$A$3:$C$275,3)),"Err",IF(VLOOKUP(BA52,'Player List'!$A$3:$C$275,3)='Player Input'!$B52,"OK",IF(VLOOKUP(BA52,'Player List'!$A$3:$C$275,2)=VLOOKUP($B52,'Lookup Lists'!$A$2:$C$23,3),"CS","Err"))))</f>
        <v>OK</v>
      </c>
      <c r="BW52" s="3" t="str">
        <f>IF(BB52=" ","OK",IF(ISBLANK(VLOOKUP(BB52,'Player List'!$A$3:$C$275,3)),"Err",IF(VLOOKUP(BB52,'Player List'!$A$3:$C$275,3)='Player Input'!$B52,"OK",IF(VLOOKUP(BB52,'Player List'!$A$3:$C$275,2)=VLOOKUP($B52,'Lookup Lists'!$A$2:$C$23,3),"CS","Err"))))</f>
        <v>OK</v>
      </c>
      <c r="BX52" s="3" t="str">
        <f>IF(BC52=" ","OK",IF(ISBLANK(VLOOKUP(BC52,'Player List'!$A$3:$C$275,3)),"Err",IF(VLOOKUP(BC52,'Player List'!$A$3:$C$275,3)='Player Input'!$B52,"OK",IF(VLOOKUP(BC52,'Player List'!$A$3:$C$275,2)=VLOOKUP($B52,'Lookup Lists'!$A$2:$C$23,3),"CS","Err"))))</f>
        <v>OK</v>
      </c>
      <c r="BY52" s="3" t="str">
        <f>IF(BD52=" ","OK",IF(ISBLANK(VLOOKUP(BD52,'Player List'!$A$3:$C$275,3)),"Err",IF(VLOOKUP(BD52,'Player List'!$A$3:$C$275,3)='Player Input'!$B52,"OK",IF(VLOOKUP(BD52,'Player List'!$A$3:$C$275,2)=VLOOKUP($B52,'Lookup Lists'!$A$2:$C$23,3),"CS","Err"))))</f>
        <v>OK</v>
      </c>
      <c r="BZ52" s="42" t="str">
        <f>IF(BE52=" ","OK",IF(ISBLANK(VLOOKUP(BE52,'Player List'!$A$3:$C$275,3)),"Err",IF(VLOOKUP(BE52,'Player List'!$A$3:$C$275,3)='Player Input'!$C52,"OK",IF(VLOOKUP(BE52,'Player List'!$A$3:$C$275,2)=VLOOKUP($C52,'Lookup Lists'!$A$2:$C$23,3),"CS","Err"))))</f>
        <v>OK</v>
      </c>
      <c r="CA52" s="3" t="str">
        <f>IF(BF52=" ","OK",IF(ISBLANK(VLOOKUP(BF52,'Player List'!$A$3:$C$275,3)),"Err",IF(VLOOKUP(BF52,'Player List'!$A$3:$C$275,3)='Player Input'!$C52,"OK",IF(VLOOKUP(BF52,'Player List'!$A$3:$C$275,2)=VLOOKUP($C52,'Lookup Lists'!$A$2:$C$23,3),"CS","Err"))))</f>
        <v>OK</v>
      </c>
      <c r="CB52" s="3" t="str">
        <f>IF(BG52=" ","OK",IF(ISBLANK(VLOOKUP(BG52,'Player List'!$A$3:$C$275,3)),"Err",IF(VLOOKUP(BG52,'Player List'!$A$3:$C$275,3)='Player Input'!$C52,"OK",IF(VLOOKUP(BG52,'Player List'!$A$3:$C$275,2)=VLOOKUP($C52,'Lookup Lists'!$A$2:$C$23,3),"CS","Err"))))</f>
        <v>OK</v>
      </c>
      <c r="CC52" s="3" t="str">
        <f>IF(BH52=" ","OK",IF(ISBLANK(VLOOKUP(BH52,'Player List'!$A$3:$C$275,3)),"Err",IF(VLOOKUP(BH52,'Player List'!$A$3:$C$275,3)='Player Input'!$C52,"OK",IF(VLOOKUP(BH52,'Player List'!$A$3:$C$275,2)=VLOOKUP($C52,'Lookup Lists'!$A$2:$C$23,3),"CS","Err"))))</f>
        <v>OK</v>
      </c>
      <c r="CD52" s="3" t="str">
        <f>IF(BI52=" ","OK",IF(ISBLANK(VLOOKUP(BI52,'Player List'!$A$3:$C$275,3)),"Err",IF(VLOOKUP(BI52,'Player List'!$A$3:$C$275,3)='Player Input'!$C52,"OK",IF(VLOOKUP(BI52,'Player List'!$A$3:$C$275,2)=VLOOKUP($C52,'Lookup Lists'!$A$2:$C$23,3),"CS","Err"))))</f>
        <v>OK</v>
      </c>
      <c r="CE52" s="3" t="str">
        <f>IF(BJ52=" ","OK",IF(ISBLANK(VLOOKUP(BJ52,'Player List'!$A$3:$C$275,3)),"Err",IF(VLOOKUP(BJ52,'Player List'!$A$3:$C$275,3)='Player Input'!$C52,"OK",IF(VLOOKUP(BJ52,'Player List'!$A$3:$C$275,2)=VLOOKUP($C52,'Lookup Lists'!$A$2:$C$23,3),"CS","Err"))))</f>
        <v>OK</v>
      </c>
      <c r="CF52" s="3" t="str">
        <f>IF(BK52=" ","OK",IF(ISBLANK(VLOOKUP(BK52,'Player List'!$A$3:$C$275,3)),"Err",IF(VLOOKUP(BK52,'Player List'!$A$3:$C$275,3)='Player Input'!$C52,"OK",IF(VLOOKUP(BK52,'Player List'!$A$3:$C$275,2)=VLOOKUP($C52,'Lookup Lists'!$A$2:$C$23,3),"CS","Err"))))</f>
        <v>OK</v>
      </c>
      <c r="CG52" s="3" t="str">
        <f>IF(BL52=" ","OK",IF(ISBLANK(VLOOKUP(BL52,'Player List'!$A$3:$C$275,3)),"Err",IF(VLOOKUP(BL52,'Player List'!$A$3:$C$275,3)='Player Input'!$C52,"OK",IF(VLOOKUP(BL52,'Player List'!$A$3:$C$275,2)=VLOOKUP($C52,'Lookup Lists'!$A$2:$C$23,3),"CS","Err"))))</f>
        <v>OK</v>
      </c>
      <c r="CH52" s="3" t="str">
        <f>IF(BM52=" ","OK",IF(ISBLANK(VLOOKUP(BM52,'Player List'!$A$3:$C$275,3)),"Err",IF(VLOOKUP(BM52,'Player List'!$A$3:$C$275,3)='Player Input'!$C52,"OK",IF(VLOOKUP(BM52,'Player List'!$A$3:$C$275,2)=VLOOKUP($C52,'Lookup Lists'!$A$2:$C$23,3),"CS","Err"))))</f>
        <v>OK</v>
      </c>
      <c r="CI52" s="43" t="str">
        <f>IF(BN52=" ","OK",IF(ISBLANK(VLOOKUP(BN52,'Player List'!$A$3:$C$275,3)),"Err",IF(VLOOKUP(BN52,'Player List'!$A$3:$C$275,3)='Player Input'!$C52,"OK",IF(VLOOKUP(BN52,'Player List'!$A$3:$C$275,2)=VLOOKUP($C52,'Lookup Lists'!$A$2:$C$23,3),"CS","Err"))))</f>
        <v>OK</v>
      </c>
    </row>
    <row r="53" spans="1:87" x14ac:dyDescent="0.2">
      <c r="A53" s="90">
        <v>42683</v>
      </c>
      <c r="B53" s="89" t="s">
        <v>327</v>
      </c>
      <c r="C53" s="89" t="s">
        <v>11</v>
      </c>
      <c r="D53" s="60" t="str">
        <f t="shared" si="0"/>
        <v>OK</v>
      </c>
      <c r="E53" s="42">
        <v>98</v>
      </c>
      <c r="F53" s="46" t="str">
        <f>VLOOKUP(E53,'Player List'!$A$3:$F$275,6)</f>
        <v>C KITE</v>
      </c>
      <c r="G53" s="3">
        <v>95</v>
      </c>
      <c r="H53" s="46" t="str">
        <f>VLOOKUP(G53,'Player List'!$A$3:$F$275,6)</f>
        <v>J HARRIS</v>
      </c>
      <c r="I53" s="3">
        <v>101</v>
      </c>
      <c r="J53" s="46" t="str">
        <f>VLOOKUP(I53,'Player List'!$A$3:$F$275,6)</f>
        <v>I ROBERTS</v>
      </c>
      <c r="K53" s="3">
        <v>90</v>
      </c>
      <c r="L53" s="46" t="str">
        <f>VLOOKUP(K53,'Player List'!$A$3:$F$275,6)</f>
        <v>M ATTWOOD</v>
      </c>
      <c r="M53" s="42">
        <v>97</v>
      </c>
      <c r="N53" s="46" t="str">
        <f>VLOOKUP(M53,'Player List'!$A$3:$F$275,6)</f>
        <v>G JONES</v>
      </c>
      <c r="O53" s="3">
        <v>108</v>
      </c>
      <c r="P53" s="46" t="str">
        <f>VLOOKUP(O53,'Player List'!$A$3:$F$275,6)</f>
        <v>M GARDNER</v>
      </c>
      <c r="Q53" s="3">
        <v>100</v>
      </c>
      <c r="R53" s="46" t="str">
        <f>VLOOKUP(Q53,'Player List'!$A$3:$F$275,6)</f>
        <v>S KITE</v>
      </c>
      <c r="S53" s="3">
        <v>102</v>
      </c>
      <c r="T53" s="47" t="str">
        <f>VLOOKUP(S53,'Player List'!$A$3:$F$275,6)</f>
        <v>C SMITH</v>
      </c>
      <c r="U53" s="46"/>
      <c r="V53" s="46" t="e">
        <f>VLOOKUP(U53,'Player List'!$A$3:$F$275,6)</f>
        <v>#N/A</v>
      </c>
      <c r="W53" s="46"/>
      <c r="X53" s="47" t="e">
        <f>VLOOKUP(W53,'Player List'!$A$3:$F$275,6)</f>
        <v>#N/A</v>
      </c>
      <c r="Y53" s="34"/>
      <c r="Z53" s="42">
        <v>126</v>
      </c>
      <c r="AA53" s="46" t="str">
        <f>VLOOKUP(Z53,'Player List'!$A$3:$F$275,6)</f>
        <v>R JOSEPH</v>
      </c>
      <c r="AB53" s="3">
        <v>132</v>
      </c>
      <c r="AC53" s="46" t="str">
        <f>VLOOKUP(AB53,'Player List'!$A$3:$F$275,6)</f>
        <v>G BIGGS</v>
      </c>
      <c r="AD53" s="3">
        <v>125</v>
      </c>
      <c r="AE53" s="46" t="str">
        <f>VLOOKUP(AD53,'Player List'!$A$3:$F$275,6)</f>
        <v>M POWELL</v>
      </c>
      <c r="AF53" s="3">
        <v>123</v>
      </c>
      <c r="AG53" s="47" t="str">
        <f>VLOOKUP(AF53,'Player List'!$A$3:$F$275,6)</f>
        <v>J HARRIS</v>
      </c>
      <c r="AH53" s="42">
        <v>124</v>
      </c>
      <c r="AI53" s="46" t="str">
        <f>VLOOKUP(AH53,'Player List'!$A$3:$F$275,6)</f>
        <v>E POWELL</v>
      </c>
      <c r="AJ53" s="3">
        <v>127</v>
      </c>
      <c r="AK53" s="46" t="str">
        <f>VLOOKUP(AJ53,'Player List'!$A$3:$F$275,6)</f>
        <v>E JOSEPH</v>
      </c>
      <c r="AL53" s="3">
        <v>131</v>
      </c>
      <c r="AM53" s="46" t="str">
        <f>VLOOKUP(AL53,'Player List'!$A$3:$F$275,6)</f>
        <v>A BIGGS</v>
      </c>
      <c r="AN53" s="3">
        <v>133</v>
      </c>
      <c r="AO53" s="47" t="str">
        <f>VLOOKUP(AN53,'Player List'!$A$3:$F$275,6)</f>
        <v>M CINDEREY</v>
      </c>
      <c r="AP53" s="46"/>
      <c r="AQ53" s="46" t="e">
        <f>VLOOKUP(AP53,'Player List'!$A$3:$F$275,6)</f>
        <v>#N/A</v>
      </c>
      <c r="AR53" s="46"/>
      <c r="AS53" s="47" t="e">
        <f>VLOOKUP(AR53,'Player List'!$A$3:$F$275,6)</f>
        <v>#N/A</v>
      </c>
      <c r="AU53" s="42">
        <f t="shared" si="21"/>
        <v>98</v>
      </c>
      <c r="AV53" s="3">
        <f t="shared" si="22"/>
        <v>95</v>
      </c>
      <c r="AW53" s="3">
        <f t="shared" si="23"/>
        <v>101</v>
      </c>
      <c r="AX53" s="3">
        <f t="shared" si="24"/>
        <v>90</v>
      </c>
      <c r="AY53" s="3">
        <f t="shared" si="25"/>
        <v>97</v>
      </c>
      <c r="AZ53" s="3">
        <f t="shared" si="26"/>
        <v>108</v>
      </c>
      <c r="BA53" s="3">
        <f t="shared" si="27"/>
        <v>100</v>
      </c>
      <c r="BB53" s="3">
        <f t="shared" si="28"/>
        <v>102</v>
      </c>
      <c r="BC53" s="3" t="str">
        <f t="shared" si="9"/>
        <v xml:space="preserve"> </v>
      </c>
      <c r="BD53" s="3" t="str">
        <f t="shared" si="10"/>
        <v xml:space="preserve"> </v>
      </c>
      <c r="BE53" s="42">
        <f t="shared" si="29"/>
        <v>126</v>
      </c>
      <c r="BF53" s="3">
        <f t="shared" si="30"/>
        <v>132</v>
      </c>
      <c r="BG53" s="3">
        <f t="shared" si="31"/>
        <v>125</v>
      </c>
      <c r="BH53" s="3">
        <f t="shared" si="32"/>
        <v>123</v>
      </c>
      <c r="BI53" s="3">
        <f t="shared" si="33"/>
        <v>124</v>
      </c>
      <c r="BJ53" s="3">
        <f t="shared" si="34"/>
        <v>127</v>
      </c>
      <c r="BK53" s="3">
        <f t="shared" si="35"/>
        <v>131</v>
      </c>
      <c r="BL53" s="3">
        <f t="shared" si="36"/>
        <v>133</v>
      </c>
      <c r="BM53" s="3" t="str">
        <f t="shared" si="19"/>
        <v xml:space="preserve"> </v>
      </c>
      <c r="BN53" s="43" t="str">
        <f t="shared" si="20"/>
        <v xml:space="preserve"> </v>
      </c>
      <c r="BP53" s="42" t="str">
        <f>IF(AU53=" ","OK",IF(ISBLANK(VLOOKUP(AU53,'Player List'!$A$3:$C$275,3)),"Err",IF(VLOOKUP(AU53,'Player List'!$A$3:$C$275,3)='Player Input'!$B53,"OK",IF(VLOOKUP(AU53,'Player List'!$A$3:$C$275,2)=VLOOKUP($B53,'Lookup Lists'!$A$2:$C$23,3),"CS","Err"))))</f>
        <v>OK</v>
      </c>
      <c r="BQ53" s="3" t="str">
        <f>IF(AV53=" ","OK",IF(ISBLANK(VLOOKUP(AV53,'Player List'!$A$3:$C$275,3)),"Err",IF(VLOOKUP(AV53,'Player List'!$A$3:$C$275,3)='Player Input'!$B53,"OK",IF(VLOOKUP(AV53,'Player List'!$A$3:$C$275,2)=VLOOKUP($B53,'Lookup Lists'!$A$2:$C$23,3),"CS","Err"))))</f>
        <v>OK</v>
      </c>
      <c r="BR53" s="3" t="str">
        <f>IF(AW53=" ","OK",IF(ISBLANK(VLOOKUP(AW53,'Player List'!$A$3:$C$275,3)),"Err",IF(VLOOKUP(AW53,'Player List'!$A$3:$C$275,3)='Player Input'!$B53,"OK",IF(VLOOKUP(AW53,'Player List'!$A$3:$C$275,2)=VLOOKUP($B53,'Lookup Lists'!$A$2:$C$23,3),"CS","Err"))))</f>
        <v>OK</v>
      </c>
      <c r="BS53" s="3" t="str">
        <f>IF(AX53=" ","OK",IF(ISBLANK(VLOOKUP(AX53,'Player List'!$A$3:$C$275,3)),"Err",IF(VLOOKUP(AX53,'Player List'!$A$3:$C$275,3)='Player Input'!$B53,"OK",IF(VLOOKUP(AX53,'Player List'!$A$3:$C$275,2)=VLOOKUP($B53,'Lookup Lists'!$A$2:$C$23,3),"CS","Err"))))</f>
        <v>OK</v>
      </c>
      <c r="BT53" s="3" t="str">
        <f>IF(AY53=" ","OK",IF(ISBLANK(VLOOKUP(AY53,'Player List'!$A$3:$C$275,3)),"Err",IF(VLOOKUP(AY53,'Player List'!$A$3:$C$275,3)='Player Input'!$B53,"OK",IF(VLOOKUP(AY53,'Player List'!$A$3:$C$275,2)=VLOOKUP($B53,'Lookup Lists'!$A$2:$C$23,3),"CS","Err"))))</f>
        <v>OK</v>
      </c>
      <c r="BU53" s="3" t="str">
        <f>IF(AZ53=" ","OK",IF(ISBLANK(VLOOKUP(AZ53,'Player List'!$A$3:$C$275,3)),"Err",IF(VLOOKUP(AZ53,'Player List'!$A$3:$C$275,3)='Player Input'!$B53,"OK",IF(VLOOKUP(AZ53,'Player List'!$A$3:$C$275,2)=VLOOKUP($B53,'Lookup Lists'!$A$2:$C$23,3),"CS","Err"))))</f>
        <v>OK</v>
      </c>
      <c r="BV53" s="3" t="str">
        <f>IF(BA53=" ","OK",IF(ISBLANK(VLOOKUP(BA53,'Player List'!$A$3:$C$275,3)),"Err",IF(VLOOKUP(BA53,'Player List'!$A$3:$C$275,3)='Player Input'!$B53,"OK",IF(VLOOKUP(BA53,'Player List'!$A$3:$C$275,2)=VLOOKUP($B53,'Lookup Lists'!$A$2:$C$23,3),"CS","Err"))))</f>
        <v>OK</v>
      </c>
      <c r="BW53" s="3" t="str">
        <f>IF(BB53=" ","OK",IF(ISBLANK(VLOOKUP(BB53,'Player List'!$A$3:$C$275,3)),"Err",IF(VLOOKUP(BB53,'Player List'!$A$3:$C$275,3)='Player Input'!$B53,"OK",IF(VLOOKUP(BB53,'Player List'!$A$3:$C$275,2)=VLOOKUP($B53,'Lookup Lists'!$A$2:$C$23,3),"CS","Err"))))</f>
        <v>OK</v>
      </c>
      <c r="BX53" s="3" t="str">
        <f>IF(BC53=" ","OK",IF(ISBLANK(VLOOKUP(BC53,'Player List'!$A$3:$C$275,3)),"Err",IF(VLOOKUP(BC53,'Player List'!$A$3:$C$275,3)='Player Input'!$B53,"OK",IF(VLOOKUP(BC53,'Player List'!$A$3:$C$275,2)=VLOOKUP($B53,'Lookup Lists'!$A$2:$C$23,3),"CS","Err"))))</f>
        <v>OK</v>
      </c>
      <c r="BY53" s="3" t="str">
        <f>IF(BD53=" ","OK",IF(ISBLANK(VLOOKUP(BD53,'Player List'!$A$3:$C$275,3)),"Err",IF(VLOOKUP(BD53,'Player List'!$A$3:$C$275,3)='Player Input'!$B53,"OK",IF(VLOOKUP(BD53,'Player List'!$A$3:$C$275,2)=VLOOKUP($B53,'Lookup Lists'!$A$2:$C$23,3),"CS","Err"))))</f>
        <v>OK</v>
      </c>
      <c r="BZ53" s="42" t="str">
        <f>IF(BE53=" ","OK",IF(ISBLANK(VLOOKUP(BE53,'Player List'!$A$3:$C$275,3)),"Err",IF(VLOOKUP(BE53,'Player List'!$A$3:$C$275,3)='Player Input'!$C53,"OK",IF(VLOOKUP(BE53,'Player List'!$A$3:$C$275,2)=VLOOKUP($C53,'Lookup Lists'!$A$2:$C$23,3),"CS","Err"))))</f>
        <v>OK</v>
      </c>
      <c r="CA53" s="3" t="str">
        <f>IF(BF53=" ","OK",IF(ISBLANK(VLOOKUP(BF53,'Player List'!$A$3:$C$275,3)),"Err",IF(VLOOKUP(BF53,'Player List'!$A$3:$C$275,3)='Player Input'!$C53,"OK",IF(VLOOKUP(BF53,'Player List'!$A$3:$C$275,2)=VLOOKUP($C53,'Lookup Lists'!$A$2:$C$23,3),"CS","Err"))))</f>
        <v>OK</v>
      </c>
      <c r="CB53" s="3" t="str">
        <f>IF(BG53=" ","OK",IF(ISBLANK(VLOOKUP(BG53,'Player List'!$A$3:$C$275,3)),"Err",IF(VLOOKUP(BG53,'Player List'!$A$3:$C$275,3)='Player Input'!$C53,"OK",IF(VLOOKUP(BG53,'Player List'!$A$3:$C$275,2)=VLOOKUP($C53,'Lookup Lists'!$A$2:$C$23,3),"CS","Err"))))</f>
        <v>OK</v>
      </c>
      <c r="CC53" s="3" t="str">
        <f>IF(BH53=" ","OK",IF(ISBLANK(VLOOKUP(BH53,'Player List'!$A$3:$C$275,3)),"Err",IF(VLOOKUP(BH53,'Player List'!$A$3:$C$275,3)='Player Input'!$C53,"OK",IF(VLOOKUP(BH53,'Player List'!$A$3:$C$275,2)=VLOOKUP($C53,'Lookup Lists'!$A$2:$C$23,3),"CS","Err"))))</f>
        <v>OK</v>
      </c>
      <c r="CD53" s="3" t="str">
        <f>IF(BI53=" ","OK",IF(ISBLANK(VLOOKUP(BI53,'Player List'!$A$3:$C$275,3)),"Err",IF(VLOOKUP(BI53,'Player List'!$A$3:$C$275,3)='Player Input'!$C53,"OK",IF(VLOOKUP(BI53,'Player List'!$A$3:$C$275,2)=VLOOKUP($C53,'Lookup Lists'!$A$2:$C$23,3),"CS","Err"))))</f>
        <v>OK</v>
      </c>
      <c r="CE53" s="3" t="str">
        <f>IF(BJ53=" ","OK",IF(ISBLANK(VLOOKUP(BJ53,'Player List'!$A$3:$C$275,3)),"Err",IF(VLOOKUP(BJ53,'Player List'!$A$3:$C$275,3)='Player Input'!$C53,"OK",IF(VLOOKUP(BJ53,'Player List'!$A$3:$C$275,2)=VLOOKUP($C53,'Lookup Lists'!$A$2:$C$23,3),"CS","Err"))))</f>
        <v>OK</v>
      </c>
      <c r="CF53" s="3" t="str">
        <f>IF(BK53=" ","OK",IF(ISBLANK(VLOOKUP(BK53,'Player List'!$A$3:$C$275,3)),"Err",IF(VLOOKUP(BK53,'Player List'!$A$3:$C$275,3)='Player Input'!$C53,"OK",IF(VLOOKUP(BK53,'Player List'!$A$3:$C$275,2)=VLOOKUP($C53,'Lookup Lists'!$A$2:$C$23,3),"CS","Err"))))</f>
        <v>OK</v>
      </c>
      <c r="CG53" s="3" t="str">
        <f>IF(BL53=" ","OK",IF(ISBLANK(VLOOKUP(BL53,'Player List'!$A$3:$C$275,3)),"Err",IF(VLOOKUP(BL53,'Player List'!$A$3:$C$275,3)='Player Input'!$C53,"OK",IF(VLOOKUP(BL53,'Player List'!$A$3:$C$275,2)=VLOOKUP($C53,'Lookup Lists'!$A$2:$C$23,3),"CS","Err"))))</f>
        <v>OK</v>
      </c>
      <c r="CH53" s="3" t="str">
        <f>IF(BM53=" ","OK",IF(ISBLANK(VLOOKUP(BM53,'Player List'!$A$3:$C$275,3)),"Err",IF(VLOOKUP(BM53,'Player List'!$A$3:$C$275,3)='Player Input'!$C53,"OK",IF(VLOOKUP(BM53,'Player List'!$A$3:$C$275,2)=VLOOKUP($C53,'Lookup Lists'!$A$2:$C$23,3),"CS","Err"))))</f>
        <v>OK</v>
      </c>
      <c r="CI53" s="43" t="str">
        <f>IF(BN53=" ","OK",IF(ISBLANK(VLOOKUP(BN53,'Player List'!$A$3:$C$275,3)),"Err",IF(VLOOKUP(BN53,'Player List'!$A$3:$C$275,3)='Player Input'!$C53,"OK",IF(VLOOKUP(BN53,'Player List'!$A$3:$C$275,2)=VLOOKUP($C53,'Lookup Lists'!$A$2:$C$23,3),"CS","Err"))))</f>
        <v>OK</v>
      </c>
    </row>
    <row r="54" spans="1:87" x14ac:dyDescent="0.2">
      <c r="A54" s="90">
        <v>42684</v>
      </c>
      <c r="B54" s="89" t="s">
        <v>390</v>
      </c>
      <c r="C54" s="89" t="s">
        <v>346</v>
      </c>
      <c r="D54" s="60" t="str">
        <f t="shared" si="0"/>
        <v>OK</v>
      </c>
      <c r="E54" s="42">
        <v>351</v>
      </c>
      <c r="F54" s="46" t="str">
        <f>VLOOKUP(E54,'Player List'!$A$3:$F$275,6)</f>
        <v>T NEILSON</v>
      </c>
      <c r="G54" s="3">
        <v>363</v>
      </c>
      <c r="H54" s="46" t="str">
        <f>VLOOKUP(G54,'Player List'!$A$3:$F$275,6)</f>
        <v>S MASON</v>
      </c>
      <c r="I54" s="3">
        <v>343</v>
      </c>
      <c r="J54" s="46" t="str">
        <f>VLOOKUP(I54,'Player List'!$A$3:$F$275,6)</f>
        <v>J MILLER</v>
      </c>
      <c r="K54" s="3">
        <v>340</v>
      </c>
      <c r="L54" s="46" t="str">
        <f>VLOOKUP(K54,'Player List'!$A$3:$F$275,6)</f>
        <v>J KNOWLES</v>
      </c>
      <c r="M54" s="42">
        <v>346</v>
      </c>
      <c r="N54" s="46" t="str">
        <f>VLOOKUP(M54,'Player List'!$A$3:$F$275,6)</f>
        <v>R WILLIAMS</v>
      </c>
      <c r="O54" s="3">
        <v>344</v>
      </c>
      <c r="P54" s="46" t="str">
        <f>VLOOKUP(O54,'Player List'!$A$3:$F$275,6)</f>
        <v>J TIDY</v>
      </c>
      <c r="Q54" s="3">
        <v>341</v>
      </c>
      <c r="R54" s="46" t="str">
        <f>VLOOKUP(Q54,'Player List'!$A$3:$F$275,6)</f>
        <v>C ARTUS</v>
      </c>
      <c r="S54" s="3">
        <v>339</v>
      </c>
      <c r="T54" s="47" t="str">
        <f>VLOOKUP(S54,'Player List'!$A$3:$F$275,6)</f>
        <v>R HARRIS</v>
      </c>
      <c r="U54" s="46"/>
      <c r="V54" s="46" t="e">
        <f>VLOOKUP(U54,'Player List'!$A$3:$F$275,6)</f>
        <v>#N/A</v>
      </c>
      <c r="W54" s="46"/>
      <c r="X54" s="47" t="e">
        <f>VLOOKUP(W54,'Player List'!$A$3:$F$275,6)</f>
        <v>#N/A</v>
      </c>
      <c r="Y54" s="34"/>
      <c r="Z54" s="42">
        <v>291</v>
      </c>
      <c r="AA54" s="46" t="str">
        <f>VLOOKUP(Z54,'Player List'!$A$3:$F$275,6)</f>
        <v>M MADIGAN</v>
      </c>
      <c r="AB54" s="3">
        <v>358</v>
      </c>
      <c r="AC54" s="46" t="str">
        <f>VLOOKUP(AB54,'Player List'!$A$3:$F$275,6)</f>
        <v>L BARLOW</v>
      </c>
      <c r="AD54" s="3">
        <v>66</v>
      </c>
      <c r="AE54" s="46" t="str">
        <f>VLOOKUP(AD54,'Player List'!$A$3:$F$275,6)</f>
        <v>H RENFIELD</v>
      </c>
      <c r="AF54" s="3">
        <v>69</v>
      </c>
      <c r="AG54" s="47" t="str">
        <f>VLOOKUP(AF54,'Player List'!$A$3:$F$275,6)</f>
        <v>J TAYLOR</v>
      </c>
      <c r="AH54" s="42">
        <v>326</v>
      </c>
      <c r="AI54" s="46" t="str">
        <f>VLOOKUP(AH54,'Player List'!$A$3:$F$275,6)</f>
        <v>J BESLEY</v>
      </c>
      <c r="AJ54" s="3">
        <v>303</v>
      </c>
      <c r="AK54" s="46" t="str">
        <f>VLOOKUP(AJ54,'Player List'!$A$3:$F$275,6)</f>
        <v>P JONES</v>
      </c>
      <c r="AL54" s="3">
        <v>92</v>
      </c>
      <c r="AM54" s="46" t="str">
        <f>VLOOKUP(AL54,'Player List'!$A$3:$F$275,6)</f>
        <v>A BESLEY</v>
      </c>
      <c r="AN54" s="3">
        <v>65</v>
      </c>
      <c r="AO54" s="47" t="str">
        <f>VLOOKUP(AN54,'Player List'!$A$3:$F$275,6)</f>
        <v>A BARLOW</v>
      </c>
      <c r="AP54" s="46"/>
      <c r="AQ54" s="46" t="e">
        <f>VLOOKUP(AP54,'Player List'!$A$3:$F$275,6)</f>
        <v>#N/A</v>
      </c>
      <c r="AR54" s="46"/>
      <c r="AS54" s="47" t="e">
        <f>VLOOKUP(AR54,'Player List'!$A$3:$F$275,6)</f>
        <v>#N/A</v>
      </c>
      <c r="AU54" s="42">
        <f t="shared" si="21"/>
        <v>351</v>
      </c>
      <c r="AV54" s="3">
        <f t="shared" si="22"/>
        <v>363</v>
      </c>
      <c r="AW54" s="3">
        <f t="shared" si="23"/>
        <v>343</v>
      </c>
      <c r="AX54" s="3">
        <f t="shared" si="24"/>
        <v>340</v>
      </c>
      <c r="AY54" s="3">
        <f t="shared" si="25"/>
        <v>346</v>
      </c>
      <c r="AZ54" s="3">
        <f t="shared" si="26"/>
        <v>344</v>
      </c>
      <c r="BA54" s="3">
        <f t="shared" si="27"/>
        <v>341</v>
      </c>
      <c r="BB54" s="3">
        <f t="shared" si="28"/>
        <v>339</v>
      </c>
      <c r="BC54" s="3" t="str">
        <f t="shared" si="9"/>
        <v xml:space="preserve"> </v>
      </c>
      <c r="BD54" s="3" t="str">
        <f t="shared" si="10"/>
        <v xml:space="preserve"> </v>
      </c>
      <c r="BE54" s="42">
        <f t="shared" si="29"/>
        <v>291</v>
      </c>
      <c r="BF54" s="3">
        <f t="shared" si="30"/>
        <v>358</v>
      </c>
      <c r="BG54" s="3">
        <f t="shared" si="31"/>
        <v>66</v>
      </c>
      <c r="BH54" s="3">
        <f t="shared" si="32"/>
        <v>69</v>
      </c>
      <c r="BI54" s="3">
        <f t="shared" si="33"/>
        <v>326</v>
      </c>
      <c r="BJ54" s="3">
        <f t="shared" si="34"/>
        <v>303</v>
      </c>
      <c r="BK54" s="3">
        <f t="shared" si="35"/>
        <v>92</v>
      </c>
      <c r="BL54" s="3">
        <f t="shared" si="36"/>
        <v>65</v>
      </c>
      <c r="BM54" s="3" t="str">
        <f t="shared" si="19"/>
        <v xml:space="preserve"> </v>
      </c>
      <c r="BN54" s="43" t="str">
        <f t="shared" si="20"/>
        <v xml:space="preserve"> </v>
      </c>
      <c r="BP54" s="42" t="str">
        <f>IF(AU54=" ","OK",IF(ISBLANK(VLOOKUP(AU54,'Player List'!$A$3:$C$275,3)),"Err",IF(VLOOKUP(AU54,'Player List'!$A$3:$C$275,3)='Player Input'!$B54,"OK",IF(VLOOKUP(AU54,'Player List'!$A$3:$C$275,2)=VLOOKUP($B54,'Lookup Lists'!$A$2:$C$23,3),"CS","Err"))))</f>
        <v>OK</v>
      </c>
      <c r="BQ54" s="3" t="str">
        <f>IF(AV54=" ","OK",IF(ISBLANK(VLOOKUP(AV54,'Player List'!$A$3:$C$275,3)),"Err",IF(VLOOKUP(AV54,'Player List'!$A$3:$C$275,3)='Player Input'!$B54,"OK",IF(VLOOKUP(AV54,'Player List'!$A$3:$C$275,2)=VLOOKUP($B54,'Lookup Lists'!$A$2:$C$23,3),"CS","Err"))))</f>
        <v>OK</v>
      </c>
      <c r="BR54" s="3" t="str">
        <f>IF(AW54=" ","OK",IF(ISBLANK(VLOOKUP(AW54,'Player List'!$A$3:$C$275,3)),"Err",IF(VLOOKUP(AW54,'Player List'!$A$3:$C$275,3)='Player Input'!$B54,"OK",IF(VLOOKUP(AW54,'Player List'!$A$3:$C$275,2)=VLOOKUP($B54,'Lookup Lists'!$A$2:$C$23,3),"CS","Err"))))</f>
        <v>OK</v>
      </c>
      <c r="BS54" s="3" t="str">
        <f>IF(AX54=" ","OK",IF(ISBLANK(VLOOKUP(AX54,'Player List'!$A$3:$C$275,3)),"Err",IF(VLOOKUP(AX54,'Player List'!$A$3:$C$275,3)='Player Input'!$B54,"OK",IF(VLOOKUP(AX54,'Player List'!$A$3:$C$275,2)=VLOOKUP($B54,'Lookup Lists'!$A$2:$C$23,3),"CS","Err"))))</f>
        <v>OK</v>
      </c>
      <c r="BT54" s="3" t="str">
        <f>IF(AY54=" ","OK",IF(ISBLANK(VLOOKUP(AY54,'Player List'!$A$3:$C$275,3)),"Err",IF(VLOOKUP(AY54,'Player List'!$A$3:$C$275,3)='Player Input'!$B54,"OK",IF(VLOOKUP(AY54,'Player List'!$A$3:$C$275,2)=VLOOKUP($B54,'Lookup Lists'!$A$2:$C$23,3),"CS","Err"))))</f>
        <v>OK</v>
      </c>
      <c r="BU54" s="3" t="str">
        <f>IF(AZ54=" ","OK",IF(ISBLANK(VLOOKUP(AZ54,'Player List'!$A$3:$C$275,3)),"Err",IF(VLOOKUP(AZ54,'Player List'!$A$3:$C$275,3)='Player Input'!$B54,"OK",IF(VLOOKUP(AZ54,'Player List'!$A$3:$C$275,2)=VLOOKUP($B54,'Lookup Lists'!$A$2:$C$23,3),"CS","Err"))))</f>
        <v>OK</v>
      </c>
      <c r="BV54" s="3" t="str">
        <f>IF(BA54=" ","OK",IF(ISBLANK(VLOOKUP(BA54,'Player List'!$A$3:$C$275,3)),"Err",IF(VLOOKUP(BA54,'Player List'!$A$3:$C$275,3)='Player Input'!$B54,"OK",IF(VLOOKUP(BA54,'Player List'!$A$3:$C$275,2)=VLOOKUP($B54,'Lookup Lists'!$A$2:$C$23,3),"CS","Err"))))</f>
        <v>OK</v>
      </c>
      <c r="BW54" s="3" t="str">
        <f>IF(BB54=" ","OK",IF(ISBLANK(VLOOKUP(BB54,'Player List'!$A$3:$C$275,3)),"Err",IF(VLOOKUP(BB54,'Player List'!$A$3:$C$275,3)='Player Input'!$B54,"OK",IF(VLOOKUP(BB54,'Player List'!$A$3:$C$275,2)=VLOOKUP($B54,'Lookup Lists'!$A$2:$C$23,3),"CS","Err"))))</f>
        <v>OK</v>
      </c>
      <c r="BX54" s="3" t="str">
        <f>IF(BC54=" ","OK",IF(ISBLANK(VLOOKUP(BC54,'Player List'!$A$3:$C$275,3)),"Err",IF(VLOOKUP(BC54,'Player List'!$A$3:$C$275,3)='Player Input'!$B54,"OK",IF(VLOOKUP(BC54,'Player List'!$A$3:$C$275,2)=VLOOKUP($B54,'Lookup Lists'!$A$2:$C$23,3),"CS","Err"))))</f>
        <v>OK</v>
      </c>
      <c r="BY54" s="3" t="str">
        <f>IF(BD54=" ","OK",IF(ISBLANK(VLOOKUP(BD54,'Player List'!$A$3:$C$275,3)),"Err",IF(VLOOKUP(BD54,'Player List'!$A$3:$C$275,3)='Player Input'!$B54,"OK",IF(VLOOKUP(BD54,'Player List'!$A$3:$C$275,2)=VLOOKUP($B54,'Lookup Lists'!$A$2:$C$23,3),"CS","Err"))))</f>
        <v>OK</v>
      </c>
      <c r="BZ54" s="42" t="str">
        <f>IF(BE54=" ","OK",IF(ISBLANK(VLOOKUP(BE54,'Player List'!$A$3:$C$275,3)),"Err",IF(VLOOKUP(BE54,'Player List'!$A$3:$C$275,3)='Player Input'!$C54,"OK",IF(VLOOKUP(BE54,'Player List'!$A$3:$C$275,2)=VLOOKUP($C54,'Lookup Lists'!$A$2:$C$23,3),"CS","Err"))))</f>
        <v>OK</v>
      </c>
      <c r="CA54" s="3" t="str">
        <f>IF(BF54=" ","OK",IF(ISBLANK(VLOOKUP(BF54,'Player List'!$A$3:$C$275,3)),"Err",IF(VLOOKUP(BF54,'Player List'!$A$3:$C$275,3)='Player Input'!$C54,"OK",IF(VLOOKUP(BF54,'Player List'!$A$3:$C$275,2)=VLOOKUP($C54,'Lookup Lists'!$A$2:$C$23,3),"CS","Err"))))</f>
        <v>OK</v>
      </c>
      <c r="CB54" s="3" t="str">
        <f>IF(BG54=" ","OK",IF(ISBLANK(VLOOKUP(BG54,'Player List'!$A$3:$C$275,3)),"Err",IF(VLOOKUP(BG54,'Player List'!$A$3:$C$275,3)='Player Input'!$C54,"OK",IF(VLOOKUP(BG54,'Player List'!$A$3:$C$275,2)=VLOOKUP($C54,'Lookup Lists'!$A$2:$C$23,3),"CS","Err"))))</f>
        <v>OK</v>
      </c>
      <c r="CC54" s="3" t="str">
        <f>IF(BH54=" ","OK",IF(ISBLANK(VLOOKUP(BH54,'Player List'!$A$3:$C$275,3)),"Err",IF(VLOOKUP(BH54,'Player List'!$A$3:$C$275,3)='Player Input'!$C54,"OK",IF(VLOOKUP(BH54,'Player List'!$A$3:$C$275,2)=VLOOKUP($C54,'Lookup Lists'!$A$2:$C$23,3),"CS","Err"))))</f>
        <v>OK</v>
      </c>
      <c r="CD54" s="3" t="str">
        <f>IF(BI54=" ","OK",IF(ISBLANK(VLOOKUP(BI54,'Player List'!$A$3:$C$275,3)),"Err",IF(VLOOKUP(BI54,'Player List'!$A$3:$C$275,3)='Player Input'!$C54,"OK",IF(VLOOKUP(BI54,'Player List'!$A$3:$C$275,2)=VLOOKUP($C54,'Lookup Lists'!$A$2:$C$23,3),"CS","Err"))))</f>
        <v>OK</v>
      </c>
      <c r="CE54" s="3" t="str">
        <f>IF(BJ54=" ","OK",IF(ISBLANK(VLOOKUP(BJ54,'Player List'!$A$3:$C$275,3)),"Err",IF(VLOOKUP(BJ54,'Player List'!$A$3:$C$275,3)='Player Input'!$C54,"OK",IF(VLOOKUP(BJ54,'Player List'!$A$3:$C$275,2)=VLOOKUP($C54,'Lookup Lists'!$A$2:$C$23,3),"CS","Err"))))</f>
        <v>OK</v>
      </c>
      <c r="CF54" s="3" t="str">
        <f>IF(BK54=" ","OK",IF(ISBLANK(VLOOKUP(BK54,'Player List'!$A$3:$C$275,3)),"Err",IF(VLOOKUP(BK54,'Player List'!$A$3:$C$275,3)='Player Input'!$C54,"OK",IF(VLOOKUP(BK54,'Player List'!$A$3:$C$275,2)=VLOOKUP($C54,'Lookup Lists'!$A$2:$C$23,3),"CS","Err"))))</f>
        <v>OK</v>
      </c>
      <c r="CG54" s="3" t="str">
        <f>IF(BL54=" ","OK",IF(ISBLANK(VLOOKUP(BL54,'Player List'!$A$3:$C$275,3)),"Err",IF(VLOOKUP(BL54,'Player List'!$A$3:$C$275,3)='Player Input'!$C54,"OK",IF(VLOOKUP(BL54,'Player List'!$A$3:$C$275,2)=VLOOKUP($C54,'Lookup Lists'!$A$2:$C$23,3),"CS","Err"))))</f>
        <v>OK</v>
      </c>
      <c r="CH54" s="3" t="str">
        <f>IF(BM54=" ","OK",IF(ISBLANK(VLOOKUP(BM54,'Player List'!$A$3:$C$275,3)),"Err",IF(VLOOKUP(BM54,'Player List'!$A$3:$C$275,3)='Player Input'!$C54,"OK",IF(VLOOKUP(BM54,'Player List'!$A$3:$C$275,2)=VLOOKUP($C54,'Lookup Lists'!$A$2:$C$23,3),"CS","Err"))))</f>
        <v>OK</v>
      </c>
      <c r="CI54" s="43" t="str">
        <f>IF(BN54=" ","OK",IF(ISBLANK(VLOOKUP(BN54,'Player List'!$A$3:$C$275,3)),"Err",IF(VLOOKUP(BN54,'Player List'!$A$3:$C$275,3)='Player Input'!$C54,"OK",IF(VLOOKUP(BN54,'Player List'!$A$3:$C$275,2)=VLOOKUP($C54,'Lookup Lists'!$A$2:$C$23,3),"CS","Err"))))</f>
        <v>OK</v>
      </c>
    </row>
    <row r="55" spans="1:87" x14ac:dyDescent="0.2">
      <c r="A55" s="108">
        <v>42684</v>
      </c>
      <c r="B55" s="109" t="s">
        <v>275</v>
      </c>
      <c r="C55" s="109" t="s">
        <v>261</v>
      </c>
      <c r="D55" s="60" t="str">
        <f t="shared" si="0"/>
        <v>OK</v>
      </c>
      <c r="E55" s="42">
        <v>240</v>
      </c>
      <c r="F55" s="46" t="str">
        <f>VLOOKUP(E55,'Player List'!$A$3:$F$275,6)</f>
        <v>S DAVIES</v>
      </c>
      <c r="G55" s="3">
        <v>228</v>
      </c>
      <c r="H55" s="46" t="str">
        <f>VLOOKUP(G55,'Player List'!$A$3:$F$275,6)</f>
        <v>M ROLLS</v>
      </c>
      <c r="I55" s="3">
        <v>288</v>
      </c>
      <c r="J55" s="46" t="str">
        <f>VLOOKUP(I55,'Player List'!$A$3:$F$275,6)</f>
        <v>N COOPER</v>
      </c>
      <c r="K55" s="3">
        <v>200</v>
      </c>
      <c r="L55" s="46" t="str">
        <f>VLOOKUP(K55,'Player List'!$A$3:$F$275,6)</f>
        <v>C COX</v>
      </c>
      <c r="M55" s="42">
        <v>203</v>
      </c>
      <c r="N55" s="46" t="str">
        <f>VLOOKUP(M55,'Player List'!$A$3:$F$275,6)</f>
        <v>J DAINES</v>
      </c>
      <c r="O55" s="3">
        <v>236</v>
      </c>
      <c r="P55" s="46" t="str">
        <f>VLOOKUP(O55,'Player List'!$A$3:$F$275,6)</f>
        <v>D COX</v>
      </c>
      <c r="Q55" s="3">
        <v>201</v>
      </c>
      <c r="R55" s="46" t="str">
        <f>VLOOKUP(Q55,'Player List'!$A$3:$F$275,6)</f>
        <v>S COX</v>
      </c>
      <c r="S55" s="3">
        <v>276</v>
      </c>
      <c r="T55" s="47" t="str">
        <f>VLOOKUP(S55,'Player List'!$A$3:$F$275,6)</f>
        <v>B WATKINS</v>
      </c>
      <c r="U55" s="46"/>
      <c r="V55" s="46" t="e">
        <f>VLOOKUP(U55,'Player List'!$A$3:$F$275,6)</f>
        <v>#N/A</v>
      </c>
      <c r="W55" s="46"/>
      <c r="X55" s="47" t="e">
        <f>VLOOKUP(W55,'Player List'!$A$3:$F$275,6)</f>
        <v>#N/A</v>
      </c>
      <c r="Y55" s="34"/>
      <c r="Z55" s="42">
        <v>173</v>
      </c>
      <c r="AA55" s="46" t="str">
        <f>VLOOKUP(Z55,'Player List'!$A$3:$F$275,6)</f>
        <v>R HODGES</v>
      </c>
      <c r="AB55" s="3">
        <v>169</v>
      </c>
      <c r="AC55" s="46" t="str">
        <f>VLOOKUP(AB55,'Player List'!$A$3:$F$275,6)</f>
        <v>W SOILLEUX</v>
      </c>
      <c r="AD55" s="3">
        <v>174</v>
      </c>
      <c r="AE55" s="46" t="str">
        <f>VLOOKUP(AD55,'Player List'!$A$3:$F$275,6)</f>
        <v>V HODGES</v>
      </c>
      <c r="AF55" s="3">
        <v>175</v>
      </c>
      <c r="AG55" s="47" t="str">
        <f>VLOOKUP(AF55,'Player List'!$A$3:$F$275,6)</f>
        <v>R POTTER</v>
      </c>
      <c r="AH55" s="42">
        <v>222</v>
      </c>
      <c r="AI55" s="46" t="str">
        <f>VLOOKUP(AH55,'Player List'!$A$3:$F$275,6)</f>
        <v>G JAMES</v>
      </c>
      <c r="AJ55" s="3">
        <v>176</v>
      </c>
      <c r="AK55" s="46" t="str">
        <f>VLOOKUP(AJ55,'Player List'!$A$3:$F$275,6)</f>
        <v>P KITTO</v>
      </c>
      <c r="AL55" s="3">
        <v>355</v>
      </c>
      <c r="AM55" s="46" t="str">
        <f>VLOOKUP(AL55,'Player List'!$A$3:$F$275,6)</f>
        <v>A NASH</v>
      </c>
      <c r="AN55" s="3">
        <v>167</v>
      </c>
      <c r="AO55" s="47" t="str">
        <f>VLOOKUP(AN55,'Player List'!$A$3:$F$275,6)</f>
        <v>T HORTON-SMITH</v>
      </c>
      <c r="AP55" s="46"/>
      <c r="AQ55" s="46" t="e">
        <f>VLOOKUP(AP55,'Player List'!$A$3:$F$275,6)</f>
        <v>#N/A</v>
      </c>
      <c r="AR55" s="46"/>
      <c r="AS55" s="47" t="e">
        <f>VLOOKUP(AR55,'Player List'!$A$3:$F$275,6)</f>
        <v>#N/A</v>
      </c>
      <c r="AU55" s="42">
        <f t="shared" si="21"/>
        <v>240</v>
      </c>
      <c r="AV55" s="3">
        <f t="shared" si="22"/>
        <v>228</v>
      </c>
      <c r="AW55" s="3">
        <f t="shared" si="23"/>
        <v>288</v>
      </c>
      <c r="AX55" s="3">
        <f t="shared" si="24"/>
        <v>200</v>
      </c>
      <c r="AY55" s="3">
        <f t="shared" si="25"/>
        <v>203</v>
      </c>
      <c r="AZ55" s="3">
        <f t="shared" si="26"/>
        <v>236</v>
      </c>
      <c r="BA55" s="3">
        <f t="shared" si="27"/>
        <v>201</v>
      </c>
      <c r="BB55" s="3">
        <f t="shared" si="28"/>
        <v>276</v>
      </c>
      <c r="BC55" s="3" t="str">
        <f t="shared" si="9"/>
        <v xml:space="preserve"> </v>
      </c>
      <c r="BD55" s="3" t="str">
        <f t="shared" si="10"/>
        <v xml:space="preserve"> </v>
      </c>
      <c r="BE55" s="42">
        <f t="shared" si="29"/>
        <v>173</v>
      </c>
      <c r="BF55" s="3">
        <f t="shared" si="30"/>
        <v>169</v>
      </c>
      <c r="BG55" s="3">
        <f t="shared" si="31"/>
        <v>174</v>
      </c>
      <c r="BH55" s="3">
        <f t="shared" si="32"/>
        <v>175</v>
      </c>
      <c r="BI55" s="3">
        <f t="shared" si="33"/>
        <v>222</v>
      </c>
      <c r="BJ55" s="3">
        <f t="shared" si="34"/>
        <v>176</v>
      </c>
      <c r="BK55" s="3">
        <f t="shared" si="35"/>
        <v>355</v>
      </c>
      <c r="BL55" s="3">
        <f t="shared" si="36"/>
        <v>167</v>
      </c>
      <c r="BM55" s="3" t="str">
        <f t="shared" si="19"/>
        <v xml:space="preserve"> </v>
      </c>
      <c r="BN55" s="43" t="str">
        <f t="shared" si="20"/>
        <v xml:space="preserve"> </v>
      </c>
      <c r="BP55" s="42" t="str">
        <f>IF(AU55=" ","OK",IF(ISBLANK(VLOOKUP(AU55,'Player List'!$A$3:$C$275,3)),"Err",IF(VLOOKUP(AU55,'Player List'!$A$3:$C$275,3)='Player Input'!$B55,"OK",IF(VLOOKUP(AU55,'Player List'!$A$3:$C$275,2)=VLOOKUP($B55,'Lookup Lists'!$A$2:$C$23,3),"CS","Err"))))</f>
        <v>OK</v>
      </c>
      <c r="BQ55" s="3" t="str">
        <f>IF(AV55=" ","OK",IF(ISBLANK(VLOOKUP(AV55,'Player List'!$A$3:$C$275,3)),"Err",IF(VLOOKUP(AV55,'Player List'!$A$3:$C$275,3)='Player Input'!$B55,"OK",IF(VLOOKUP(AV55,'Player List'!$A$3:$C$275,2)=VLOOKUP($B55,'Lookup Lists'!$A$2:$C$23,3),"CS","Err"))))</f>
        <v>OK</v>
      </c>
      <c r="BR55" s="3" t="str">
        <f>IF(AW55=" ","OK",IF(ISBLANK(VLOOKUP(AW55,'Player List'!$A$3:$C$275,3)),"Err",IF(VLOOKUP(AW55,'Player List'!$A$3:$C$275,3)='Player Input'!$B55,"OK",IF(VLOOKUP(AW55,'Player List'!$A$3:$C$275,2)=VLOOKUP($B55,'Lookup Lists'!$A$2:$C$23,3),"CS","Err"))))</f>
        <v>OK</v>
      </c>
      <c r="BS55" s="3" t="str">
        <f>IF(AX55=" ","OK",IF(ISBLANK(VLOOKUP(AX55,'Player List'!$A$3:$C$275,3)),"Err",IF(VLOOKUP(AX55,'Player List'!$A$3:$C$275,3)='Player Input'!$B55,"OK",IF(VLOOKUP(AX55,'Player List'!$A$3:$C$275,2)=VLOOKUP($B55,'Lookup Lists'!$A$2:$C$23,3),"CS","Err"))))</f>
        <v>OK</v>
      </c>
      <c r="BT55" s="3" t="str">
        <f>IF(AY55=" ","OK",IF(ISBLANK(VLOOKUP(AY55,'Player List'!$A$3:$C$275,3)),"Err",IF(VLOOKUP(AY55,'Player List'!$A$3:$C$275,3)='Player Input'!$B55,"OK",IF(VLOOKUP(AY55,'Player List'!$A$3:$C$275,2)=VLOOKUP($B55,'Lookup Lists'!$A$2:$C$23,3),"CS","Err"))))</f>
        <v>OK</v>
      </c>
      <c r="BU55" s="3" t="str">
        <f>IF(AZ55=" ","OK",IF(ISBLANK(VLOOKUP(AZ55,'Player List'!$A$3:$C$275,3)),"Err",IF(VLOOKUP(AZ55,'Player List'!$A$3:$C$275,3)='Player Input'!$B55,"OK",IF(VLOOKUP(AZ55,'Player List'!$A$3:$C$275,2)=VLOOKUP($B55,'Lookup Lists'!$A$2:$C$23,3),"CS","Err"))))</f>
        <v>OK</v>
      </c>
      <c r="BV55" s="3" t="str">
        <f>IF(BA55=" ","OK",IF(ISBLANK(VLOOKUP(BA55,'Player List'!$A$3:$C$275,3)),"Err",IF(VLOOKUP(BA55,'Player List'!$A$3:$C$275,3)='Player Input'!$B55,"OK",IF(VLOOKUP(BA55,'Player List'!$A$3:$C$275,2)=VLOOKUP($B55,'Lookup Lists'!$A$2:$C$23,3),"CS","Err"))))</f>
        <v>OK</v>
      </c>
      <c r="BW55" s="3" t="str">
        <f>IF(BB55=" ","OK",IF(ISBLANK(VLOOKUP(BB55,'Player List'!$A$3:$C$275,3)),"Err",IF(VLOOKUP(BB55,'Player List'!$A$3:$C$275,3)='Player Input'!$B55,"OK",IF(VLOOKUP(BB55,'Player List'!$A$3:$C$275,2)=VLOOKUP($B55,'Lookup Lists'!$A$2:$C$23,3),"CS","Err"))))</f>
        <v>OK</v>
      </c>
      <c r="BX55" s="3" t="str">
        <f>IF(BC55=" ","OK",IF(ISBLANK(VLOOKUP(BC55,'Player List'!$A$3:$C$275,3)),"Err",IF(VLOOKUP(BC55,'Player List'!$A$3:$C$275,3)='Player Input'!$B55,"OK",IF(VLOOKUP(BC55,'Player List'!$A$3:$C$275,2)=VLOOKUP($B55,'Lookup Lists'!$A$2:$C$23,3),"CS","Err"))))</f>
        <v>OK</v>
      </c>
      <c r="BY55" s="3" t="str">
        <f>IF(BD55=" ","OK",IF(ISBLANK(VLOOKUP(BD55,'Player List'!$A$3:$C$275,3)),"Err",IF(VLOOKUP(BD55,'Player List'!$A$3:$C$275,3)='Player Input'!$B55,"OK",IF(VLOOKUP(BD55,'Player List'!$A$3:$C$275,2)=VLOOKUP($B55,'Lookup Lists'!$A$2:$C$23,3),"CS","Err"))))</f>
        <v>OK</v>
      </c>
      <c r="BZ55" s="42" t="str">
        <f>IF(BE55=" ","OK",IF(ISBLANK(VLOOKUP(BE55,'Player List'!$A$3:$C$275,3)),"Err",IF(VLOOKUP(BE55,'Player List'!$A$3:$C$275,3)='Player Input'!$C55,"OK",IF(VLOOKUP(BE55,'Player List'!$A$3:$C$275,2)=VLOOKUP($C55,'Lookup Lists'!$A$2:$C$23,3),"CS","Err"))))</f>
        <v>OK</v>
      </c>
      <c r="CA55" s="3" t="str">
        <f>IF(BF55=" ","OK",IF(ISBLANK(VLOOKUP(BF55,'Player List'!$A$3:$C$275,3)),"Err",IF(VLOOKUP(BF55,'Player List'!$A$3:$C$275,3)='Player Input'!$C55,"OK",IF(VLOOKUP(BF55,'Player List'!$A$3:$C$275,2)=VLOOKUP($C55,'Lookup Lists'!$A$2:$C$23,3),"CS","Err"))))</f>
        <v>OK</v>
      </c>
      <c r="CB55" s="3" t="str">
        <f>IF(BG55=" ","OK",IF(ISBLANK(VLOOKUP(BG55,'Player List'!$A$3:$C$275,3)),"Err",IF(VLOOKUP(BG55,'Player List'!$A$3:$C$275,3)='Player Input'!$C55,"OK",IF(VLOOKUP(BG55,'Player List'!$A$3:$C$275,2)=VLOOKUP($C55,'Lookup Lists'!$A$2:$C$23,3),"CS","Err"))))</f>
        <v>OK</v>
      </c>
      <c r="CC55" s="3" t="str">
        <f>IF(BH55=" ","OK",IF(ISBLANK(VLOOKUP(BH55,'Player List'!$A$3:$C$275,3)),"Err",IF(VLOOKUP(BH55,'Player List'!$A$3:$C$275,3)='Player Input'!$C55,"OK",IF(VLOOKUP(BH55,'Player List'!$A$3:$C$275,2)=VLOOKUP($C55,'Lookup Lists'!$A$2:$C$23,3),"CS","Err"))))</f>
        <v>OK</v>
      </c>
      <c r="CD55" s="3" t="str">
        <f>IF(BI55=" ","OK",IF(ISBLANK(VLOOKUP(BI55,'Player List'!$A$3:$C$275,3)),"Err",IF(VLOOKUP(BI55,'Player List'!$A$3:$C$275,3)='Player Input'!$C55,"OK",IF(VLOOKUP(BI55,'Player List'!$A$3:$C$275,2)=VLOOKUP($C55,'Lookup Lists'!$A$2:$C$23,3),"CS","Err"))))</f>
        <v>OK</v>
      </c>
      <c r="CE55" s="3" t="str">
        <f>IF(BJ55=" ","OK",IF(ISBLANK(VLOOKUP(BJ55,'Player List'!$A$3:$C$275,3)),"Err",IF(VLOOKUP(BJ55,'Player List'!$A$3:$C$275,3)='Player Input'!$C55,"OK",IF(VLOOKUP(BJ55,'Player List'!$A$3:$C$275,2)=VLOOKUP($C55,'Lookup Lists'!$A$2:$C$23,3),"CS","Err"))))</f>
        <v>OK</v>
      </c>
      <c r="CF55" s="3" t="str">
        <f>IF(BK55=" ","OK",IF(ISBLANK(VLOOKUP(BK55,'Player List'!$A$3:$C$275,3)),"Err",IF(VLOOKUP(BK55,'Player List'!$A$3:$C$275,3)='Player Input'!$C55,"OK",IF(VLOOKUP(BK55,'Player List'!$A$3:$C$275,2)=VLOOKUP($C55,'Lookup Lists'!$A$2:$C$23,3),"CS","Err"))))</f>
        <v>OK</v>
      </c>
      <c r="CG55" s="3" t="str">
        <f>IF(BL55=" ","OK",IF(ISBLANK(VLOOKUP(BL55,'Player List'!$A$3:$C$275,3)),"Err",IF(VLOOKUP(BL55,'Player List'!$A$3:$C$275,3)='Player Input'!$C55,"OK",IF(VLOOKUP(BL55,'Player List'!$A$3:$C$275,2)=VLOOKUP($C55,'Lookup Lists'!$A$2:$C$23,3),"CS","Err"))))</f>
        <v>OK</v>
      </c>
      <c r="CH55" s="3" t="str">
        <f>IF(BM55=" ","OK",IF(ISBLANK(VLOOKUP(BM55,'Player List'!$A$3:$C$275,3)),"Err",IF(VLOOKUP(BM55,'Player List'!$A$3:$C$275,3)='Player Input'!$C55,"OK",IF(VLOOKUP(BM55,'Player List'!$A$3:$C$275,2)=VLOOKUP($C55,'Lookup Lists'!$A$2:$C$23,3),"CS","Err"))))</f>
        <v>OK</v>
      </c>
      <c r="CI55" s="43" t="str">
        <f>IF(BN55=" ","OK",IF(ISBLANK(VLOOKUP(BN55,'Player List'!$A$3:$C$275,3)),"Err",IF(VLOOKUP(BN55,'Player List'!$A$3:$C$275,3)='Player Input'!$C55,"OK",IF(VLOOKUP(BN55,'Player List'!$A$3:$C$275,2)=VLOOKUP($C55,'Lookup Lists'!$A$2:$C$23,3),"CS","Err"))))</f>
        <v>OK</v>
      </c>
    </row>
    <row r="56" spans="1:87" x14ac:dyDescent="0.2">
      <c r="A56" s="90">
        <v>42685</v>
      </c>
      <c r="B56" s="89" t="s">
        <v>347</v>
      </c>
      <c r="C56" s="89" t="s">
        <v>274</v>
      </c>
      <c r="D56" s="60" t="str">
        <f t="shared" si="0"/>
        <v>OK</v>
      </c>
      <c r="E56" s="42">
        <v>82</v>
      </c>
      <c r="F56" s="46" t="str">
        <f>VLOOKUP(E56,'Player List'!$A$3:$F$275,6)</f>
        <v>C BOYSE</v>
      </c>
      <c r="G56" s="3">
        <v>86</v>
      </c>
      <c r="H56" s="46" t="str">
        <f>VLOOKUP(G56,'Player List'!$A$3:$F$275,6)</f>
        <v>J GWYNNE</v>
      </c>
      <c r="I56" s="3">
        <v>79</v>
      </c>
      <c r="J56" s="46" t="str">
        <f>VLOOKUP(I56,'Player List'!$A$3:$F$275,6)</f>
        <v>A WYE</v>
      </c>
      <c r="K56" s="3">
        <v>81</v>
      </c>
      <c r="L56" s="46" t="str">
        <f>VLOOKUP(K56,'Player List'!$A$3:$F$275,6)</f>
        <v>L PHILLIPS</v>
      </c>
      <c r="M56" s="42">
        <v>75</v>
      </c>
      <c r="N56" s="46" t="str">
        <f>VLOOKUP(M56,'Player List'!$A$3:$F$275,6)</f>
        <v>S WHITTINGHAM</v>
      </c>
      <c r="O56" s="3">
        <v>308</v>
      </c>
      <c r="P56" s="46" t="str">
        <f>VLOOKUP(O56,'Player List'!$A$3:$F$275,6)</f>
        <v>S WYE</v>
      </c>
      <c r="Q56" s="3">
        <v>72</v>
      </c>
      <c r="R56" s="46" t="str">
        <f>VLOOKUP(Q56,'Player List'!$A$3:$F$275,6)</f>
        <v>H VITALE</v>
      </c>
      <c r="S56" s="3">
        <v>73</v>
      </c>
      <c r="T56" s="47" t="str">
        <f>VLOOKUP(S56,'Player List'!$A$3:$F$275,6)</f>
        <v>T VITALE</v>
      </c>
      <c r="U56" s="46"/>
      <c r="V56" s="46" t="e">
        <f>VLOOKUP(U56,'Player List'!$A$3:$F$275,6)</f>
        <v>#N/A</v>
      </c>
      <c r="W56" s="46"/>
      <c r="X56" s="47" t="e">
        <f>VLOOKUP(W56,'Player List'!$A$3:$F$275,6)</f>
        <v>#N/A</v>
      </c>
      <c r="Y56" s="34"/>
      <c r="Z56" s="42">
        <v>193</v>
      </c>
      <c r="AA56" s="46" t="str">
        <f>VLOOKUP(Z56,'Player List'!$A$3:$F$275,6)</f>
        <v>S ROGERS</v>
      </c>
      <c r="AB56" s="3">
        <v>204</v>
      </c>
      <c r="AC56" s="46" t="str">
        <f>VLOOKUP(AB56,'Player List'!$A$3:$F$275,6)</f>
        <v>G WATKINS</v>
      </c>
      <c r="AD56" s="3">
        <v>197</v>
      </c>
      <c r="AE56" s="46" t="str">
        <f>VLOOKUP(AD56,'Player List'!$A$3:$F$275,6)</f>
        <v>J MILLS</v>
      </c>
      <c r="AF56" s="3">
        <v>191</v>
      </c>
      <c r="AG56" s="47" t="str">
        <f>VLOOKUP(AF56,'Player List'!$A$3:$F$275,6)</f>
        <v>A ROGERS</v>
      </c>
      <c r="AH56" s="42">
        <v>229</v>
      </c>
      <c r="AI56" s="46" t="str">
        <f>VLOOKUP(AH56,'Player List'!$A$3:$F$275,6)</f>
        <v>D ROGERS</v>
      </c>
      <c r="AJ56" s="3">
        <v>290</v>
      </c>
      <c r="AK56" s="46" t="str">
        <f>VLOOKUP(AJ56,'Player List'!$A$3:$F$275,6)</f>
        <v>J JILLINGS</v>
      </c>
      <c r="AL56" s="3">
        <v>192</v>
      </c>
      <c r="AM56" s="46" t="str">
        <f>VLOOKUP(AL56,'Player List'!$A$3:$F$275,6)</f>
        <v>P ROGERS</v>
      </c>
      <c r="AN56" s="3">
        <v>199</v>
      </c>
      <c r="AO56" s="47" t="str">
        <f>VLOOKUP(AN56,'Player List'!$A$3:$F$275,6)</f>
        <v>R COX</v>
      </c>
      <c r="AP56" s="46"/>
      <c r="AQ56" s="46" t="e">
        <f>VLOOKUP(AP56,'Player List'!$A$3:$F$275,6)</f>
        <v>#N/A</v>
      </c>
      <c r="AR56" s="46"/>
      <c r="AS56" s="47" t="e">
        <f>VLOOKUP(AR56,'Player List'!$A$3:$F$275,6)</f>
        <v>#N/A</v>
      </c>
      <c r="AU56" s="42">
        <f>IF(+E56&gt;0,E56," ")</f>
        <v>82</v>
      </c>
      <c r="AV56" s="3">
        <f>IF(+G56&gt;0,G56," ")</f>
        <v>86</v>
      </c>
      <c r="AW56" s="3">
        <f>IF(+I56&gt;0,I56," ")</f>
        <v>79</v>
      </c>
      <c r="AX56" s="3">
        <f>IF(+K56&gt;0,K56," ")</f>
        <v>81</v>
      </c>
      <c r="AY56" s="3">
        <f>IF(+M56&gt;0,M56," ")</f>
        <v>75</v>
      </c>
      <c r="AZ56" s="3">
        <f>IF(+O56&gt;0,O56," ")</f>
        <v>308</v>
      </c>
      <c r="BA56" s="3">
        <f>IF(+Q56&gt;0,Q56," ")</f>
        <v>72</v>
      </c>
      <c r="BB56" s="3">
        <f>IF(+S56&gt;0,S56," ")</f>
        <v>73</v>
      </c>
      <c r="BC56" s="3" t="str">
        <f>IF(+U56&gt;0,U56," ")</f>
        <v xml:space="preserve"> </v>
      </c>
      <c r="BD56" s="3" t="str">
        <f>IF(+W56&gt;0,W56," ")</f>
        <v xml:space="preserve"> </v>
      </c>
      <c r="BE56" s="42">
        <f>IF(+Z56&gt;0,Z56," ")</f>
        <v>193</v>
      </c>
      <c r="BF56" s="3">
        <f>IF(+AB56&gt;0,AB56," ")</f>
        <v>204</v>
      </c>
      <c r="BG56" s="3">
        <f>IF(+AD56&gt;0,AD56," ")</f>
        <v>197</v>
      </c>
      <c r="BH56" s="3">
        <f>IF(+AF56&gt;0,AF56," ")</f>
        <v>191</v>
      </c>
      <c r="BI56" s="3">
        <f>IF(+AH56&gt;0,AH56," ")</f>
        <v>229</v>
      </c>
      <c r="BJ56" s="3">
        <f>IF(+AJ56&gt;0,AJ56," ")</f>
        <v>290</v>
      </c>
      <c r="BK56" s="3">
        <f>IF(+AL56&gt;0,AL56," ")</f>
        <v>192</v>
      </c>
      <c r="BL56" s="3">
        <f>IF(+AN56&gt;0,AN56," ")</f>
        <v>199</v>
      </c>
      <c r="BM56" s="3" t="str">
        <f>IF(+AP56&gt;0,AP56," ")</f>
        <v xml:space="preserve"> </v>
      </c>
      <c r="BN56" s="43" t="str">
        <f>IF(+AR56&gt;0,AR56," ")</f>
        <v xml:space="preserve"> </v>
      </c>
      <c r="BP56" s="42" t="str">
        <f>IF(AU56=" ","OK",IF(ISBLANK(VLOOKUP(AU56,'Player List'!$A$3:$C$275,3)),"Err",IF(VLOOKUP(AU56,'Player List'!$A$3:$C$275,3)='Player Input'!$B56,"OK",IF(VLOOKUP(AU56,'Player List'!$A$3:$C$275,2)=VLOOKUP($B56,'Lookup Lists'!$A$2:$C$23,3),"CS","Err"))))</f>
        <v>OK</v>
      </c>
      <c r="BQ56" s="3" t="str">
        <f>IF(AV56=" ","OK",IF(ISBLANK(VLOOKUP(AV56,'Player List'!$A$3:$C$275,3)),"Err",IF(VLOOKUP(AV56,'Player List'!$A$3:$C$275,3)='Player Input'!$B56,"OK",IF(VLOOKUP(AV56,'Player List'!$A$3:$C$275,2)=VLOOKUP($B56,'Lookup Lists'!$A$2:$C$23,3),"CS","Err"))))</f>
        <v>OK</v>
      </c>
      <c r="BR56" s="3" t="str">
        <f>IF(AW56=" ","OK",IF(ISBLANK(VLOOKUP(AW56,'Player List'!$A$3:$C$275,3)),"Err",IF(VLOOKUP(AW56,'Player List'!$A$3:$C$275,3)='Player Input'!$B56,"OK",IF(VLOOKUP(AW56,'Player List'!$A$3:$C$275,2)=VLOOKUP($B56,'Lookup Lists'!$A$2:$C$23,3),"CS","Err"))))</f>
        <v>OK</v>
      </c>
      <c r="BS56" s="3" t="str">
        <f>IF(AX56=" ","OK",IF(ISBLANK(VLOOKUP(AX56,'Player List'!$A$3:$C$275,3)),"Err",IF(VLOOKUP(AX56,'Player List'!$A$3:$C$275,3)='Player Input'!$B56,"OK",IF(VLOOKUP(AX56,'Player List'!$A$3:$C$275,2)=VLOOKUP($B56,'Lookup Lists'!$A$2:$C$23,3),"CS","Err"))))</f>
        <v>OK</v>
      </c>
      <c r="BT56" s="3" t="str">
        <f>IF(AY56=" ","OK",IF(ISBLANK(VLOOKUP(AY56,'Player List'!$A$3:$C$275,3)),"Err",IF(VLOOKUP(AY56,'Player List'!$A$3:$C$275,3)='Player Input'!$B56,"OK",IF(VLOOKUP(AY56,'Player List'!$A$3:$C$275,2)=VLOOKUP($B56,'Lookup Lists'!$A$2:$C$23,3),"CS","Err"))))</f>
        <v>OK</v>
      </c>
      <c r="BU56" s="3" t="str">
        <f>IF(AZ56=" ","OK",IF(ISBLANK(VLOOKUP(AZ56,'Player List'!$A$3:$C$275,3)),"Err",IF(VLOOKUP(AZ56,'Player List'!$A$3:$C$275,3)='Player Input'!$B56,"OK",IF(VLOOKUP(AZ56,'Player List'!$A$3:$C$275,2)=VLOOKUP($B56,'Lookup Lists'!$A$2:$C$23,3),"CS","Err"))))</f>
        <v>OK</v>
      </c>
      <c r="BV56" s="3" t="str">
        <f>IF(BA56=" ","OK",IF(ISBLANK(VLOOKUP(BA56,'Player List'!$A$3:$C$275,3)),"Err",IF(VLOOKUP(BA56,'Player List'!$A$3:$C$275,3)='Player Input'!$B56,"OK",IF(VLOOKUP(BA56,'Player List'!$A$3:$C$275,2)=VLOOKUP($B56,'Lookup Lists'!$A$2:$C$23,3),"CS","Err"))))</f>
        <v>OK</v>
      </c>
      <c r="BW56" s="3" t="str">
        <f>IF(BB56=" ","OK",IF(ISBLANK(VLOOKUP(BB56,'Player List'!$A$3:$C$275,3)),"Err",IF(VLOOKUP(BB56,'Player List'!$A$3:$C$275,3)='Player Input'!$B56,"OK",IF(VLOOKUP(BB56,'Player List'!$A$3:$C$275,2)=VLOOKUP($B56,'Lookup Lists'!$A$2:$C$23,3),"CS","Err"))))</f>
        <v>OK</v>
      </c>
      <c r="BX56" s="3" t="str">
        <f>IF(BC56=" ","OK",IF(ISBLANK(VLOOKUP(BC56,'Player List'!$A$3:$C$275,3)),"Err",IF(VLOOKUP(BC56,'Player List'!$A$3:$C$275,3)='Player Input'!$B56,"OK",IF(VLOOKUP(BC56,'Player List'!$A$3:$C$275,2)=VLOOKUP($B56,'Lookup Lists'!$A$2:$C$23,3),"CS","Err"))))</f>
        <v>OK</v>
      </c>
      <c r="BY56" s="3" t="str">
        <f>IF(BD56=" ","OK",IF(ISBLANK(VLOOKUP(BD56,'Player List'!$A$3:$C$275,3)),"Err",IF(VLOOKUP(BD56,'Player List'!$A$3:$C$275,3)='Player Input'!$B56,"OK",IF(VLOOKUP(BD56,'Player List'!$A$3:$C$275,2)=VLOOKUP($B56,'Lookup Lists'!$A$2:$C$23,3),"CS","Err"))))</f>
        <v>OK</v>
      </c>
      <c r="BZ56" s="42" t="str">
        <f>IF(BE56=" ","OK",IF(ISBLANK(VLOOKUP(BE56,'Player List'!$A$3:$C$275,3)),"Err",IF(VLOOKUP(BE56,'Player List'!$A$3:$C$275,3)='Player Input'!$C56,"OK",IF(VLOOKUP(BE56,'Player List'!$A$3:$C$275,2)=VLOOKUP($C56,'Lookup Lists'!$A$2:$C$23,3),"CS","Err"))))</f>
        <v>OK</v>
      </c>
      <c r="CA56" s="3" t="str">
        <f>IF(BF56=" ","OK",IF(ISBLANK(VLOOKUP(BF56,'Player List'!$A$3:$C$275,3)),"Err",IF(VLOOKUP(BF56,'Player List'!$A$3:$C$275,3)='Player Input'!$C56,"OK",IF(VLOOKUP(BF56,'Player List'!$A$3:$C$275,2)=VLOOKUP($C56,'Lookup Lists'!$A$2:$C$23,3),"CS","Err"))))</f>
        <v>OK</v>
      </c>
      <c r="CB56" s="3" t="str">
        <f>IF(BG56=" ","OK",IF(ISBLANK(VLOOKUP(BG56,'Player List'!$A$3:$C$275,3)),"Err",IF(VLOOKUP(BG56,'Player List'!$A$3:$C$275,3)='Player Input'!$C56,"OK",IF(VLOOKUP(BG56,'Player List'!$A$3:$C$275,2)=VLOOKUP($C56,'Lookup Lists'!$A$2:$C$23,3),"CS","Err"))))</f>
        <v>OK</v>
      </c>
      <c r="CC56" s="3" t="str">
        <f>IF(BH56=" ","OK",IF(ISBLANK(VLOOKUP(BH56,'Player List'!$A$3:$C$275,3)),"Err",IF(VLOOKUP(BH56,'Player List'!$A$3:$C$275,3)='Player Input'!$C56,"OK",IF(VLOOKUP(BH56,'Player List'!$A$3:$C$275,2)=VLOOKUP($C56,'Lookup Lists'!$A$2:$C$23,3),"CS","Err"))))</f>
        <v>OK</v>
      </c>
      <c r="CD56" s="3" t="str">
        <f>IF(BI56=" ","OK",IF(ISBLANK(VLOOKUP(BI56,'Player List'!$A$3:$C$275,3)),"Err",IF(VLOOKUP(BI56,'Player List'!$A$3:$C$275,3)='Player Input'!$C56,"OK",IF(VLOOKUP(BI56,'Player List'!$A$3:$C$275,2)=VLOOKUP($C56,'Lookup Lists'!$A$2:$C$23,3),"CS","Err"))))</f>
        <v>OK</v>
      </c>
      <c r="CE56" s="3" t="str">
        <f>IF(BJ56=" ","OK",IF(ISBLANK(VLOOKUP(BJ56,'Player List'!$A$3:$C$275,3)),"Err",IF(VLOOKUP(BJ56,'Player List'!$A$3:$C$275,3)='Player Input'!$C56,"OK",IF(VLOOKUP(BJ56,'Player List'!$A$3:$C$275,2)=VLOOKUP($C56,'Lookup Lists'!$A$2:$C$23,3),"CS","Err"))))</f>
        <v>OK</v>
      </c>
      <c r="CF56" s="3" t="str">
        <f>IF(BK56=" ","OK",IF(ISBLANK(VLOOKUP(BK56,'Player List'!$A$3:$C$275,3)),"Err",IF(VLOOKUP(BK56,'Player List'!$A$3:$C$275,3)='Player Input'!$C56,"OK",IF(VLOOKUP(BK56,'Player List'!$A$3:$C$275,2)=VLOOKUP($C56,'Lookup Lists'!$A$2:$C$23,3),"CS","Err"))))</f>
        <v>OK</v>
      </c>
      <c r="CG56" s="3" t="str">
        <f>IF(BL56=" ","OK",IF(ISBLANK(VLOOKUP(BL56,'Player List'!$A$3:$C$275,3)),"Err",IF(VLOOKUP(BL56,'Player List'!$A$3:$C$275,3)='Player Input'!$C56,"OK",IF(VLOOKUP(BL56,'Player List'!$A$3:$C$275,2)=VLOOKUP($C56,'Lookup Lists'!$A$2:$C$23,3),"CS","Err"))))</f>
        <v>OK</v>
      </c>
      <c r="CH56" s="3" t="str">
        <f>IF(BM56=" ","OK",IF(ISBLANK(VLOOKUP(BM56,'Player List'!$A$3:$C$275,3)),"Err",IF(VLOOKUP(BM56,'Player List'!$A$3:$C$275,3)='Player Input'!$C56,"OK",IF(VLOOKUP(BM56,'Player List'!$A$3:$C$275,2)=VLOOKUP($C56,'Lookup Lists'!$A$2:$C$23,3),"CS","Err"))))</f>
        <v>OK</v>
      </c>
      <c r="CI56" s="43" t="str">
        <f>IF(BN56=" ","OK",IF(ISBLANK(VLOOKUP(BN56,'Player List'!$A$3:$C$275,3)),"Err",IF(VLOOKUP(BN56,'Player List'!$A$3:$C$275,3)='Player Input'!$C56,"OK",IF(VLOOKUP(BN56,'Player List'!$A$3:$C$275,2)=VLOOKUP($C56,'Lookup Lists'!$A$2:$C$23,3),"CS","Err"))))</f>
        <v>OK</v>
      </c>
    </row>
    <row r="57" spans="1:87" x14ac:dyDescent="0.2">
      <c r="A57" s="90">
        <v>42685</v>
      </c>
      <c r="B57" s="89" t="s">
        <v>348</v>
      </c>
      <c r="C57" s="89" t="s">
        <v>270</v>
      </c>
      <c r="D57" s="60" t="str">
        <f t="shared" si="0"/>
        <v>CS</v>
      </c>
      <c r="E57" s="42">
        <v>77</v>
      </c>
      <c r="F57" s="46" t="str">
        <f>VLOOKUP(E57,'Player List'!$A$3:$F$275,6)</f>
        <v>J AUSTIN</v>
      </c>
      <c r="G57" s="3">
        <v>330</v>
      </c>
      <c r="H57" s="46" t="str">
        <f>VLOOKUP(G57,'Player List'!$A$3:$F$275,6)</f>
        <v>L PEARCE</v>
      </c>
      <c r="I57" s="3">
        <v>298</v>
      </c>
      <c r="J57" s="46" t="str">
        <f>VLOOKUP(I57,'Player List'!$A$3:$F$275,6)</f>
        <v>R FRANKS</v>
      </c>
      <c r="K57" s="3">
        <v>76</v>
      </c>
      <c r="L57" s="46" t="str">
        <f>VLOOKUP(K57,'Player List'!$A$3:$F$275,6)</f>
        <v>H HIRD</v>
      </c>
      <c r="M57" s="42">
        <v>302</v>
      </c>
      <c r="N57" s="46" t="str">
        <f>VLOOKUP(M57,'Player List'!$A$3:$F$275,6)</f>
        <v>L LEWIS</v>
      </c>
      <c r="O57" s="3">
        <v>300</v>
      </c>
      <c r="P57" s="46" t="str">
        <f>VLOOKUP(O57,'Player List'!$A$3:$F$275,6)</f>
        <v>B PUDGE</v>
      </c>
      <c r="Q57" s="3">
        <v>301</v>
      </c>
      <c r="R57" s="46" t="str">
        <f>VLOOKUP(Q57,'Player List'!$A$3:$F$275,6)</f>
        <v>B CLARKE</v>
      </c>
      <c r="S57" s="3">
        <v>267</v>
      </c>
      <c r="T57" s="47" t="str">
        <f>VLOOKUP(S57,'Player List'!$A$3:$F$275,6)</f>
        <v>R SMITH</v>
      </c>
      <c r="U57" s="46"/>
      <c r="V57" s="46" t="e">
        <f>VLOOKUP(U57,'Player List'!$A$3:$F$275,6)</f>
        <v>#N/A</v>
      </c>
      <c r="W57" s="46"/>
      <c r="X57" s="47" t="e">
        <f>VLOOKUP(W57,'Player List'!$A$3:$F$275,6)</f>
        <v>#N/A</v>
      </c>
      <c r="Y57" s="34"/>
      <c r="Z57" s="42">
        <v>11</v>
      </c>
      <c r="AA57" s="46" t="str">
        <f>VLOOKUP(Z57,'Player List'!$A$3:$F$275,6)</f>
        <v>D WARREN</v>
      </c>
      <c r="AB57" s="3">
        <v>24</v>
      </c>
      <c r="AC57" s="46" t="str">
        <f>VLOOKUP(AB57,'Player List'!$A$3:$F$275,6)</f>
        <v>M BELL</v>
      </c>
      <c r="AD57" s="3">
        <v>23</v>
      </c>
      <c r="AE57" s="46" t="str">
        <f>VLOOKUP(AD57,'Player List'!$A$3:$F$275,6)</f>
        <v>R BELL</v>
      </c>
      <c r="AF57" s="3">
        <v>14</v>
      </c>
      <c r="AG57" s="47" t="str">
        <f>VLOOKUP(AF57,'Player List'!$A$3:$F$275,6)</f>
        <v>D BYWATER</v>
      </c>
      <c r="AH57" s="42">
        <v>320</v>
      </c>
      <c r="AI57" s="46" t="str">
        <f>VLOOKUP(AH57,'Player List'!$A$3:$F$275,6)</f>
        <v>C BIRKIN</v>
      </c>
      <c r="AJ57" s="3">
        <v>365</v>
      </c>
      <c r="AK57" s="46" t="str">
        <f>VLOOKUP(AJ57,'Player List'!$A$3:$F$275,6)</f>
        <v>A MARFELL</v>
      </c>
      <c r="AL57" s="3">
        <v>273</v>
      </c>
      <c r="AM57" s="46" t="str">
        <f>VLOOKUP(AL57,'Player List'!$A$3:$F$275,6)</f>
        <v>J BEVAN</v>
      </c>
      <c r="AN57" s="3">
        <v>13</v>
      </c>
      <c r="AO57" s="47" t="str">
        <f>VLOOKUP(AN57,'Player List'!$A$3:$F$275,6)</f>
        <v>G BYWATER</v>
      </c>
      <c r="AP57" s="46"/>
      <c r="AQ57" s="46" t="e">
        <f>VLOOKUP(AP57,'Player List'!$A$3:$F$275,6)</f>
        <v>#N/A</v>
      </c>
      <c r="AR57" s="46"/>
      <c r="AS57" s="47" t="e">
        <f>VLOOKUP(AR57,'Player List'!$A$3:$F$275,6)</f>
        <v>#N/A</v>
      </c>
      <c r="AU57" s="42">
        <f t="shared" si="21"/>
        <v>77</v>
      </c>
      <c r="AV57" s="3">
        <f t="shared" si="22"/>
        <v>330</v>
      </c>
      <c r="AW57" s="3">
        <f t="shared" si="23"/>
        <v>298</v>
      </c>
      <c r="AX57" s="3">
        <f t="shared" si="24"/>
        <v>76</v>
      </c>
      <c r="AY57" s="3">
        <f t="shared" si="25"/>
        <v>302</v>
      </c>
      <c r="AZ57" s="3">
        <f t="shared" si="26"/>
        <v>300</v>
      </c>
      <c r="BA57" s="3">
        <f t="shared" si="27"/>
        <v>301</v>
      </c>
      <c r="BB57" s="3">
        <f t="shared" si="28"/>
        <v>267</v>
      </c>
      <c r="BC57" s="3" t="str">
        <f t="shared" si="9"/>
        <v xml:space="preserve"> </v>
      </c>
      <c r="BD57" s="3" t="str">
        <f t="shared" si="10"/>
        <v xml:space="preserve"> </v>
      </c>
      <c r="BE57" s="42">
        <f t="shared" si="29"/>
        <v>11</v>
      </c>
      <c r="BF57" s="3">
        <f t="shared" si="30"/>
        <v>24</v>
      </c>
      <c r="BG57" s="3">
        <f t="shared" si="31"/>
        <v>23</v>
      </c>
      <c r="BH57" s="3">
        <f t="shared" si="32"/>
        <v>14</v>
      </c>
      <c r="BI57" s="3">
        <f t="shared" si="33"/>
        <v>320</v>
      </c>
      <c r="BJ57" s="3">
        <f t="shared" si="34"/>
        <v>365</v>
      </c>
      <c r="BK57" s="3">
        <f t="shared" si="35"/>
        <v>273</v>
      </c>
      <c r="BL57" s="3">
        <f t="shared" si="36"/>
        <v>13</v>
      </c>
      <c r="BM57" s="3" t="str">
        <f t="shared" si="19"/>
        <v xml:space="preserve"> </v>
      </c>
      <c r="BN57" s="43" t="str">
        <f t="shared" si="20"/>
        <v xml:space="preserve"> </v>
      </c>
      <c r="BP57" s="42" t="str">
        <f>IF(AU57=" ","OK",IF(ISBLANK(VLOOKUP(AU57,'Player List'!$A$3:$C$275,3)),"Err",IF(VLOOKUP(AU57,'Player List'!$A$3:$C$275,3)='Player Input'!$B57,"OK",IF(VLOOKUP(AU57,'Player List'!$A$3:$C$275,2)=VLOOKUP($B57,'Lookup Lists'!$A$2:$C$23,3),"CS","Err"))))</f>
        <v>OK</v>
      </c>
      <c r="BQ57" s="3" t="str">
        <f>IF(AV57=" ","OK",IF(ISBLANK(VLOOKUP(AV57,'Player List'!$A$3:$C$275,3)),"Err",IF(VLOOKUP(AV57,'Player List'!$A$3:$C$275,3)='Player Input'!$B57,"OK",IF(VLOOKUP(AV57,'Player List'!$A$3:$C$275,2)=VLOOKUP($B57,'Lookup Lists'!$A$2:$C$23,3),"CS","Err"))))</f>
        <v>OK</v>
      </c>
      <c r="BR57" s="3" t="str">
        <f>IF(AW57=" ","OK",IF(ISBLANK(VLOOKUP(AW57,'Player List'!$A$3:$C$275,3)),"Err",IF(VLOOKUP(AW57,'Player List'!$A$3:$C$275,3)='Player Input'!$B57,"OK",IF(VLOOKUP(AW57,'Player List'!$A$3:$C$275,2)=VLOOKUP($B57,'Lookup Lists'!$A$2:$C$23,3),"CS","Err"))))</f>
        <v>OK</v>
      </c>
      <c r="BS57" s="3" t="str">
        <f>IF(AX57=" ","OK",IF(ISBLANK(VLOOKUP(AX57,'Player List'!$A$3:$C$275,3)),"Err",IF(VLOOKUP(AX57,'Player List'!$A$3:$C$275,3)='Player Input'!$B57,"OK",IF(VLOOKUP(AX57,'Player List'!$A$3:$C$275,2)=VLOOKUP($B57,'Lookup Lists'!$A$2:$C$23,3),"CS","Err"))))</f>
        <v>OK</v>
      </c>
      <c r="BT57" s="3" t="str">
        <f>IF(AY57=" ","OK",IF(ISBLANK(VLOOKUP(AY57,'Player List'!$A$3:$C$275,3)),"Err",IF(VLOOKUP(AY57,'Player List'!$A$3:$C$275,3)='Player Input'!$B57,"OK",IF(VLOOKUP(AY57,'Player List'!$A$3:$C$275,2)=VLOOKUP($B57,'Lookup Lists'!$A$2:$C$23,3),"CS","Err"))))</f>
        <v>OK</v>
      </c>
      <c r="BU57" s="3" t="str">
        <f>IF(AZ57=" ","OK",IF(ISBLANK(VLOOKUP(AZ57,'Player List'!$A$3:$C$275,3)),"Err",IF(VLOOKUP(AZ57,'Player List'!$A$3:$C$275,3)='Player Input'!$B57,"OK",IF(VLOOKUP(AZ57,'Player List'!$A$3:$C$275,2)=VLOOKUP($B57,'Lookup Lists'!$A$2:$C$23,3),"CS","Err"))))</f>
        <v>OK</v>
      </c>
      <c r="BV57" s="3" t="str">
        <f>IF(BA57=" ","OK",IF(ISBLANK(VLOOKUP(BA57,'Player List'!$A$3:$C$275,3)),"Err",IF(VLOOKUP(BA57,'Player List'!$A$3:$C$275,3)='Player Input'!$B57,"OK",IF(VLOOKUP(BA57,'Player List'!$A$3:$C$275,2)=VLOOKUP($B57,'Lookup Lists'!$A$2:$C$23,3),"CS","Err"))))</f>
        <v>OK</v>
      </c>
      <c r="BW57" s="3" t="str">
        <f>IF(BB57=" ","OK",IF(ISBLANK(VLOOKUP(BB57,'Player List'!$A$3:$C$275,3)),"Err",IF(VLOOKUP(BB57,'Player List'!$A$3:$C$275,3)='Player Input'!$B57,"OK",IF(VLOOKUP(BB57,'Player List'!$A$3:$C$275,2)=VLOOKUP($B57,'Lookup Lists'!$A$2:$C$23,3),"CS","Err"))))</f>
        <v>OK</v>
      </c>
      <c r="BX57" s="3" t="str">
        <f>IF(BC57=" ","OK",IF(ISBLANK(VLOOKUP(BC57,'Player List'!$A$3:$C$275,3)),"Err",IF(VLOOKUP(BC57,'Player List'!$A$3:$C$275,3)='Player Input'!$B57,"OK",IF(VLOOKUP(BC57,'Player List'!$A$3:$C$275,2)=VLOOKUP($B57,'Lookup Lists'!$A$2:$C$23,3),"CS","Err"))))</f>
        <v>OK</v>
      </c>
      <c r="BY57" s="3" t="str">
        <f>IF(BD57=" ","OK",IF(ISBLANK(VLOOKUP(BD57,'Player List'!$A$3:$C$275,3)),"Err",IF(VLOOKUP(BD57,'Player List'!$A$3:$C$275,3)='Player Input'!$B57,"OK",IF(VLOOKUP(BD57,'Player List'!$A$3:$C$275,2)=VLOOKUP($B57,'Lookup Lists'!$A$2:$C$23,3),"CS","Err"))))</f>
        <v>OK</v>
      </c>
      <c r="BZ57" s="42" t="str">
        <f>IF(BE57=" ","OK",IF(ISBLANK(VLOOKUP(BE57,'Player List'!$A$3:$C$275,3)),"Err",IF(VLOOKUP(BE57,'Player List'!$A$3:$C$275,3)='Player Input'!$C57,"OK",IF(VLOOKUP(BE57,'Player List'!$A$3:$C$275,2)=VLOOKUP($C57,'Lookup Lists'!$A$2:$C$23,3),"CS","Err"))))</f>
        <v>CS</v>
      </c>
      <c r="CA57" s="3" t="str">
        <f>IF(BF57=" ","OK",IF(ISBLANK(VLOOKUP(BF57,'Player List'!$A$3:$C$275,3)),"Err",IF(VLOOKUP(BF57,'Player List'!$A$3:$C$275,3)='Player Input'!$C57,"OK",IF(VLOOKUP(BF57,'Player List'!$A$3:$C$275,2)=VLOOKUP($C57,'Lookup Lists'!$A$2:$C$23,3),"CS","Err"))))</f>
        <v>OK</v>
      </c>
      <c r="CB57" s="3" t="str">
        <f>IF(BG57=" ","OK",IF(ISBLANK(VLOOKUP(BG57,'Player List'!$A$3:$C$275,3)),"Err",IF(VLOOKUP(BG57,'Player List'!$A$3:$C$275,3)='Player Input'!$C57,"OK",IF(VLOOKUP(BG57,'Player List'!$A$3:$C$275,2)=VLOOKUP($C57,'Lookup Lists'!$A$2:$C$23,3),"CS","Err"))))</f>
        <v>OK</v>
      </c>
      <c r="CC57" s="3" t="str">
        <f>IF(BH57=" ","OK",IF(ISBLANK(VLOOKUP(BH57,'Player List'!$A$3:$C$275,3)),"Err",IF(VLOOKUP(BH57,'Player List'!$A$3:$C$275,3)='Player Input'!$C57,"OK",IF(VLOOKUP(BH57,'Player List'!$A$3:$C$275,2)=VLOOKUP($C57,'Lookup Lists'!$A$2:$C$23,3),"CS","Err"))))</f>
        <v>OK</v>
      </c>
      <c r="CD57" s="3" t="str">
        <f>IF(BI57=" ","OK",IF(ISBLANK(VLOOKUP(BI57,'Player List'!$A$3:$C$275,3)),"Err",IF(VLOOKUP(BI57,'Player List'!$A$3:$C$275,3)='Player Input'!$C57,"OK",IF(VLOOKUP(BI57,'Player List'!$A$3:$C$275,2)=VLOOKUP($C57,'Lookup Lists'!$A$2:$C$23,3),"CS","Err"))))</f>
        <v>OK</v>
      </c>
      <c r="CE57" s="3" t="str">
        <f>IF(BJ57=" ","OK",IF(ISBLANK(VLOOKUP(BJ57,'Player List'!$A$3:$C$275,3)),"Err",IF(VLOOKUP(BJ57,'Player List'!$A$3:$C$275,3)='Player Input'!$C57,"OK",IF(VLOOKUP(BJ57,'Player List'!$A$3:$C$275,2)=VLOOKUP($C57,'Lookup Lists'!$A$2:$C$23,3),"CS","Err"))))</f>
        <v>OK</v>
      </c>
      <c r="CF57" s="3" t="str">
        <f>IF(BK57=" ","OK",IF(ISBLANK(VLOOKUP(BK57,'Player List'!$A$3:$C$275,3)),"Err",IF(VLOOKUP(BK57,'Player List'!$A$3:$C$275,3)='Player Input'!$C57,"OK",IF(VLOOKUP(BK57,'Player List'!$A$3:$C$275,2)=VLOOKUP($C57,'Lookup Lists'!$A$2:$C$23,3),"CS","Err"))))</f>
        <v>OK</v>
      </c>
      <c r="CG57" s="3" t="str">
        <f>IF(BL57=" ","OK",IF(ISBLANK(VLOOKUP(BL57,'Player List'!$A$3:$C$275,3)),"Err",IF(VLOOKUP(BL57,'Player List'!$A$3:$C$275,3)='Player Input'!$C57,"OK",IF(VLOOKUP(BL57,'Player List'!$A$3:$C$275,2)=VLOOKUP($C57,'Lookup Lists'!$A$2:$C$23,3),"CS","Err"))))</f>
        <v>OK</v>
      </c>
      <c r="CH57" s="3" t="str">
        <f>IF(BM57=" ","OK",IF(ISBLANK(VLOOKUP(BM57,'Player List'!$A$3:$C$275,3)),"Err",IF(VLOOKUP(BM57,'Player List'!$A$3:$C$275,3)='Player Input'!$C57,"OK",IF(VLOOKUP(BM57,'Player List'!$A$3:$C$275,2)=VLOOKUP($C57,'Lookup Lists'!$A$2:$C$23,3),"CS","Err"))))</f>
        <v>OK</v>
      </c>
      <c r="CI57" s="43" t="str">
        <f>IF(BN57=" ","OK",IF(ISBLANK(VLOOKUP(BN57,'Player List'!$A$3:$C$275,3)),"Err",IF(VLOOKUP(BN57,'Player List'!$A$3:$C$275,3)='Player Input'!$C57,"OK",IF(VLOOKUP(BN57,'Player List'!$A$3:$C$275,2)=VLOOKUP($C57,'Lookup Lists'!$A$2:$C$23,3),"CS","Err"))))</f>
        <v>OK</v>
      </c>
    </row>
    <row r="58" spans="1:87" x14ac:dyDescent="0.2">
      <c r="A58" s="90">
        <v>42688</v>
      </c>
      <c r="B58" s="89" t="s">
        <v>12</v>
      </c>
      <c r="C58" s="89" t="s">
        <v>271</v>
      </c>
      <c r="D58" s="60" t="str">
        <f t="shared" si="0"/>
        <v>OK</v>
      </c>
      <c r="E58" s="42">
        <v>40</v>
      </c>
      <c r="F58" s="46" t="str">
        <f>VLOOKUP(E58,'Player List'!$A$3:$F$275,6)</f>
        <v>R LONDESBOROUGH</v>
      </c>
      <c r="G58" s="3">
        <v>42</v>
      </c>
      <c r="H58" s="46" t="str">
        <f>VLOOKUP(G58,'Player List'!$A$3:$F$275,6)</f>
        <v>J WILLIAMS</v>
      </c>
      <c r="I58" s="3">
        <v>235</v>
      </c>
      <c r="J58" s="46" t="str">
        <f>VLOOKUP(I58,'Player List'!$A$3:$F$275,6)</f>
        <v>P LEWIS</v>
      </c>
      <c r="K58" s="3">
        <v>39</v>
      </c>
      <c r="L58" s="46" t="str">
        <f>VLOOKUP(K58,'Player List'!$A$3:$F$275,6)</f>
        <v>F JONES</v>
      </c>
      <c r="M58" s="42">
        <v>37</v>
      </c>
      <c r="N58" s="46" t="str">
        <f>VLOOKUP(M58,'Player List'!$A$3:$F$275,6)</f>
        <v>J HEAVEN</v>
      </c>
      <c r="O58" s="3">
        <v>311</v>
      </c>
      <c r="P58" s="46" t="str">
        <f>VLOOKUP(O58,'Player List'!$A$3:$F$275,6)</f>
        <v>V THOMAS</v>
      </c>
      <c r="Q58" s="3">
        <v>41</v>
      </c>
      <c r="R58" s="46" t="str">
        <f>VLOOKUP(Q58,'Player List'!$A$3:$F$275,6)</f>
        <v>V SMITH</v>
      </c>
      <c r="S58" s="3">
        <v>35</v>
      </c>
      <c r="T58" s="47" t="str">
        <f>VLOOKUP(S58,'Player List'!$A$3:$F$275,6)</f>
        <v>P ELLIOTT</v>
      </c>
      <c r="U58" s="46"/>
      <c r="V58" s="46" t="e">
        <f>VLOOKUP(U58,'Player List'!$A$3:$F$275,6)</f>
        <v>#N/A</v>
      </c>
      <c r="W58" s="46"/>
      <c r="X58" s="47" t="e">
        <f>VLOOKUP(W58,'Player List'!$A$3:$F$275,6)</f>
        <v>#N/A</v>
      </c>
      <c r="Y58" s="34"/>
      <c r="Z58" s="42">
        <v>134</v>
      </c>
      <c r="AA58" s="46" t="str">
        <f>VLOOKUP(Z58,'Player List'!$A$3:$F$275,6)</f>
        <v>A ROE</v>
      </c>
      <c r="AB58" s="3">
        <v>195</v>
      </c>
      <c r="AC58" s="46" t="str">
        <f>VLOOKUP(AB58,'Player List'!$A$3:$F$275,6)</f>
        <v>P PARK</v>
      </c>
      <c r="AD58" s="3">
        <v>135</v>
      </c>
      <c r="AE58" s="46" t="str">
        <f>VLOOKUP(AD58,'Player List'!$A$3:$F$275,6)</f>
        <v>I ROE</v>
      </c>
      <c r="AF58" s="3">
        <v>196</v>
      </c>
      <c r="AG58" s="47" t="str">
        <f>VLOOKUP(AF58,'Player List'!$A$3:$F$275,6)</f>
        <v>I PARK</v>
      </c>
      <c r="AH58" s="42">
        <v>136</v>
      </c>
      <c r="AI58" s="46" t="str">
        <f>VLOOKUP(AH58,'Player List'!$A$3:$F$275,6)</f>
        <v>E GEORGE</v>
      </c>
      <c r="AJ58" s="3">
        <v>137</v>
      </c>
      <c r="AK58" s="46" t="str">
        <f>VLOOKUP(AJ58,'Player List'!$A$3:$F$275,6)</f>
        <v>R GEORGE</v>
      </c>
      <c r="AL58" s="3">
        <v>140</v>
      </c>
      <c r="AM58" s="46" t="str">
        <f>VLOOKUP(AL58,'Player List'!$A$3:$F$275,6)</f>
        <v>D WATKINS</v>
      </c>
      <c r="AN58" s="3">
        <v>143</v>
      </c>
      <c r="AO58" s="47" t="str">
        <f>VLOOKUP(AN58,'Player List'!$A$3:$F$275,6)</f>
        <v>L WILLIAMS</v>
      </c>
      <c r="AP58" s="46"/>
      <c r="AQ58" s="46" t="e">
        <f>VLOOKUP(AP58,'Player List'!$A$3:$F$275,6)</f>
        <v>#N/A</v>
      </c>
      <c r="AR58" s="46"/>
      <c r="AS58" s="47" t="e">
        <f>VLOOKUP(AR58,'Player List'!$A$3:$F$275,6)</f>
        <v>#N/A</v>
      </c>
      <c r="AU58" s="42">
        <f t="shared" si="21"/>
        <v>40</v>
      </c>
      <c r="AV58" s="3">
        <f t="shared" si="22"/>
        <v>42</v>
      </c>
      <c r="AW58" s="3">
        <f t="shared" si="23"/>
        <v>235</v>
      </c>
      <c r="AX58" s="3">
        <f t="shared" si="24"/>
        <v>39</v>
      </c>
      <c r="AY58" s="3">
        <f t="shared" si="25"/>
        <v>37</v>
      </c>
      <c r="AZ58" s="3">
        <f t="shared" si="26"/>
        <v>311</v>
      </c>
      <c r="BA58" s="3">
        <f t="shared" si="27"/>
        <v>41</v>
      </c>
      <c r="BB58" s="3">
        <f t="shared" si="28"/>
        <v>35</v>
      </c>
      <c r="BC58" s="3" t="str">
        <f t="shared" si="9"/>
        <v xml:space="preserve"> </v>
      </c>
      <c r="BD58" s="3" t="str">
        <f t="shared" si="10"/>
        <v xml:space="preserve"> </v>
      </c>
      <c r="BE58" s="42">
        <f t="shared" si="29"/>
        <v>134</v>
      </c>
      <c r="BF58" s="3">
        <f t="shared" si="30"/>
        <v>195</v>
      </c>
      <c r="BG58" s="3">
        <f t="shared" si="31"/>
        <v>135</v>
      </c>
      <c r="BH58" s="3">
        <f t="shared" si="32"/>
        <v>196</v>
      </c>
      <c r="BI58" s="3">
        <f t="shared" si="33"/>
        <v>136</v>
      </c>
      <c r="BJ58" s="3">
        <f t="shared" si="34"/>
        <v>137</v>
      </c>
      <c r="BK58" s="3">
        <f t="shared" si="35"/>
        <v>140</v>
      </c>
      <c r="BL58" s="3">
        <f t="shared" si="36"/>
        <v>143</v>
      </c>
      <c r="BM58" s="3" t="str">
        <f t="shared" si="19"/>
        <v xml:space="preserve"> </v>
      </c>
      <c r="BN58" s="43" t="str">
        <f t="shared" si="20"/>
        <v xml:space="preserve"> </v>
      </c>
      <c r="BP58" s="42" t="str">
        <f>IF(AU58=" ","OK",IF(ISBLANK(VLOOKUP(AU58,'Player List'!$A$3:$C$275,3)),"Err",IF(VLOOKUP(AU58,'Player List'!$A$3:$C$275,3)='Player Input'!$B58,"OK",IF(VLOOKUP(AU58,'Player List'!$A$3:$C$275,2)=VLOOKUP($B58,'Lookup Lists'!$A$2:$C$23,3),"CS","Err"))))</f>
        <v>OK</v>
      </c>
      <c r="BQ58" s="3" t="str">
        <f>IF(AV58=" ","OK",IF(ISBLANK(VLOOKUP(AV58,'Player List'!$A$3:$C$275,3)),"Err",IF(VLOOKUP(AV58,'Player List'!$A$3:$C$275,3)='Player Input'!$B58,"OK",IF(VLOOKUP(AV58,'Player List'!$A$3:$C$275,2)=VLOOKUP($B58,'Lookup Lists'!$A$2:$C$23,3),"CS","Err"))))</f>
        <v>OK</v>
      </c>
      <c r="BR58" s="3" t="str">
        <f>IF(AW58=" ","OK",IF(ISBLANK(VLOOKUP(AW58,'Player List'!$A$3:$C$275,3)),"Err",IF(VLOOKUP(AW58,'Player List'!$A$3:$C$275,3)='Player Input'!$B58,"OK",IF(VLOOKUP(AW58,'Player List'!$A$3:$C$275,2)=VLOOKUP($B58,'Lookup Lists'!$A$2:$C$23,3),"CS","Err"))))</f>
        <v>OK</v>
      </c>
      <c r="BS58" s="3" t="str">
        <f>IF(AX58=" ","OK",IF(ISBLANK(VLOOKUP(AX58,'Player List'!$A$3:$C$275,3)),"Err",IF(VLOOKUP(AX58,'Player List'!$A$3:$C$275,3)='Player Input'!$B58,"OK",IF(VLOOKUP(AX58,'Player List'!$A$3:$C$275,2)=VLOOKUP($B58,'Lookup Lists'!$A$2:$C$23,3),"CS","Err"))))</f>
        <v>OK</v>
      </c>
      <c r="BT58" s="3" t="str">
        <f>IF(AY58=" ","OK",IF(ISBLANK(VLOOKUP(AY58,'Player List'!$A$3:$C$275,3)),"Err",IF(VLOOKUP(AY58,'Player List'!$A$3:$C$275,3)='Player Input'!$B58,"OK",IF(VLOOKUP(AY58,'Player List'!$A$3:$C$275,2)=VLOOKUP($B58,'Lookup Lists'!$A$2:$C$23,3),"CS","Err"))))</f>
        <v>OK</v>
      </c>
      <c r="BU58" s="3" t="str">
        <f>IF(AZ58=" ","OK",IF(ISBLANK(VLOOKUP(AZ58,'Player List'!$A$3:$C$275,3)),"Err",IF(VLOOKUP(AZ58,'Player List'!$A$3:$C$275,3)='Player Input'!$B58,"OK",IF(VLOOKUP(AZ58,'Player List'!$A$3:$C$275,2)=VLOOKUP($B58,'Lookup Lists'!$A$2:$C$23,3),"CS","Err"))))</f>
        <v>OK</v>
      </c>
      <c r="BV58" s="3" t="str">
        <f>IF(BA58=" ","OK",IF(ISBLANK(VLOOKUP(BA58,'Player List'!$A$3:$C$275,3)),"Err",IF(VLOOKUP(BA58,'Player List'!$A$3:$C$275,3)='Player Input'!$B58,"OK",IF(VLOOKUP(BA58,'Player List'!$A$3:$C$275,2)=VLOOKUP($B58,'Lookup Lists'!$A$2:$C$23,3),"CS","Err"))))</f>
        <v>OK</v>
      </c>
      <c r="BW58" s="3" t="str">
        <f>IF(BB58=" ","OK",IF(ISBLANK(VLOOKUP(BB58,'Player List'!$A$3:$C$275,3)),"Err",IF(VLOOKUP(BB58,'Player List'!$A$3:$C$275,3)='Player Input'!$B58,"OK",IF(VLOOKUP(BB58,'Player List'!$A$3:$C$275,2)=VLOOKUP($B58,'Lookup Lists'!$A$2:$C$23,3),"CS","Err"))))</f>
        <v>OK</v>
      </c>
      <c r="BX58" s="3" t="str">
        <f>IF(BC58=" ","OK",IF(ISBLANK(VLOOKUP(BC58,'Player List'!$A$3:$C$275,3)),"Err",IF(VLOOKUP(BC58,'Player List'!$A$3:$C$275,3)='Player Input'!$B58,"OK",IF(VLOOKUP(BC58,'Player List'!$A$3:$C$275,2)=VLOOKUP($B58,'Lookup Lists'!$A$2:$C$23,3),"CS","Err"))))</f>
        <v>OK</v>
      </c>
      <c r="BY58" s="3" t="str">
        <f>IF(BD58=" ","OK",IF(ISBLANK(VLOOKUP(BD58,'Player List'!$A$3:$C$275,3)),"Err",IF(VLOOKUP(BD58,'Player List'!$A$3:$C$275,3)='Player Input'!$B58,"OK",IF(VLOOKUP(BD58,'Player List'!$A$3:$C$275,2)=VLOOKUP($B58,'Lookup Lists'!$A$2:$C$23,3),"CS","Err"))))</f>
        <v>OK</v>
      </c>
      <c r="BZ58" s="42" t="str">
        <f>IF(BE58=" ","OK",IF(ISBLANK(VLOOKUP(BE58,'Player List'!$A$3:$C$275,3)),"Err",IF(VLOOKUP(BE58,'Player List'!$A$3:$C$275,3)='Player Input'!$C58,"OK",IF(VLOOKUP(BE58,'Player List'!$A$3:$C$275,2)=VLOOKUP($C58,'Lookup Lists'!$A$2:$C$23,3),"CS","Err"))))</f>
        <v>OK</v>
      </c>
      <c r="CA58" s="3" t="str">
        <f>IF(BF58=" ","OK",IF(ISBLANK(VLOOKUP(BF58,'Player List'!$A$3:$C$275,3)),"Err",IF(VLOOKUP(BF58,'Player List'!$A$3:$C$275,3)='Player Input'!$C58,"OK",IF(VLOOKUP(BF58,'Player List'!$A$3:$C$275,2)=VLOOKUP($C58,'Lookup Lists'!$A$2:$C$23,3),"CS","Err"))))</f>
        <v>OK</v>
      </c>
      <c r="CB58" s="3" t="str">
        <f>IF(BG58=" ","OK",IF(ISBLANK(VLOOKUP(BG58,'Player List'!$A$3:$C$275,3)),"Err",IF(VLOOKUP(BG58,'Player List'!$A$3:$C$275,3)='Player Input'!$C58,"OK",IF(VLOOKUP(BG58,'Player List'!$A$3:$C$275,2)=VLOOKUP($C58,'Lookup Lists'!$A$2:$C$23,3),"CS","Err"))))</f>
        <v>OK</v>
      </c>
      <c r="CC58" s="3" t="str">
        <f>IF(BH58=" ","OK",IF(ISBLANK(VLOOKUP(BH58,'Player List'!$A$3:$C$275,3)),"Err",IF(VLOOKUP(BH58,'Player List'!$A$3:$C$275,3)='Player Input'!$C58,"OK",IF(VLOOKUP(BH58,'Player List'!$A$3:$C$275,2)=VLOOKUP($C58,'Lookup Lists'!$A$2:$C$23,3),"CS","Err"))))</f>
        <v>OK</v>
      </c>
      <c r="CD58" s="3" t="str">
        <f>IF(BI58=" ","OK",IF(ISBLANK(VLOOKUP(BI58,'Player List'!$A$3:$C$275,3)),"Err",IF(VLOOKUP(BI58,'Player List'!$A$3:$C$275,3)='Player Input'!$C58,"OK",IF(VLOOKUP(BI58,'Player List'!$A$3:$C$275,2)=VLOOKUP($C58,'Lookup Lists'!$A$2:$C$23,3),"CS","Err"))))</f>
        <v>OK</v>
      </c>
      <c r="CE58" s="3" t="str">
        <f>IF(BJ58=" ","OK",IF(ISBLANK(VLOOKUP(BJ58,'Player List'!$A$3:$C$275,3)),"Err",IF(VLOOKUP(BJ58,'Player List'!$A$3:$C$275,3)='Player Input'!$C58,"OK",IF(VLOOKUP(BJ58,'Player List'!$A$3:$C$275,2)=VLOOKUP($C58,'Lookup Lists'!$A$2:$C$23,3),"CS","Err"))))</f>
        <v>OK</v>
      </c>
      <c r="CF58" s="3" t="str">
        <f>IF(BK58=" ","OK",IF(ISBLANK(VLOOKUP(BK58,'Player List'!$A$3:$C$275,3)),"Err",IF(VLOOKUP(BK58,'Player List'!$A$3:$C$275,3)='Player Input'!$C58,"OK",IF(VLOOKUP(BK58,'Player List'!$A$3:$C$275,2)=VLOOKUP($C58,'Lookup Lists'!$A$2:$C$23,3),"CS","Err"))))</f>
        <v>OK</v>
      </c>
      <c r="CG58" s="3" t="str">
        <f>IF(BL58=" ","OK",IF(ISBLANK(VLOOKUP(BL58,'Player List'!$A$3:$C$275,3)),"Err",IF(VLOOKUP(BL58,'Player List'!$A$3:$C$275,3)='Player Input'!$C58,"OK",IF(VLOOKUP(BL58,'Player List'!$A$3:$C$275,2)=VLOOKUP($C58,'Lookup Lists'!$A$2:$C$23,3),"CS","Err"))))</f>
        <v>OK</v>
      </c>
      <c r="CH58" s="3" t="str">
        <f>IF(BM58=" ","OK",IF(ISBLANK(VLOOKUP(BM58,'Player List'!$A$3:$C$275,3)),"Err",IF(VLOOKUP(BM58,'Player List'!$A$3:$C$275,3)='Player Input'!$C58,"OK",IF(VLOOKUP(BM58,'Player List'!$A$3:$C$275,2)=VLOOKUP($C58,'Lookup Lists'!$A$2:$C$23,3),"CS","Err"))))</f>
        <v>OK</v>
      </c>
      <c r="CI58" s="43" t="str">
        <f>IF(BN58=" ","OK",IF(ISBLANK(VLOOKUP(BN58,'Player List'!$A$3:$C$275,3)),"Err",IF(VLOOKUP(BN58,'Player List'!$A$3:$C$275,3)='Player Input'!$C58,"OK",IF(VLOOKUP(BN58,'Player List'!$A$3:$C$275,2)=VLOOKUP($C58,'Lookup Lists'!$A$2:$C$23,3),"CS","Err"))))</f>
        <v>OK</v>
      </c>
    </row>
    <row r="59" spans="1:87" x14ac:dyDescent="0.2">
      <c r="A59" s="90">
        <v>42688</v>
      </c>
      <c r="B59" s="89" t="s">
        <v>345</v>
      </c>
      <c r="C59" s="89" t="s">
        <v>347</v>
      </c>
      <c r="D59" s="60" t="str">
        <f t="shared" si="0"/>
        <v>OK</v>
      </c>
      <c r="E59" s="42">
        <v>325</v>
      </c>
      <c r="F59" s="46" t="str">
        <f>VLOOKUP(E59,'Player List'!$A$3:$F$275,6)</f>
        <v>E BUCHAN</v>
      </c>
      <c r="G59" s="3">
        <v>91</v>
      </c>
      <c r="H59" s="46" t="str">
        <f>VLOOKUP(G59,'Player List'!$A$3:$F$275,6)</f>
        <v>R BEMAND</v>
      </c>
      <c r="I59" s="3">
        <v>64</v>
      </c>
      <c r="J59" s="46" t="str">
        <f>VLOOKUP(I59,'Player List'!$A$3:$F$275,6)</f>
        <v>R MILLINGTON</v>
      </c>
      <c r="K59" s="3">
        <v>285</v>
      </c>
      <c r="L59" s="46" t="str">
        <f>VLOOKUP(K59,'Player List'!$A$3:$F$275,6)</f>
        <v>J CUMMINGS</v>
      </c>
      <c r="M59" s="42">
        <v>68</v>
      </c>
      <c r="N59" s="46" t="str">
        <f>VLOOKUP(M59,'Player List'!$A$3:$F$275,6)</f>
        <v>D WADLEY</v>
      </c>
      <c r="O59" s="3">
        <v>306</v>
      </c>
      <c r="P59" s="46" t="str">
        <f>VLOOKUP(O59,'Player List'!$A$3:$F$275,6)</f>
        <v>T ROSSER</v>
      </c>
      <c r="Q59" s="3">
        <v>282</v>
      </c>
      <c r="R59" s="46" t="str">
        <f>VLOOKUP(Q59,'Player List'!$A$3:$F$275,6)</f>
        <v>J DAVIS</v>
      </c>
      <c r="S59" s="3">
        <v>59</v>
      </c>
      <c r="T59" s="47" t="str">
        <f>VLOOKUP(S59,'Player List'!$A$3:$F$275,6)</f>
        <v>J BLEWITT</v>
      </c>
      <c r="U59" s="46"/>
      <c r="V59" s="46" t="e">
        <f>VLOOKUP(U59,'Player List'!$A$3:$F$275,6)</f>
        <v>#N/A</v>
      </c>
      <c r="W59" s="46"/>
      <c r="X59" s="47" t="e">
        <f>VLOOKUP(W59,'Player List'!$A$3:$F$275,6)</f>
        <v>#N/A</v>
      </c>
      <c r="Y59" s="34"/>
      <c r="Z59" s="42">
        <v>82</v>
      </c>
      <c r="AA59" s="46" t="str">
        <f>VLOOKUP(Z59,'Player List'!$A$3:$F$275,6)</f>
        <v>C BOYSE</v>
      </c>
      <c r="AB59" s="3">
        <v>86</v>
      </c>
      <c r="AC59" s="46" t="str">
        <f>VLOOKUP(AB59,'Player List'!$A$3:$F$275,6)</f>
        <v>J GWYNNE</v>
      </c>
      <c r="AD59" s="3">
        <v>79</v>
      </c>
      <c r="AE59" s="46" t="str">
        <f>VLOOKUP(AD59,'Player List'!$A$3:$F$275,6)</f>
        <v>A WYE</v>
      </c>
      <c r="AF59" s="3">
        <v>81</v>
      </c>
      <c r="AG59" s="47" t="str">
        <f>VLOOKUP(AF59,'Player List'!$A$3:$F$275,6)</f>
        <v>L PHILLIPS</v>
      </c>
      <c r="AH59" s="42">
        <v>75</v>
      </c>
      <c r="AI59" s="46" t="str">
        <f>VLOOKUP(AH59,'Player List'!$A$3:$F$275,6)</f>
        <v>S WHITTINGHAM</v>
      </c>
      <c r="AJ59" s="3">
        <v>308</v>
      </c>
      <c r="AK59" s="46" t="str">
        <f>VLOOKUP(AJ59,'Player List'!$A$3:$F$275,6)</f>
        <v>S WYE</v>
      </c>
      <c r="AL59" s="3">
        <v>72</v>
      </c>
      <c r="AM59" s="46" t="str">
        <f>VLOOKUP(AL59,'Player List'!$A$3:$F$275,6)</f>
        <v>H VITALE</v>
      </c>
      <c r="AN59" s="3">
        <v>73</v>
      </c>
      <c r="AO59" s="47" t="str">
        <f>VLOOKUP(AN59,'Player List'!$A$3:$F$275,6)</f>
        <v>T VITALE</v>
      </c>
      <c r="AP59" s="46"/>
      <c r="AQ59" s="46" t="e">
        <f>VLOOKUP(AP59,'Player List'!$A$3:$F$275,6)</f>
        <v>#N/A</v>
      </c>
      <c r="AR59" s="46"/>
      <c r="AS59" s="47" t="e">
        <f>VLOOKUP(AR59,'Player List'!$A$3:$F$275,6)</f>
        <v>#N/A</v>
      </c>
      <c r="AU59" s="42">
        <f t="shared" si="21"/>
        <v>325</v>
      </c>
      <c r="AV59" s="3">
        <f t="shared" si="22"/>
        <v>91</v>
      </c>
      <c r="AW59" s="3">
        <f t="shared" si="23"/>
        <v>64</v>
      </c>
      <c r="AX59" s="3">
        <f t="shared" si="24"/>
        <v>285</v>
      </c>
      <c r="AY59" s="3">
        <f t="shared" si="25"/>
        <v>68</v>
      </c>
      <c r="AZ59" s="3">
        <f t="shared" si="26"/>
        <v>306</v>
      </c>
      <c r="BA59" s="3">
        <f t="shared" si="27"/>
        <v>282</v>
      </c>
      <c r="BB59" s="3">
        <f t="shared" si="28"/>
        <v>59</v>
      </c>
      <c r="BC59" s="3" t="str">
        <f t="shared" si="9"/>
        <v xml:space="preserve"> </v>
      </c>
      <c r="BD59" s="3" t="str">
        <f t="shared" si="10"/>
        <v xml:space="preserve"> </v>
      </c>
      <c r="BE59" s="42">
        <f t="shared" si="29"/>
        <v>82</v>
      </c>
      <c r="BF59" s="3">
        <f t="shared" si="30"/>
        <v>86</v>
      </c>
      <c r="BG59" s="3">
        <f t="shared" si="31"/>
        <v>79</v>
      </c>
      <c r="BH59" s="3">
        <f t="shared" si="32"/>
        <v>81</v>
      </c>
      <c r="BI59" s="3">
        <f t="shared" si="33"/>
        <v>75</v>
      </c>
      <c r="BJ59" s="3">
        <f t="shared" si="34"/>
        <v>308</v>
      </c>
      <c r="BK59" s="3">
        <f t="shared" si="35"/>
        <v>72</v>
      </c>
      <c r="BL59" s="3">
        <f t="shared" si="36"/>
        <v>73</v>
      </c>
      <c r="BM59" s="3" t="str">
        <f t="shared" si="19"/>
        <v xml:space="preserve"> </v>
      </c>
      <c r="BN59" s="43" t="str">
        <f t="shared" si="20"/>
        <v xml:space="preserve"> </v>
      </c>
      <c r="BP59" s="42" t="str">
        <f>IF(AU59=" ","OK",IF(ISBLANK(VLOOKUP(AU59,'Player List'!$A$3:$C$275,3)),"Err",IF(VLOOKUP(AU59,'Player List'!$A$3:$C$275,3)='Player Input'!$B59,"OK",IF(VLOOKUP(AU59,'Player List'!$A$3:$C$275,2)=VLOOKUP($B59,'Lookup Lists'!$A$2:$C$23,3),"CS","Err"))))</f>
        <v>OK</v>
      </c>
      <c r="BQ59" s="3" t="str">
        <f>IF(AV59=" ","OK",IF(ISBLANK(VLOOKUP(AV59,'Player List'!$A$3:$C$275,3)),"Err",IF(VLOOKUP(AV59,'Player List'!$A$3:$C$275,3)='Player Input'!$B59,"OK",IF(VLOOKUP(AV59,'Player List'!$A$3:$C$275,2)=VLOOKUP($B59,'Lookup Lists'!$A$2:$C$23,3),"CS","Err"))))</f>
        <v>OK</v>
      </c>
      <c r="BR59" s="3" t="str">
        <f>IF(AW59=" ","OK",IF(ISBLANK(VLOOKUP(AW59,'Player List'!$A$3:$C$275,3)),"Err",IF(VLOOKUP(AW59,'Player List'!$A$3:$C$275,3)='Player Input'!$B59,"OK",IF(VLOOKUP(AW59,'Player List'!$A$3:$C$275,2)=VLOOKUP($B59,'Lookup Lists'!$A$2:$C$23,3),"CS","Err"))))</f>
        <v>OK</v>
      </c>
      <c r="BS59" s="3" t="str">
        <f>IF(AX59=" ","OK",IF(ISBLANK(VLOOKUP(AX59,'Player List'!$A$3:$C$275,3)),"Err",IF(VLOOKUP(AX59,'Player List'!$A$3:$C$275,3)='Player Input'!$B59,"OK",IF(VLOOKUP(AX59,'Player List'!$A$3:$C$275,2)=VLOOKUP($B59,'Lookup Lists'!$A$2:$C$23,3),"CS","Err"))))</f>
        <v>OK</v>
      </c>
      <c r="BT59" s="3" t="str">
        <f>IF(AY59=" ","OK",IF(ISBLANK(VLOOKUP(AY59,'Player List'!$A$3:$C$275,3)),"Err",IF(VLOOKUP(AY59,'Player List'!$A$3:$C$275,3)='Player Input'!$B59,"OK",IF(VLOOKUP(AY59,'Player List'!$A$3:$C$275,2)=VLOOKUP($B59,'Lookup Lists'!$A$2:$C$23,3),"CS","Err"))))</f>
        <v>OK</v>
      </c>
      <c r="BU59" s="3" t="str">
        <f>IF(AZ59=" ","OK",IF(ISBLANK(VLOOKUP(AZ59,'Player List'!$A$3:$C$275,3)),"Err",IF(VLOOKUP(AZ59,'Player List'!$A$3:$C$275,3)='Player Input'!$B59,"OK",IF(VLOOKUP(AZ59,'Player List'!$A$3:$C$275,2)=VLOOKUP($B59,'Lookup Lists'!$A$2:$C$23,3),"CS","Err"))))</f>
        <v>OK</v>
      </c>
      <c r="BV59" s="3" t="str">
        <f>IF(BA59=" ","OK",IF(ISBLANK(VLOOKUP(BA59,'Player List'!$A$3:$C$275,3)),"Err",IF(VLOOKUP(BA59,'Player List'!$A$3:$C$275,3)='Player Input'!$B59,"OK",IF(VLOOKUP(BA59,'Player List'!$A$3:$C$275,2)=VLOOKUP($B59,'Lookup Lists'!$A$2:$C$23,3),"CS","Err"))))</f>
        <v>OK</v>
      </c>
      <c r="BW59" s="3" t="str">
        <f>IF(BB59=" ","OK",IF(ISBLANK(VLOOKUP(BB59,'Player List'!$A$3:$C$275,3)),"Err",IF(VLOOKUP(BB59,'Player List'!$A$3:$C$275,3)='Player Input'!$B59,"OK",IF(VLOOKUP(BB59,'Player List'!$A$3:$C$275,2)=VLOOKUP($B59,'Lookup Lists'!$A$2:$C$23,3),"CS","Err"))))</f>
        <v>OK</v>
      </c>
      <c r="BX59" s="3" t="str">
        <f>IF(BC59=" ","OK",IF(ISBLANK(VLOOKUP(BC59,'Player List'!$A$3:$C$275,3)),"Err",IF(VLOOKUP(BC59,'Player List'!$A$3:$C$275,3)='Player Input'!$B59,"OK",IF(VLOOKUP(BC59,'Player List'!$A$3:$C$275,2)=VLOOKUP($B59,'Lookup Lists'!$A$2:$C$23,3),"CS","Err"))))</f>
        <v>OK</v>
      </c>
      <c r="BY59" s="3" t="str">
        <f>IF(BD59=" ","OK",IF(ISBLANK(VLOOKUP(BD59,'Player List'!$A$3:$C$275,3)),"Err",IF(VLOOKUP(BD59,'Player List'!$A$3:$C$275,3)='Player Input'!$B59,"OK",IF(VLOOKUP(BD59,'Player List'!$A$3:$C$275,2)=VLOOKUP($B59,'Lookup Lists'!$A$2:$C$23,3),"CS","Err"))))</f>
        <v>OK</v>
      </c>
      <c r="BZ59" s="42" t="str">
        <f>IF(BE59=" ","OK",IF(ISBLANK(VLOOKUP(BE59,'Player List'!$A$3:$C$275,3)),"Err",IF(VLOOKUP(BE59,'Player List'!$A$3:$C$275,3)='Player Input'!$C59,"OK",IF(VLOOKUP(BE59,'Player List'!$A$3:$C$275,2)=VLOOKUP($C59,'Lookup Lists'!$A$2:$C$23,3),"CS","Err"))))</f>
        <v>OK</v>
      </c>
      <c r="CA59" s="3" t="str">
        <f>IF(BF59=" ","OK",IF(ISBLANK(VLOOKUP(BF59,'Player List'!$A$3:$C$275,3)),"Err",IF(VLOOKUP(BF59,'Player List'!$A$3:$C$275,3)='Player Input'!$C59,"OK",IF(VLOOKUP(BF59,'Player List'!$A$3:$C$275,2)=VLOOKUP($C59,'Lookup Lists'!$A$2:$C$23,3),"CS","Err"))))</f>
        <v>OK</v>
      </c>
      <c r="CB59" s="3" t="str">
        <f>IF(BG59=" ","OK",IF(ISBLANK(VLOOKUP(BG59,'Player List'!$A$3:$C$275,3)),"Err",IF(VLOOKUP(BG59,'Player List'!$A$3:$C$275,3)='Player Input'!$C59,"OK",IF(VLOOKUP(BG59,'Player List'!$A$3:$C$275,2)=VLOOKUP($C59,'Lookup Lists'!$A$2:$C$23,3),"CS","Err"))))</f>
        <v>OK</v>
      </c>
      <c r="CC59" s="3" t="str">
        <f>IF(BH59=" ","OK",IF(ISBLANK(VLOOKUP(BH59,'Player List'!$A$3:$C$275,3)),"Err",IF(VLOOKUP(BH59,'Player List'!$A$3:$C$275,3)='Player Input'!$C59,"OK",IF(VLOOKUP(BH59,'Player List'!$A$3:$C$275,2)=VLOOKUP($C59,'Lookup Lists'!$A$2:$C$23,3),"CS","Err"))))</f>
        <v>OK</v>
      </c>
      <c r="CD59" s="3" t="str">
        <f>IF(BI59=" ","OK",IF(ISBLANK(VLOOKUP(BI59,'Player List'!$A$3:$C$275,3)),"Err",IF(VLOOKUP(BI59,'Player List'!$A$3:$C$275,3)='Player Input'!$C59,"OK",IF(VLOOKUP(BI59,'Player List'!$A$3:$C$275,2)=VLOOKUP($C59,'Lookup Lists'!$A$2:$C$23,3),"CS","Err"))))</f>
        <v>OK</v>
      </c>
      <c r="CE59" s="3" t="str">
        <f>IF(BJ59=" ","OK",IF(ISBLANK(VLOOKUP(BJ59,'Player List'!$A$3:$C$275,3)),"Err",IF(VLOOKUP(BJ59,'Player List'!$A$3:$C$275,3)='Player Input'!$C59,"OK",IF(VLOOKUP(BJ59,'Player List'!$A$3:$C$275,2)=VLOOKUP($C59,'Lookup Lists'!$A$2:$C$23,3),"CS","Err"))))</f>
        <v>OK</v>
      </c>
      <c r="CF59" s="3" t="str">
        <f>IF(BK59=" ","OK",IF(ISBLANK(VLOOKUP(BK59,'Player List'!$A$3:$C$275,3)),"Err",IF(VLOOKUP(BK59,'Player List'!$A$3:$C$275,3)='Player Input'!$C59,"OK",IF(VLOOKUP(BK59,'Player List'!$A$3:$C$275,2)=VLOOKUP($C59,'Lookup Lists'!$A$2:$C$23,3),"CS","Err"))))</f>
        <v>OK</v>
      </c>
      <c r="CG59" s="3" t="str">
        <f>IF(BL59=" ","OK",IF(ISBLANK(VLOOKUP(BL59,'Player List'!$A$3:$C$275,3)),"Err",IF(VLOOKUP(BL59,'Player List'!$A$3:$C$275,3)='Player Input'!$C59,"OK",IF(VLOOKUP(BL59,'Player List'!$A$3:$C$275,2)=VLOOKUP($C59,'Lookup Lists'!$A$2:$C$23,3),"CS","Err"))))</f>
        <v>OK</v>
      </c>
      <c r="CH59" s="3" t="str">
        <f>IF(BM59=" ","OK",IF(ISBLANK(VLOOKUP(BM59,'Player List'!$A$3:$C$275,3)),"Err",IF(VLOOKUP(BM59,'Player List'!$A$3:$C$275,3)='Player Input'!$C59,"OK",IF(VLOOKUP(BM59,'Player List'!$A$3:$C$275,2)=VLOOKUP($C59,'Lookup Lists'!$A$2:$C$23,3),"CS","Err"))))</f>
        <v>OK</v>
      </c>
      <c r="CI59" s="43" t="str">
        <f>IF(BN59=" ","OK",IF(ISBLANK(VLOOKUP(BN59,'Player List'!$A$3:$C$275,3)),"Err",IF(VLOOKUP(BN59,'Player List'!$A$3:$C$275,3)='Player Input'!$C59,"OK",IF(VLOOKUP(BN59,'Player List'!$A$3:$C$275,2)=VLOOKUP($C59,'Lookup Lists'!$A$2:$C$23,3),"CS","Err"))))</f>
        <v>OK</v>
      </c>
    </row>
    <row r="60" spans="1:87" x14ac:dyDescent="0.2">
      <c r="A60" s="90">
        <v>42689</v>
      </c>
      <c r="B60" s="89" t="s">
        <v>389</v>
      </c>
      <c r="C60" s="89" t="s">
        <v>260</v>
      </c>
      <c r="D60" s="60" t="str">
        <f t="shared" si="0"/>
        <v>OK</v>
      </c>
      <c r="E60" s="42">
        <v>361</v>
      </c>
      <c r="F60" s="46" t="str">
        <f>VLOOKUP(E60,'Player List'!$A$3:$F$275,6)</f>
        <v>J MACNAUGHTON</v>
      </c>
      <c r="G60" s="3">
        <v>360</v>
      </c>
      <c r="H60" s="46" t="str">
        <f>VLOOKUP(G60,'Player List'!$A$3:$F$275,6)</f>
        <v>P GOULDING</v>
      </c>
      <c r="I60" s="3">
        <v>333</v>
      </c>
      <c r="J60" s="46" t="str">
        <f>VLOOKUP(I60,'Player List'!$A$3:$F$275,6)</f>
        <v>P SMITH</v>
      </c>
      <c r="K60" s="3">
        <v>278</v>
      </c>
      <c r="L60" s="46" t="str">
        <f>VLOOKUP(K60,'Player List'!$A$3:$F$275,6)</f>
        <v>P KENNETT</v>
      </c>
      <c r="M60" s="42">
        <v>332</v>
      </c>
      <c r="N60" s="46" t="str">
        <f>VLOOKUP(M60,'Player List'!$A$3:$F$275,6)</f>
        <v>D SMITH</v>
      </c>
      <c r="O60" s="3">
        <v>334</v>
      </c>
      <c r="P60" s="46" t="str">
        <f>VLOOKUP(O60,'Player List'!$A$3:$F$275,6)</f>
        <v>J TROUT</v>
      </c>
      <c r="Q60" s="3">
        <v>353</v>
      </c>
      <c r="R60" s="46" t="str">
        <f>VLOOKUP(Q60,'Player List'!$A$3:$F$275,6)</f>
        <v>T ORLEY</v>
      </c>
      <c r="S60" s="3">
        <v>331</v>
      </c>
      <c r="T60" s="47" t="str">
        <f>VLOOKUP(S60,'Player List'!$A$3:$F$275,6)</f>
        <v>L ANSON</v>
      </c>
      <c r="U60" s="46">
        <v>335</v>
      </c>
      <c r="V60" s="46" t="str">
        <f>VLOOKUP(U60,'Player List'!$A$3:$F$275,6)</f>
        <v>S TROUT</v>
      </c>
      <c r="W60" s="46"/>
      <c r="X60" s="47" t="e">
        <f>VLOOKUP(W60,'Player List'!$A$3:$F$275,6)</f>
        <v>#N/A</v>
      </c>
      <c r="Y60" s="34"/>
      <c r="Z60" s="42">
        <v>31</v>
      </c>
      <c r="AA60" s="46" t="str">
        <f>VLOOKUP(Z60,'Player List'!$A$3:$F$275,6)</f>
        <v>J BRYANT</v>
      </c>
      <c r="AB60" s="3">
        <v>312</v>
      </c>
      <c r="AC60" s="46" t="str">
        <f>VLOOKUP(AB60,'Player List'!$A$3:$F$275,6)</f>
        <v>C BISHOP</v>
      </c>
      <c r="AD60" s="3">
        <v>27</v>
      </c>
      <c r="AE60" s="46" t="str">
        <f>VLOOKUP(AD60,'Player List'!$A$3:$F$275,6)</f>
        <v>B HESKETH</v>
      </c>
      <c r="AF60" s="3">
        <v>34</v>
      </c>
      <c r="AG60" s="47" t="str">
        <f>VLOOKUP(AF60,'Player List'!$A$3:$F$275,6)</f>
        <v>D BOTT</v>
      </c>
      <c r="AH60" s="42">
        <v>32</v>
      </c>
      <c r="AI60" s="46" t="str">
        <f>VLOOKUP(AH60,'Player List'!$A$3:$F$275,6)</f>
        <v>K O'CONNOR</v>
      </c>
      <c r="AJ60" s="3">
        <v>33</v>
      </c>
      <c r="AK60" s="46" t="str">
        <f>VLOOKUP(AJ60,'Player List'!$A$3:$F$275,6)</f>
        <v>D TOLSON</v>
      </c>
      <c r="AL60" s="3">
        <v>30</v>
      </c>
      <c r="AM60" s="46" t="str">
        <f>VLOOKUP(AL60,'Player List'!$A$3:$F$275,6)</f>
        <v>J CATON</v>
      </c>
      <c r="AN60" s="3">
        <v>29</v>
      </c>
      <c r="AO60" s="47" t="str">
        <f>VLOOKUP(AN60,'Player List'!$A$3:$F$275,6)</f>
        <v>I PORTER</v>
      </c>
      <c r="AP60" s="46"/>
      <c r="AQ60" s="46" t="e">
        <f>VLOOKUP(AP60,'Player List'!$A$3:$F$275,6)</f>
        <v>#N/A</v>
      </c>
      <c r="AR60" s="46"/>
      <c r="AS60" s="47" t="e">
        <f>VLOOKUP(AR60,'Player List'!$A$3:$F$275,6)</f>
        <v>#N/A</v>
      </c>
      <c r="AU60" s="42">
        <f t="shared" si="21"/>
        <v>361</v>
      </c>
      <c r="AV60" s="3">
        <f t="shared" si="22"/>
        <v>360</v>
      </c>
      <c r="AW60" s="3">
        <f t="shared" si="23"/>
        <v>333</v>
      </c>
      <c r="AX60" s="3">
        <f t="shared" si="24"/>
        <v>278</v>
      </c>
      <c r="AY60" s="3">
        <f t="shared" si="25"/>
        <v>332</v>
      </c>
      <c r="AZ60" s="3">
        <f t="shared" si="26"/>
        <v>334</v>
      </c>
      <c r="BA60" s="3">
        <f t="shared" si="27"/>
        <v>353</v>
      </c>
      <c r="BB60" s="3">
        <f t="shared" si="28"/>
        <v>331</v>
      </c>
      <c r="BC60" s="3">
        <f t="shared" si="9"/>
        <v>335</v>
      </c>
      <c r="BD60" s="3" t="str">
        <f t="shared" si="10"/>
        <v xml:space="preserve"> </v>
      </c>
      <c r="BE60" s="42">
        <f t="shared" si="29"/>
        <v>31</v>
      </c>
      <c r="BF60" s="3">
        <f t="shared" si="30"/>
        <v>312</v>
      </c>
      <c r="BG60" s="3">
        <f t="shared" si="31"/>
        <v>27</v>
      </c>
      <c r="BH60" s="3">
        <f t="shared" si="32"/>
        <v>34</v>
      </c>
      <c r="BI60" s="3">
        <f t="shared" si="33"/>
        <v>32</v>
      </c>
      <c r="BJ60" s="3">
        <f t="shared" si="34"/>
        <v>33</v>
      </c>
      <c r="BK60" s="3">
        <f t="shared" si="35"/>
        <v>30</v>
      </c>
      <c r="BL60" s="3">
        <f t="shared" si="36"/>
        <v>29</v>
      </c>
      <c r="BM60" s="3" t="str">
        <f t="shared" si="19"/>
        <v xml:space="preserve"> </v>
      </c>
      <c r="BN60" s="43" t="str">
        <f t="shared" si="20"/>
        <v xml:space="preserve"> </v>
      </c>
      <c r="BP60" s="42" t="str">
        <f>IF(AU60=" ","OK",IF(ISBLANK(VLOOKUP(AU60,'Player List'!$A$3:$C$275,3)),"Err",IF(VLOOKUP(AU60,'Player List'!$A$3:$C$275,3)='Player Input'!$B60,"OK",IF(VLOOKUP(AU60,'Player List'!$A$3:$C$275,2)=VLOOKUP($B60,'Lookup Lists'!$A$2:$C$23,3),"CS","Err"))))</f>
        <v>OK</v>
      </c>
      <c r="BQ60" s="3" t="str">
        <f>IF(AV60=" ","OK",IF(ISBLANK(VLOOKUP(AV60,'Player List'!$A$3:$C$275,3)),"Err",IF(VLOOKUP(AV60,'Player List'!$A$3:$C$275,3)='Player Input'!$B60,"OK",IF(VLOOKUP(AV60,'Player List'!$A$3:$C$275,2)=VLOOKUP($B60,'Lookup Lists'!$A$2:$C$23,3),"CS","Err"))))</f>
        <v>OK</v>
      </c>
      <c r="BR60" s="3" t="str">
        <f>IF(AW60=" ","OK",IF(ISBLANK(VLOOKUP(AW60,'Player List'!$A$3:$C$275,3)),"Err",IF(VLOOKUP(AW60,'Player List'!$A$3:$C$275,3)='Player Input'!$B60,"OK",IF(VLOOKUP(AW60,'Player List'!$A$3:$C$275,2)=VLOOKUP($B60,'Lookup Lists'!$A$2:$C$23,3),"CS","Err"))))</f>
        <v>OK</v>
      </c>
      <c r="BS60" s="3" t="str">
        <f>IF(AX60=" ","OK",IF(ISBLANK(VLOOKUP(AX60,'Player List'!$A$3:$C$275,3)),"Err",IF(VLOOKUP(AX60,'Player List'!$A$3:$C$275,3)='Player Input'!$B60,"OK",IF(VLOOKUP(AX60,'Player List'!$A$3:$C$275,2)=VLOOKUP($B60,'Lookup Lists'!$A$2:$C$23,3),"CS","Err"))))</f>
        <v>OK</v>
      </c>
      <c r="BT60" s="3" t="str">
        <f>IF(AY60=" ","OK",IF(ISBLANK(VLOOKUP(AY60,'Player List'!$A$3:$C$275,3)),"Err",IF(VLOOKUP(AY60,'Player List'!$A$3:$C$275,3)='Player Input'!$B60,"OK",IF(VLOOKUP(AY60,'Player List'!$A$3:$C$275,2)=VLOOKUP($B60,'Lookup Lists'!$A$2:$C$23,3),"CS","Err"))))</f>
        <v>OK</v>
      </c>
      <c r="BU60" s="3" t="str">
        <f>IF(AZ60=" ","OK",IF(ISBLANK(VLOOKUP(AZ60,'Player List'!$A$3:$C$275,3)),"Err",IF(VLOOKUP(AZ60,'Player List'!$A$3:$C$275,3)='Player Input'!$B60,"OK",IF(VLOOKUP(AZ60,'Player List'!$A$3:$C$275,2)=VLOOKUP($B60,'Lookup Lists'!$A$2:$C$23,3),"CS","Err"))))</f>
        <v>OK</v>
      </c>
      <c r="BV60" s="3" t="str">
        <f>IF(BA60=" ","OK",IF(ISBLANK(VLOOKUP(BA60,'Player List'!$A$3:$C$275,3)),"Err",IF(VLOOKUP(BA60,'Player List'!$A$3:$C$275,3)='Player Input'!$B60,"OK",IF(VLOOKUP(BA60,'Player List'!$A$3:$C$275,2)=VLOOKUP($B60,'Lookup Lists'!$A$2:$C$23,3),"CS","Err"))))</f>
        <v>OK</v>
      </c>
      <c r="BW60" s="3" t="str">
        <f>IF(BB60=" ","OK",IF(ISBLANK(VLOOKUP(BB60,'Player List'!$A$3:$C$275,3)),"Err",IF(VLOOKUP(BB60,'Player List'!$A$3:$C$275,3)='Player Input'!$B60,"OK",IF(VLOOKUP(BB60,'Player List'!$A$3:$C$275,2)=VLOOKUP($B60,'Lookup Lists'!$A$2:$C$23,3),"CS","Err"))))</f>
        <v>OK</v>
      </c>
      <c r="BX60" s="3" t="str">
        <f>IF(BC60=" ","OK",IF(ISBLANK(VLOOKUP(BC60,'Player List'!$A$3:$C$275,3)),"Err",IF(VLOOKUP(BC60,'Player List'!$A$3:$C$275,3)='Player Input'!$B60,"OK",IF(VLOOKUP(BC60,'Player List'!$A$3:$C$275,2)=VLOOKUP($B60,'Lookup Lists'!$A$2:$C$23,3),"CS","Err"))))</f>
        <v>OK</v>
      </c>
      <c r="BY60" s="3" t="str">
        <f>IF(BD60=" ","OK",IF(ISBLANK(VLOOKUP(BD60,'Player List'!$A$3:$C$275,3)),"Err",IF(VLOOKUP(BD60,'Player List'!$A$3:$C$275,3)='Player Input'!$B60,"OK",IF(VLOOKUP(BD60,'Player List'!$A$3:$C$275,2)=VLOOKUP($B60,'Lookup Lists'!$A$2:$C$23,3),"CS","Err"))))</f>
        <v>OK</v>
      </c>
      <c r="BZ60" s="42" t="str">
        <f>IF(BE60=" ","OK",IF(ISBLANK(VLOOKUP(BE60,'Player List'!$A$3:$C$275,3)),"Err",IF(VLOOKUP(BE60,'Player List'!$A$3:$C$275,3)='Player Input'!$C60,"OK",IF(VLOOKUP(BE60,'Player List'!$A$3:$C$275,2)=VLOOKUP($C60,'Lookup Lists'!$A$2:$C$23,3),"CS","Err"))))</f>
        <v>OK</v>
      </c>
      <c r="CA60" s="3" t="str">
        <f>IF(BF60=" ","OK",IF(ISBLANK(VLOOKUP(BF60,'Player List'!$A$3:$C$275,3)),"Err",IF(VLOOKUP(BF60,'Player List'!$A$3:$C$275,3)='Player Input'!$C60,"OK",IF(VLOOKUP(BF60,'Player List'!$A$3:$C$275,2)=VLOOKUP($C60,'Lookup Lists'!$A$2:$C$23,3),"CS","Err"))))</f>
        <v>OK</v>
      </c>
      <c r="CB60" s="3" t="str">
        <f>IF(BG60=" ","OK",IF(ISBLANK(VLOOKUP(BG60,'Player List'!$A$3:$C$275,3)),"Err",IF(VLOOKUP(BG60,'Player List'!$A$3:$C$275,3)='Player Input'!$C60,"OK",IF(VLOOKUP(BG60,'Player List'!$A$3:$C$275,2)=VLOOKUP($C60,'Lookup Lists'!$A$2:$C$23,3),"CS","Err"))))</f>
        <v>OK</v>
      </c>
      <c r="CC60" s="3" t="str">
        <f>IF(BH60=" ","OK",IF(ISBLANK(VLOOKUP(BH60,'Player List'!$A$3:$C$275,3)),"Err",IF(VLOOKUP(BH60,'Player List'!$A$3:$C$275,3)='Player Input'!$C60,"OK",IF(VLOOKUP(BH60,'Player List'!$A$3:$C$275,2)=VLOOKUP($C60,'Lookup Lists'!$A$2:$C$23,3),"CS","Err"))))</f>
        <v>OK</v>
      </c>
      <c r="CD60" s="3" t="str">
        <f>IF(BI60=" ","OK",IF(ISBLANK(VLOOKUP(BI60,'Player List'!$A$3:$C$275,3)),"Err",IF(VLOOKUP(BI60,'Player List'!$A$3:$C$275,3)='Player Input'!$C60,"OK",IF(VLOOKUP(BI60,'Player List'!$A$3:$C$275,2)=VLOOKUP($C60,'Lookup Lists'!$A$2:$C$23,3),"CS","Err"))))</f>
        <v>OK</v>
      </c>
      <c r="CE60" s="3" t="str">
        <f>IF(BJ60=" ","OK",IF(ISBLANK(VLOOKUP(BJ60,'Player List'!$A$3:$C$275,3)),"Err",IF(VLOOKUP(BJ60,'Player List'!$A$3:$C$275,3)='Player Input'!$C60,"OK",IF(VLOOKUP(BJ60,'Player List'!$A$3:$C$275,2)=VLOOKUP($C60,'Lookup Lists'!$A$2:$C$23,3),"CS","Err"))))</f>
        <v>OK</v>
      </c>
      <c r="CF60" s="3" t="str">
        <f>IF(BK60=" ","OK",IF(ISBLANK(VLOOKUP(BK60,'Player List'!$A$3:$C$275,3)),"Err",IF(VLOOKUP(BK60,'Player List'!$A$3:$C$275,3)='Player Input'!$C60,"OK",IF(VLOOKUP(BK60,'Player List'!$A$3:$C$275,2)=VLOOKUP($C60,'Lookup Lists'!$A$2:$C$23,3),"CS","Err"))))</f>
        <v>OK</v>
      </c>
      <c r="CG60" s="3" t="str">
        <f>IF(BL60=" ","OK",IF(ISBLANK(VLOOKUP(BL60,'Player List'!$A$3:$C$275,3)),"Err",IF(VLOOKUP(BL60,'Player List'!$A$3:$C$275,3)='Player Input'!$C60,"OK",IF(VLOOKUP(BL60,'Player List'!$A$3:$C$275,2)=VLOOKUP($C60,'Lookup Lists'!$A$2:$C$23,3),"CS","Err"))))</f>
        <v>OK</v>
      </c>
      <c r="CH60" s="3" t="str">
        <f>IF(BM60=" ","OK",IF(ISBLANK(VLOOKUP(BM60,'Player List'!$A$3:$C$275,3)),"Err",IF(VLOOKUP(BM60,'Player List'!$A$3:$C$275,3)='Player Input'!$C60,"OK",IF(VLOOKUP(BM60,'Player List'!$A$3:$C$275,2)=VLOOKUP($C60,'Lookup Lists'!$A$2:$C$23,3),"CS","Err"))))</f>
        <v>OK</v>
      </c>
      <c r="CI60" s="43" t="str">
        <f>IF(BN60=" ","OK",IF(ISBLANK(VLOOKUP(BN60,'Player List'!$A$3:$C$275,3)),"Err",IF(VLOOKUP(BN60,'Player List'!$A$3:$C$275,3)='Player Input'!$C60,"OK",IF(VLOOKUP(BN60,'Player List'!$A$3:$C$275,2)=VLOOKUP($C60,'Lookup Lists'!$A$2:$C$23,3),"CS","Err"))))</f>
        <v>OK</v>
      </c>
    </row>
    <row r="61" spans="1:87" x14ac:dyDescent="0.2">
      <c r="A61" s="90">
        <v>42689</v>
      </c>
      <c r="B61" s="89" t="s">
        <v>350</v>
      </c>
      <c r="C61" s="89" t="s">
        <v>390</v>
      </c>
      <c r="D61" s="60" t="str">
        <f t="shared" si="0"/>
        <v>OK</v>
      </c>
      <c r="E61" s="42">
        <v>48</v>
      </c>
      <c r="F61" s="46" t="str">
        <f>VLOOKUP(E61,'Player List'!$A$3:$F$275,6)</f>
        <v>G GANGE</v>
      </c>
      <c r="G61" s="3">
        <v>63</v>
      </c>
      <c r="H61" s="46" t="str">
        <f>VLOOKUP(G61,'Player List'!$A$3:$F$275,6)</f>
        <v>D REES</v>
      </c>
      <c r="I61" s="3">
        <v>47</v>
      </c>
      <c r="J61" s="46" t="str">
        <f>VLOOKUP(I61,'Player List'!$A$3:$F$275,6)</f>
        <v>B GANGE</v>
      </c>
      <c r="K61" s="3">
        <v>46</v>
      </c>
      <c r="L61" s="46" t="str">
        <f>VLOOKUP(K61,'Player List'!$A$3:$F$275,6)</f>
        <v>J COOPER</v>
      </c>
      <c r="M61" s="42">
        <v>181</v>
      </c>
      <c r="N61" s="46" t="str">
        <f>VLOOKUP(M61,'Player List'!$A$3:$F$275,6)</f>
        <v>D FOULKES</v>
      </c>
      <c r="O61" s="3">
        <v>62</v>
      </c>
      <c r="P61" s="46" t="str">
        <f>VLOOKUP(O61,'Player List'!$A$3:$F$275,6)</f>
        <v>D REES</v>
      </c>
      <c r="Q61" s="3">
        <v>219</v>
      </c>
      <c r="R61" s="46" t="str">
        <f>VLOOKUP(Q61,'Player List'!$A$3:$F$275,6)</f>
        <v>G PRES</v>
      </c>
      <c r="S61" s="3">
        <v>313</v>
      </c>
      <c r="T61" s="47" t="str">
        <f>VLOOKUP(S61,'Player List'!$A$3:$F$275,6)</f>
        <v>B CONSTABLE</v>
      </c>
      <c r="U61" s="46"/>
      <c r="V61" s="46" t="e">
        <f>VLOOKUP(U61,'Player List'!$A$3:$F$275,6)</f>
        <v>#N/A</v>
      </c>
      <c r="W61" s="46"/>
      <c r="X61" s="47" t="e">
        <f>VLOOKUP(W61,'Player List'!$A$3:$F$275,6)</f>
        <v>#N/A</v>
      </c>
      <c r="Y61" s="34"/>
      <c r="Z61" s="42">
        <v>363</v>
      </c>
      <c r="AA61" s="46" t="str">
        <f>VLOOKUP(Z61,'Player List'!$A$3:$F$275,6)</f>
        <v>S MASON</v>
      </c>
      <c r="AB61" s="3">
        <v>344</v>
      </c>
      <c r="AC61" s="46" t="str">
        <f>VLOOKUP(AB61,'Player List'!$A$3:$F$275,6)</f>
        <v>J TIDY</v>
      </c>
      <c r="AD61" s="3">
        <v>346</v>
      </c>
      <c r="AE61" s="46" t="str">
        <f>VLOOKUP(AD61,'Player List'!$A$3:$F$275,6)</f>
        <v>R WILLIAMS</v>
      </c>
      <c r="AF61" s="3">
        <v>339</v>
      </c>
      <c r="AG61" s="47" t="str">
        <f>VLOOKUP(AF61,'Player List'!$A$3:$F$275,6)</f>
        <v>R HARRIS</v>
      </c>
      <c r="AH61" s="42">
        <v>351</v>
      </c>
      <c r="AI61" s="46" t="str">
        <f>VLOOKUP(AH61,'Player List'!$A$3:$F$275,6)</f>
        <v>T NEILSON</v>
      </c>
      <c r="AJ61" s="3">
        <v>362</v>
      </c>
      <c r="AK61" s="46" t="str">
        <f>VLOOKUP(AJ61,'Player List'!$A$3:$F$275,6)</f>
        <v>P BEARMAN</v>
      </c>
      <c r="AL61" s="3">
        <v>341</v>
      </c>
      <c r="AM61" s="46" t="str">
        <f>VLOOKUP(AL61,'Player List'!$A$3:$F$275,6)</f>
        <v>C ARTUS</v>
      </c>
      <c r="AN61" s="3">
        <v>343</v>
      </c>
      <c r="AO61" s="47" t="str">
        <f>VLOOKUP(AN61,'Player List'!$A$3:$F$275,6)</f>
        <v>J MILLER</v>
      </c>
      <c r="AP61" s="46"/>
      <c r="AQ61" s="46" t="e">
        <f>VLOOKUP(AP61,'Player List'!$A$3:$F$275,6)</f>
        <v>#N/A</v>
      </c>
      <c r="AR61" s="46"/>
      <c r="AS61" s="47" t="e">
        <f>VLOOKUP(AR61,'Player List'!$A$3:$F$275,6)</f>
        <v>#N/A</v>
      </c>
      <c r="AU61" s="42">
        <f>IF(+E61&gt;0,E61," ")</f>
        <v>48</v>
      </c>
      <c r="AV61" s="3">
        <f>IF(+G61&gt;0,G61," ")</f>
        <v>63</v>
      </c>
      <c r="AW61" s="3">
        <f>IF(+I61&gt;0,I61," ")</f>
        <v>47</v>
      </c>
      <c r="AX61" s="3">
        <f>IF(+K61&gt;0,K61," ")</f>
        <v>46</v>
      </c>
      <c r="AY61" s="3">
        <f>IF(+M61&gt;0,M61," ")</f>
        <v>181</v>
      </c>
      <c r="AZ61" s="3">
        <f>IF(+O61&gt;0,O61," ")</f>
        <v>62</v>
      </c>
      <c r="BA61" s="3">
        <f>IF(+Q61&gt;0,Q61," ")</f>
        <v>219</v>
      </c>
      <c r="BB61" s="3">
        <f>IF(+S61&gt;0,S61," ")</f>
        <v>313</v>
      </c>
      <c r="BC61" s="3" t="str">
        <f>IF(+U61&gt;0,U61," ")</f>
        <v xml:space="preserve"> </v>
      </c>
      <c r="BD61" s="3" t="str">
        <f>IF(+W61&gt;0,W61," ")</f>
        <v xml:space="preserve"> </v>
      </c>
      <c r="BE61" s="42">
        <f>IF(+Z61&gt;0,Z61," ")</f>
        <v>363</v>
      </c>
      <c r="BF61" s="3">
        <f>IF(+AB61&gt;0,AB61," ")</f>
        <v>344</v>
      </c>
      <c r="BG61" s="3">
        <f>IF(+AD61&gt;0,AD61," ")</f>
        <v>346</v>
      </c>
      <c r="BH61" s="3">
        <f>IF(+AF61&gt;0,AF61," ")</f>
        <v>339</v>
      </c>
      <c r="BI61" s="3">
        <f>IF(+AH61&gt;0,AH61," ")</f>
        <v>351</v>
      </c>
      <c r="BJ61" s="3">
        <f>IF(+AJ61&gt;0,AJ61," ")</f>
        <v>362</v>
      </c>
      <c r="BK61" s="3">
        <f>IF(+AL61&gt;0,AL61," ")</f>
        <v>341</v>
      </c>
      <c r="BL61" s="3">
        <f>IF(+AN61&gt;0,AN61," ")</f>
        <v>343</v>
      </c>
      <c r="BM61" s="3" t="str">
        <f>IF(+AP61&gt;0,AP61," ")</f>
        <v xml:space="preserve"> </v>
      </c>
      <c r="BN61" s="43" t="str">
        <f>IF(+AR61&gt;0,AR61," ")</f>
        <v xml:space="preserve"> </v>
      </c>
      <c r="BP61" s="42" t="str">
        <f>IF(AU61=" ","OK",IF(ISBLANK(VLOOKUP(AU61,'Player List'!$A$3:$C$275,3)),"Err",IF(VLOOKUP(AU61,'Player List'!$A$3:$C$275,3)='Player Input'!$B61,"OK",IF(VLOOKUP(AU61,'Player List'!$A$3:$C$275,2)=VLOOKUP($B61,'Lookup Lists'!$A$2:$C$23,3),"CS","Err"))))</f>
        <v>OK</v>
      </c>
      <c r="BQ61" s="3" t="str">
        <f>IF(AV61=" ","OK",IF(ISBLANK(VLOOKUP(AV61,'Player List'!$A$3:$C$275,3)),"Err",IF(VLOOKUP(AV61,'Player List'!$A$3:$C$275,3)='Player Input'!$B61,"OK",IF(VLOOKUP(AV61,'Player List'!$A$3:$C$275,2)=VLOOKUP($B61,'Lookup Lists'!$A$2:$C$23,3),"CS","Err"))))</f>
        <v>OK</v>
      </c>
      <c r="BR61" s="3" t="str">
        <f>IF(AW61=" ","OK",IF(ISBLANK(VLOOKUP(AW61,'Player List'!$A$3:$C$275,3)),"Err",IF(VLOOKUP(AW61,'Player List'!$A$3:$C$275,3)='Player Input'!$B61,"OK",IF(VLOOKUP(AW61,'Player List'!$A$3:$C$275,2)=VLOOKUP($B61,'Lookup Lists'!$A$2:$C$23,3),"CS","Err"))))</f>
        <v>OK</v>
      </c>
      <c r="BS61" s="3" t="str">
        <f>IF(AX61=" ","OK",IF(ISBLANK(VLOOKUP(AX61,'Player List'!$A$3:$C$275,3)),"Err",IF(VLOOKUP(AX61,'Player List'!$A$3:$C$275,3)='Player Input'!$B61,"OK",IF(VLOOKUP(AX61,'Player List'!$A$3:$C$275,2)=VLOOKUP($B61,'Lookup Lists'!$A$2:$C$23,3),"CS","Err"))))</f>
        <v>OK</v>
      </c>
      <c r="BT61" s="3" t="str">
        <f>IF(AY61=" ","OK",IF(ISBLANK(VLOOKUP(AY61,'Player List'!$A$3:$C$275,3)),"Err",IF(VLOOKUP(AY61,'Player List'!$A$3:$C$275,3)='Player Input'!$B61,"OK",IF(VLOOKUP(AY61,'Player List'!$A$3:$C$275,2)=VLOOKUP($B61,'Lookup Lists'!$A$2:$C$23,3),"CS","Err"))))</f>
        <v>OK</v>
      </c>
      <c r="BU61" s="3" t="str">
        <f>IF(AZ61=" ","OK",IF(ISBLANK(VLOOKUP(AZ61,'Player List'!$A$3:$C$275,3)),"Err",IF(VLOOKUP(AZ61,'Player List'!$A$3:$C$275,3)='Player Input'!$B61,"OK",IF(VLOOKUP(AZ61,'Player List'!$A$3:$C$275,2)=VLOOKUP($B61,'Lookup Lists'!$A$2:$C$23,3),"CS","Err"))))</f>
        <v>OK</v>
      </c>
      <c r="BV61" s="3" t="str">
        <f>IF(BA61=" ","OK",IF(ISBLANK(VLOOKUP(BA61,'Player List'!$A$3:$C$275,3)),"Err",IF(VLOOKUP(BA61,'Player List'!$A$3:$C$275,3)='Player Input'!$B61,"OK",IF(VLOOKUP(BA61,'Player List'!$A$3:$C$275,2)=VLOOKUP($B61,'Lookup Lists'!$A$2:$C$23,3),"CS","Err"))))</f>
        <v>OK</v>
      </c>
      <c r="BW61" s="3" t="str">
        <f>IF(BB61=" ","OK",IF(ISBLANK(VLOOKUP(BB61,'Player List'!$A$3:$C$275,3)),"Err",IF(VLOOKUP(BB61,'Player List'!$A$3:$C$275,3)='Player Input'!$B61,"OK",IF(VLOOKUP(BB61,'Player List'!$A$3:$C$275,2)=VLOOKUP($B61,'Lookup Lists'!$A$2:$C$23,3),"CS","Err"))))</f>
        <v>OK</v>
      </c>
      <c r="BX61" s="3" t="str">
        <f>IF(BC61=" ","OK",IF(ISBLANK(VLOOKUP(BC61,'Player List'!$A$3:$C$275,3)),"Err",IF(VLOOKUP(BC61,'Player List'!$A$3:$C$275,3)='Player Input'!$B61,"OK",IF(VLOOKUP(BC61,'Player List'!$A$3:$C$275,2)=VLOOKUP($B61,'Lookup Lists'!$A$2:$C$23,3),"CS","Err"))))</f>
        <v>OK</v>
      </c>
      <c r="BY61" s="3" t="str">
        <f>IF(BD61=" ","OK",IF(ISBLANK(VLOOKUP(BD61,'Player List'!$A$3:$C$275,3)),"Err",IF(VLOOKUP(BD61,'Player List'!$A$3:$C$275,3)='Player Input'!$B61,"OK",IF(VLOOKUP(BD61,'Player List'!$A$3:$C$275,2)=VLOOKUP($B61,'Lookup Lists'!$A$2:$C$23,3),"CS","Err"))))</f>
        <v>OK</v>
      </c>
      <c r="BZ61" s="42" t="str">
        <f>IF(BE61=" ","OK",IF(ISBLANK(VLOOKUP(BE61,'Player List'!$A$3:$C$275,3)),"Err",IF(VLOOKUP(BE61,'Player List'!$A$3:$C$275,3)='Player Input'!$C61,"OK",IF(VLOOKUP(BE61,'Player List'!$A$3:$C$275,2)=VLOOKUP($C61,'Lookup Lists'!$A$2:$C$23,3),"CS","Err"))))</f>
        <v>OK</v>
      </c>
      <c r="CA61" s="3" t="str">
        <f>IF(BF61=" ","OK",IF(ISBLANK(VLOOKUP(BF61,'Player List'!$A$3:$C$275,3)),"Err",IF(VLOOKUP(BF61,'Player List'!$A$3:$C$275,3)='Player Input'!$C61,"OK",IF(VLOOKUP(BF61,'Player List'!$A$3:$C$275,2)=VLOOKUP($C61,'Lookup Lists'!$A$2:$C$23,3),"CS","Err"))))</f>
        <v>OK</v>
      </c>
      <c r="CB61" s="3" t="str">
        <f>IF(BG61=" ","OK",IF(ISBLANK(VLOOKUP(BG61,'Player List'!$A$3:$C$275,3)),"Err",IF(VLOOKUP(BG61,'Player List'!$A$3:$C$275,3)='Player Input'!$C61,"OK",IF(VLOOKUP(BG61,'Player List'!$A$3:$C$275,2)=VLOOKUP($C61,'Lookup Lists'!$A$2:$C$23,3),"CS","Err"))))</f>
        <v>OK</v>
      </c>
      <c r="CC61" s="3" t="str">
        <f>IF(BH61=" ","OK",IF(ISBLANK(VLOOKUP(BH61,'Player List'!$A$3:$C$275,3)),"Err",IF(VLOOKUP(BH61,'Player List'!$A$3:$C$275,3)='Player Input'!$C61,"OK",IF(VLOOKUP(BH61,'Player List'!$A$3:$C$275,2)=VLOOKUP($C61,'Lookup Lists'!$A$2:$C$23,3),"CS","Err"))))</f>
        <v>OK</v>
      </c>
      <c r="CD61" s="3" t="str">
        <f>IF(BI61=" ","OK",IF(ISBLANK(VLOOKUP(BI61,'Player List'!$A$3:$C$275,3)),"Err",IF(VLOOKUP(BI61,'Player List'!$A$3:$C$275,3)='Player Input'!$C61,"OK",IF(VLOOKUP(BI61,'Player List'!$A$3:$C$275,2)=VLOOKUP($C61,'Lookup Lists'!$A$2:$C$23,3),"CS","Err"))))</f>
        <v>OK</v>
      </c>
      <c r="CE61" s="3" t="str">
        <f>IF(BJ61=" ","OK",IF(ISBLANK(VLOOKUP(BJ61,'Player List'!$A$3:$C$275,3)),"Err",IF(VLOOKUP(BJ61,'Player List'!$A$3:$C$275,3)='Player Input'!$C61,"OK",IF(VLOOKUP(BJ61,'Player List'!$A$3:$C$275,2)=VLOOKUP($C61,'Lookup Lists'!$A$2:$C$23,3),"CS","Err"))))</f>
        <v>OK</v>
      </c>
      <c r="CF61" s="3" t="str">
        <f>IF(BK61=" ","OK",IF(ISBLANK(VLOOKUP(BK61,'Player List'!$A$3:$C$275,3)),"Err",IF(VLOOKUP(BK61,'Player List'!$A$3:$C$275,3)='Player Input'!$C61,"OK",IF(VLOOKUP(BK61,'Player List'!$A$3:$C$275,2)=VLOOKUP($C61,'Lookup Lists'!$A$2:$C$23,3),"CS","Err"))))</f>
        <v>OK</v>
      </c>
      <c r="CG61" s="3" t="str">
        <f>IF(BL61=" ","OK",IF(ISBLANK(VLOOKUP(BL61,'Player List'!$A$3:$C$275,3)),"Err",IF(VLOOKUP(BL61,'Player List'!$A$3:$C$275,3)='Player Input'!$C61,"OK",IF(VLOOKUP(BL61,'Player List'!$A$3:$C$275,2)=VLOOKUP($C61,'Lookup Lists'!$A$2:$C$23,3),"CS","Err"))))</f>
        <v>OK</v>
      </c>
      <c r="CH61" s="3" t="str">
        <f>IF(BM61=" ","OK",IF(ISBLANK(VLOOKUP(BM61,'Player List'!$A$3:$C$275,3)),"Err",IF(VLOOKUP(BM61,'Player List'!$A$3:$C$275,3)='Player Input'!$C61,"OK",IF(VLOOKUP(BM61,'Player List'!$A$3:$C$275,2)=VLOOKUP($C61,'Lookup Lists'!$A$2:$C$23,3),"CS","Err"))))</f>
        <v>OK</v>
      </c>
      <c r="CI61" s="43" t="str">
        <f>IF(BN61=" ","OK",IF(ISBLANK(VLOOKUP(BN61,'Player List'!$A$3:$C$275,3)),"Err",IF(VLOOKUP(BN61,'Player List'!$A$3:$C$275,3)='Player Input'!$C61,"OK",IF(VLOOKUP(BN61,'Player List'!$A$3:$C$275,2)=VLOOKUP($C61,'Lookup Lists'!$A$2:$C$23,3),"CS","Err"))))</f>
        <v>OK</v>
      </c>
    </row>
    <row r="62" spans="1:87" x14ac:dyDescent="0.2">
      <c r="A62" s="108">
        <v>42690</v>
      </c>
      <c r="B62" s="109" t="s">
        <v>327</v>
      </c>
      <c r="C62" s="109" t="s">
        <v>269</v>
      </c>
      <c r="D62" s="60" t="str">
        <f t="shared" si="0"/>
        <v>OK</v>
      </c>
      <c r="E62" s="42">
        <v>104</v>
      </c>
      <c r="F62" s="46" t="str">
        <f>VLOOKUP(E62,'Player List'!$A$3:$F$275,6)</f>
        <v>J SMITH</v>
      </c>
      <c r="G62" s="3">
        <v>98</v>
      </c>
      <c r="H62" s="46" t="str">
        <f>VLOOKUP(G62,'Player List'!$A$3:$F$275,6)</f>
        <v>C KITE</v>
      </c>
      <c r="I62" s="3">
        <v>101</v>
      </c>
      <c r="J62" s="46" t="str">
        <f>VLOOKUP(I62,'Player List'!$A$3:$F$275,6)</f>
        <v>I ROBERTS</v>
      </c>
      <c r="K62" s="3">
        <v>90</v>
      </c>
      <c r="L62" s="46" t="str">
        <f>VLOOKUP(K62,'Player List'!$A$3:$F$275,6)</f>
        <v>M ATTWOOD</v>
      </c>
      <c r="M62" s="42">
        <v>97</v>
      </c>
      <c r="N62" s="46" t="str">
        <f>VLOOKUP(M62,'Player List'!$A$3:$F$275,6)</f>
        <v>G JONES</v>
      </c>
      <c r="O62" s="3">
        <v>95</v>
      </c>
      <c r="P62" s="46" t="str">
        <f>VLOOKUP(O62,'Player List'!$A$3:$F$275,6)</f>
        <v>J HARRIS</v>
      </c>
      <c r="Q62" s="3">
        <v>100</v>
      </c>
      <c r="R62" s="46" t="str">
        <f>VLOOKUP(Q62,'Player List'!$A$3:$F$275,6)</f>
        <v>S KITE</v>
      </c>
      <c r="S62" s="3">
        <v>102</v>
      </c>
      <c r="T62" s="47" t="str">
        <f>VLOOKUP(S62,'Player List'!$A$3:$F$275,6)</f>
        <v>C SMITH</v>
      </c>
      <c r="U62" s="46"/>
      <c r="V62" s="46" t="e">
        <f>VLOOKUP(U62,'Player List'!$A$3:$F$275,6)</f>
        <v>#N/A</v>
      </c>
      <c r="W62" s="46"/>
      <c r="X62" s="47" t="e">
        <f>VLOOKUP(W62,'Player List'!$A$3:$F$275,6)</f>
        <v>#N/A</v>
      </c>
      <c r="Y62" s="34"/>
      <c r="Z62" s="42">
        <v>11</v>
      </c>
      <c r="AA62" s="46" t="str">
        <f>VLOOKUP(Z62,'Player List'!$A$3:$F$275,6)</f>
        <v>D WARREN</v>
      </c>
      <c r="AB62" s="3">
        <v>2</v>
      </c>
      <c r="AC62" s="46" t="str">
        <f>VLOOKUP(AB62,'Player List'!$A$3:$F$275,6)</f>
        <v>T DARRINGTON</v>
      </c>
      <c r="AD62" s="3">
        <v>8</v>
      </c>
      <c r="AE62" s="46" t="str">
        <f>VLOOKUP(AD62,'Player List'!$A$3:$F$275,6)</f>
        <v>D SYLVESTER</v>
      </c>
      <c r="AF62" s="3">
        <v>4</v>
      </c>
      <c r="AG62" s="47" t="str">
        <f>VLOOKUP(AF62,'Player List'!$A$3:$F$275,6)</f>
        <v>R HANCOCK</v>
      </c>
      <c r="AH62" s="42">
        <v>3</v>
      </c>
      <c r="AI62" s="46" t="str">
        <f>VLOOKUP(AH62,'Player List'!$A$3:$F$275,6)</f>
        <v>E EVANS</v>
      </c>
      <c r="AJ62" s="3">
        <v>286</v>
      </c>
      <c r="AK62" s="46" t="str">
        <f>VLOOKUP(AJ62,'Player List'!$A$3:$F$275,6)</f>
        <v>M CONWAY</v>
      </c>
      <c r="AL62" s="3">
        <v>130</v>
      </c>
      <c r="AM62" s="46" t="str">
        <f>VLOOKUP(AL62,'Player List'!$A$3:$F$275,6)</f>
        <v>T GRIFFITHS</v>
      </c>
      <c r="AN62" s="3">
        <v>5</v>
      </c>
      <c r="AO62" s="47" t="str">
        <f>VLOOKUP(AN62,'Player List'!$A$3:$F$275,6)</f>
        <v>M MORTIMER</v>
      </c>
      <c r="AP62" s="46"/>
      <c r="AQ62" s="46" t="e">
        <f>VLOOKUP(AP62,'Player List'!$A$3:$F$275,6)</f>
        <v>#N/A</v>
      </c>
      <c r="AR62" s="46"/>
      <c r="AS62" s="47" t="e">
        <f>VLOOKUP(AR62,'Player List'!$A$3:$F$275,6)</f>
        <v>#N/A</v>
      </c>
      <c r="AU62" s="42">
        <f t="shared" si="21"/>
        <v>104</v>
      </c>
      <c r="AV62" s="3">
        <f t="shared" si="22"/>
        <v>98</v>
      </c>
      <c r="AW62" s="3">
        <f t="shared" si="23"/>
        <v>101</v>
      </c>
      <c r="AX62" s="3">
        <f t="shared" si="24"/>
        <v>90</v>
      </c>
      <c r="AY62" s="3">
        <f t="shared" si="25"/>
        <v>97</v>
      </c>
      <c r="AZ62" s="3">
        <f t="shared" si="26"/>
        <v>95</v>
      </c>
      <c r="BA62" s="3">
        <f t="shared" si="27"/>
        <v>100</v>
      </c>
      <c r="BB62" s="3">
        <f t="shared" si="28"/>
        <v>102</v>
      </c>
      <c r="BC62" s="3" t="str">
        <f t="shared" si="9"/>
        <v xml:space="preserve"> </v>
      </c>
      <c r="BD62" s="3" t="str">
        <f t="shared" si="10"/>
        <v xml:space="preserve"> </v>
      </c>
      <c r="BE62" s="42">
        <f t="shared" si="29"/>
        <v>11</v>
      </c>
      <c r="BF62" s="3">
        <f t="shared" si="30"/>
        <v>2</v>
      </c>
      <c r="BG62" s="3">
        <f t="shared" si="31"/>
        <v>8</v>
      </c>
      <c r="BH62" s="3">
        <f t="shared" si="32"/>
        <v>4</v>
      </c>
      <c r="BI62" s="3">
        <f t="shared" si="33"/>
        <v>3</v>
      </c>
      <c r="BJ62" s="3">
        <f t="shared" si="34"/>
        <v>286</v>
      </c>
      <c r="BK62" s="3">
        <f t="shared" si="35"/>
        <v>130</v>
      </c>
      <c r="BL62" s="3">
        <f t="shared" si="36"/>
        <v>5</v>
      </c>
      <c r="BM62" s="3" t="str">
        <f t="shared" si="19"/>
        <v xml:space="preserve"> </v>
      </c>
      <c r="BN62" s="43" t="str">
        <f t="shared" si="20"/>
        <v xml:space="preserve"> </v>
      </c>
      <c r="BP62" s="42" t="str">
        <f>IF(AU62=" ","OK",IF(ISBLANK(VLOOKUP(AU62,'Player List'!$A$3:$C$275,3)),"Err",IF(VLOOKUP(AU62,'Player List'!$A$3:$C$275,3)='Player Input'!$B62,"OK",IF(VLOOKUP(AU62,'Player List'!$A$3:$C$275,2)=VLOOKUP($B62,'Lookup Lists'!$A$2:$C$23,3),"CS","Err"))))</f>
        <v>OK</v>
      </c>
      <c r="BQ62" s="3" t="str">
        <f>IF(AV62=" ","OK",IF(ISBLANK(VLOOKUP(AV62,'Player List'!$A$3:$C$275,3)),"Err",IF(VLOOKUP(AV62,'Player List'!$A$3:$C$275,3)='Player Input'!$B62,"OK",IF(VLOOKUP(AV62,'Player List'!$A$3:$C$275,2)=VLOOKUP($B62,'Lookup Lists'!$A$2:$C$23,3),"CS","Err"))))</f>
        <v>OK</v>
      </c>
      <c r="BR62" s="3" t="str">
        <f>IF(AW62=" ","OK",IF(ISBLANK(VLOOKUP(AW62,'Player List'!$A$3:$C$275,3)),"Err",IF(VLOOKUP(AW62,'Player List'!$A$3:$C$275,3)='Player Input'!$B62,"OK",IF(VLOOKUP(AW62,'Player List'!$A$3:$C$275,2)=VLOOKUP($B62,'Lookup Lists'!$A$2:$C$23,3),"CS","Err"))))</f>
        <v>OK</v>
      </c>
      <c r="BS62" s="3" t="str">
        <f>IF(AX62=" ","OK",IF(ISBLANK(VLOOKUP(AX62,'Player List'!$A$3:$C$275,3)),"Err",IF(VLOOKUP(AX62,'Player List'!$A$3:$C$275,3)='Player Input'!$B62,"OK",IF(VLOOKUP(AX62,'Player List'!$A$3:$C$275,2)=VLOOKUP($B62,'Lookup Lists'!$A$2:$C$23,3),"CS","Err"))))</f>
        <v>OK</v>
      </c>
      <c r="BT62" s="3" t="str">
        <f>IF(AY62=" ","OK",IF(ISBLANK(VLOOKUP(AY62,'Player List'!$A$3:$C$275,3)),"Err",IF(VLOOKUP(AY62,'Player List'!$A$3:$C$275,3)='Player Input'!$B62,"OK",IF(VLOOKUP(AY62,'Player List'!$A$3:$C$275,2)=VLOOKUP($B62,'Lookup Lists'!$A$2:$C$23,3),"CS","Err"))))</f>
        <v>OK</v>
      </c>
      <c r="BU62" s="3" t="str">
        <f>IF(AZ62=" ","OK",IF(ISBLANK(VLOOKUP(AZ62,'Player List'!$A$3:$C$275,3)),"Err",IF(VLOOKUP(AZ62,'Player List'!$A$3:$C$275,3)='Player Input'!$B62,"OK",IF(VLOOKUP(AZ62,'Player List'!$A$3:$C$275,2)=VLOOKUP($B62,'Lookup Lists'!$A$2:$C$23,3),"CS","Err"))))</f>
        <v>OK</v>
      </c>
      <c r="BV62" s="3" t="str">
        <f>IF(BA62=" ","OK",IF(ISBLANK(VLOOKUP(BA62,'Player List'!$A$3:$C$275,3)),"Err",IF(VLOOKUP(BA62,'Player List'!$A$3:$C$275,3)='Player Input'!$B62,"OK",IF(VLOOKUP(BA62,'Player List'!$A$3:$C$275,2)=VLOOKUP($B62,'Lookup Lists'!$A$2:$C$23,3),"CS","Err"))))</f>
        <v>OK</v>
      </c>
      <c r="BW62" s="3" t="str">
        <f>IF(BB62=" ","OK",IF(ISBLANK(VLOOKUP(BB62,'Player List'!$A$3:$C$275,3)),"Err",IF(VLOOKUP(BB62,'Player List'!$A$3:$C$275,3)='Player Input'!$B62,"OK",IF(VLOOKUP(BB62,'Player List'!$A$3:$C$275,2)=VLOOKUP($B62,'Lookup Lists'!$A$2:$C$23,3),"CS","Err"))))</f>
        <v>OK</v>
      </c>
      <c r="BX62" s="3" t="str">
        <f>IF(BC62=" ","OK",IF(ISBLANK(VLOOKUP(BC62,'Player List'!$A$3:$C$275,3)),"Err",IF(VLOOKUP(BC62,'Player List'!$A$3:$C$275,3)='Player Input'!$B62,"OK",IF(VLOOKUP(BC62,'Player List'!$A$3:$C$275,2)=VLOOKUP($B62,'Lookup Lists'!$A$2:$C$23,3),"CS","Err"))))</f>
        <v>OK</v>
      </c>
      <c r="BY62" s="3" t="str">
        <f>IF(BD62=" ","OK",IF(ISBLANK(VLOOKUP(BD62,'Player List'!$A$3:$C$275,3)),"Err",IF(VLOOKUP(BD62,'Player List'!$A$3:$C$275,3)='Player Input'!$B62,"OK",IF(VLOOKUP(BD62,'Player List'!$A$3:$C$275,2)=VLOOKUP($B62,'Lookup Lists'!$A$2:$C$23,3),"CS","Err"))))</f>
        <v>OK</v>
      </c>
      <c r="BZ62" s="42" t="str">
        <f>IF(BE62=" ","OK",IF(ISBLANK(VLOOKUP(BE62,'Player List'!$A$3:$C$275,3)),"Err",IF(VLOOKUP(BE62,'Player List'!$A$3:$C$275,3)='Player Input'!$C62,"OK",IF(VLOOKUP(BE62,'Player List'!$A$3:$C$275,2)=VLOOKUP($C62,'Lookup Lists'!$A$2:$C$23,3),"CS","Err"))))</f>
        <v>OK</v>
      </c>
      <c r="CA62" s="3" t="str">
        <f>IF(BF62=" ","OK",IF(ISBLANK(VLOOKUP(BF62,'Player List'!$A$3:$C$275,3)),"Err",IF(VLOOKUP(BF62,'Player List'!$A$3:$C$275,3)='Player Input'!$C62,"OK",IF(VLOOKUP(BF62,'Player List'!$A$3:$C$275,2)=VLOOKUP($C62,'Lookup Lists'!$A$2:$C$23,3),"CS","Err"))))</f>
        <v>OK</v>
      </c>
      <c r="CB62" s="3" t="str">
        <f>IF(BG62=" ","OK",IF(ISBLANK(VLOOKUP(BG62,'Player List'!$A$3:$C$275,3)),"Err",IF(VLOOKUP(BG62,'Player List'!$A$3:$C$275,3)='Player Input'!$C62,"OK",IF(VLOOKUP(BG62,'Player List'!$A$3:$C$275,2)=VLOOKUP($C62,'Lookup Lists'!$A$2:$C$23,3),"CS","Err"))))</f>
        <v>OK</v>
      </c>
      <c r="CC62" s="3" t="str">
        <f>IF(BH62=" ","OK",IF(ISBLANK(VLOOKUP(BH62,'Player List'!$A$3:$C$275,3)),"Err",IF(VLOOKUP(BH62,'Player List'!$A$3:$C$275,3)='Player Input'!$C62,"OK",IF(VLOOKUP(BH62,'Player List'!$A$3:$C$275,2)=VLOOKUP($C62,'Lookup Lists'!$A$2:$C$23,3),"CS","Err"))))</f>
        <v>OK</v>
      </c>
      <c r="CD62" s="3" t="str">
        <f>IF(BI62=" ","OK",IF(ISBLANK(VLOOKUP(BI62,'Player List'!$A$3:$C$275,3)),"Err",IF(VLOOKUP(BI62,'Player List'!$A$3:$C$275,3)='Player Input'!$C62,"OK",IF(VLOOKUP(BI62,'Player List'!$A$3:$C$275,2)=VLOOKUP($C62,'Lookup Lists'!$A$2:$C$23,3),"CS","Err"))))</f>
        <v>OK</v>
      </c>
      <c r="CE62" s="3" t="str">
        <f>IF(BJ62=" ","OK",IF(ISBLANK(VLOOKUP(BJ62,'Player List'!$A$3:$C$275,3)),"Err",IF(VLOOKUP(BJ62,'Player List'!$A$3:$C$275,3)='Player Input'!$C62,"OK",IF(VLOOKUP(BJ62,'Player List'!$A$3:$C$275,2)=VLOOKUP($C62,'Lookup Lists'!$A$2:$C$23,3),"CS","Err"))))</f>
        <v>OK</v>
      </c>
      <c r="CF62" s="3" t="str">
        <f>IF(BK62=" ","OK",IF(ISBLANK(VLOOKUP(BK62,'Player List'!$A$3:$C$275,3)),"Err",IF(VLOOKUP(BK62,'Player List'!$A$3:$C$275,3)='Player Input'!$C62,"OK",IF(VLOOKUP(BK62,'Player List'!$A$3:$C$275,2)=VLOOKUP($C62,'Lookup Lists'!$A$2:$C$23,3),"CS","Err"))))</f>
        <v>OK</v>
      </c>
      <c r="CG62" s="3" t="str">
        <f>IF(BL62=" ","OK",IF(ISBLANK(VLOOKUP(BL62,'Player List'!$A$3:$C$275,3)),"Err",IF(VLOOKUP(BL62,'Player List'!$A$3:$C$275,3)='Player Input'!$C62,"OK",IF(VLOOKUP(BL62,'Player List'!$A$3:$C$275,2)=VLOOKUP($C62,'Lookup Lists'!$A$2:$C$23,3),"CS","Err"))))</f>
        <v>OK</v>
      </c>
      <c r="CH62" s="3" t="str">
        <f>IF(BM62=" ","OK",IF(ISBLANK(VLOOKUP(BM62,'Player List'!$A$3:$C$275,3)),"Err",IF(VLOOKUP(BM62,'Player List'!$A$3:$C$275,3)='Player Input'!$C62,"OK",IF(VLOOKUP(BM62,'Player List'!$A$3:$C$275,2)=VLOOKUP($C62,'Lookup Lists'!$A$2:$C$23,3),"CS","Err"))))</f>
        <v>OK</v>
      </c>
      <c r="CI62" s="43" t="str">
        <f>IF(BN62=" ","OK",IF(ISBLANK(VLOOKUP(BN62,'Player List'!$A$3:$C$275,3)),"Err",IF(VLOOKUP(BN62,'Player List'!$A$3:$C$275,3)='Player Input'!$C62,"OK",IF(VLOOKUP(BN62,'Player List'!$A$3:$C$275,2)=VLOOKUP($C62,'Lookup Lists'!$A$2:$C$23,3),"CS","Err"))))</f>
        <v>OK</v>
      </c>
    </row>
    <row r="63" spans="1:87" x14ac:dyDescent="0.2">
      <c r="A63" s="90">
        <v>42691</v>
      </c>
      <c r="B63" s="89" t="s">
        <v>346</v>
      </c>
      <c r="C63" s="89" t="s">
        <v>10</v>
      </c>
      <c r="D63" s="60" t="str">
        <f t="shared" si="0"/>
        <v>OK</v>
      </c>
      <c r="E63" s="42">
        <v>291</v>
      </c>
      <c r="F63" s="46" t="str">
        <f>VLOOKUP(E63,'Player List'!$A$3:$F$275,6)</f>
        <v>M MADIGAN</v>
      </c>
      <c r="G63" s="3">
        <v>358</v>
      </c>
      <c r="H63" s="46" t="str">
        <f>VLOOKUP(G63,'Player List'!$A$3:$F$275,6)</f>
        <v>L BARLOW</v>
      </c>
      <c r="I63" s="3">
        <v>66</v>
      </c>
      <c r="J63" s="46" t="str">
        <f>VLOOKUP(I63,'Player List'!$A$3:$F$275,6)</f>
        <v>H RENFIELD</v>
      </c>
      <c r="K63" s="3">
        <v>69</v>
      </c>
      <c r="L63" s="46" t="str">
        <f>VLOOKUP(K63,'Player List'!$A$3:$F$275,6)</f>
        <v>J TAYLOR</v>
      </c>
      <c r="M63" s="42">
        <v>326</v>
      </c>
      <c r="N63" s="46" t="str">
        <f>VLOOKUP(M63,'Player List'!$A$3:$F$275,6)</f>
        <v>J BESLEY</v>
      </c>
      <c r="O63" s="3">
        <v>60</v>
      </c>
      <c r="P63" s="46" t="str">
        <f>VLOOKUP(O63,'Player List'!$A$3:$F$275,6)</f>
        <v>J KING</v>
      </c>
      <c r="Q63" s="3">
        <v>92</v>
      </c>
      <c r="R63" s="46" t="str">
        <f>VLOOKUP(Q63,'Player List'!$A$3:$F$275,6)</f>
        <v>A BESLEY</v>
      </c>
      <c r="S63" s="3">
        <v>65</v>
      </c>
      <c r="T63" s="47" t="str">
        <f>VLOOKUP(S63,'Player List'!$A$3:$F$275,6)</f>
        <v>A BARLOW</v>
      </c>
      <c r="U63" s="46"/>
      <c r="V63" s="46" t="e">
        <f>VLOOKUP(U63,'Player List'!$A$3:$F$275,6)</f>
        <v>#N/A</v>
      </c>
      <c r="W63" s="46"/>
      <c r="X63" s="47" t="e">
        <f>VLOOKUP(W63,'Player List'!$A$3:$F$275,6)</f>
        <v>#N/A</v>
      </c>
      <c r="Y63" s="34"/>
      <c r="Z63" s="42">
        <v>244</v>
      </c>
      <c r="AA63" s="46" t="str">
        <f>VLOOKUP(Z63,'Player List'!$A$3:$F$275,6)</f>
        <v>C LANSBERRY</v>
      </c>
      <c r="AB63" s="3">
        <v>52</v>
      </c>
      <c r="AC63" s="46" t="str">
        <f>VLOOKUP(AB63,'Player List'!$A$3:$F$275,6)</f>
        <v>P DAVIS</v>
      </c>
      <c r="AD63" s="3">
        <v>50</v>
      </c>
      <c r="AE63" s="46" t="str">
        <f>VLOOKUP(AD63,'Player List'!$A$3:$F$275,6)</f>
        <v>D GRIFFITHS</v>
      </c>
      <c r="AF63" s="3">
        <v>43</v>
      </c>
      <c r="AG63" s="47" t="str">
        <f>VLOOKUP(AF63,'Player List'!$A$3:$F$275,6)</f>
        <v>J STANNARD</v>
      </c>
      <c r="AH63" s="42">
        <v>281</v>
      </c>
      <c r="AI63" s="46" t="str">
        <f>VLOOKUP(AH63,'Player List'!$A$3:$F$275,6)</f>
        <v>C WHEADON</v>
      </c>
      <c r="AJ63" s="3">
        <v>323</v>
      </c>
      <c r="AK63" s="46" t="str">
        <f>VLOOKUP(AJ63,'Player List'!$A$3:$F$275,6)</f>
        <v>N LLOYD</v>
      </c>
      <c r="AL63" s="3">
        <v>53</v>
      </c>
      <c r="AM63" s="46" t="str">
        <f>VLOOKUP(AL63,'Player List'!$A$3:$F$275,6)</f>
        <v>C ROWLAND</v>
      </c>
      <c r="AN63" s="3">
        <v>44</v>
      </c>
      <c r="AO63" s="47" t="str">
        <f>VLOOKUP(AN63,'Player List'!$A$3:$F$275,6)</f>
        <v>S STANNARD</v>
      </c>
      <c r="AP63" s="46"/>
      <c r="AQ63" s="46" t="e">
        <f>VLOOKUP(AP63,'Player List'!$A$3:$F$275,6)</f>
        <v>#N/A</v>
      </c>
      <c r="AR63" s="46"/>
      <c r="AS63" s="47" t="e">
        <f>VLOOKUP(AR63,'Player List'!$A$3:$F$275,6)</f>
        <v>#N/A</v>
      </c>
      <c r="AU63" s="42">
        <f t="shared" si="21"/>
        <v>291</v>
      </c>
      <c r="AV63" s="3">
        <f t="shared" si="22"/>
        <v>358</v>
      </c>
      <c r="AW63" s="3">
        <f t="shared" si="23"/>
        <v>66</v>
      </c>
      <c r="AX63" s="3">
        <f t="shared" si="24"/>
        <v>69</v>
      </c>
      <c r="AY63" s="3">
        <f t="shared" si="25"/>
        <v>326</v>
      </c>
      <c r="AZ63" s="3">
        <f t="shared" si="26"/>
        <v>60</v>
      </c>
      <c r="BA63" s="3">
        <f t="shared" si="27"/>
        <v>92</v>
      </c>
      <c r="BB63" s="3">
        <f t="shared" si="28"/>
        <v>65</v>
      </c>
      <c r="BC63" s="3" t="str">
        <f t="shared" si="9"/>
        <v xml:space="preserve"> </v>
      </c>
      <c r="BD63" s="3" t="str">
        <f t="shared" si="10"/>
        <v xml:space="preserve"> </v>
      </c>
      <c r="BE63" s="42">
        <f t="shared" si="29"/>
        <v>244</v>
      </c>
      <c r="BF63" s="3">
        <f t="shared" si="30"/>
        <v>52</v>
      </c>
      <c r="BG63" s="3">
        <f t="shared" si="31"/>
        <v>50</v>
      </c>
      <c r="BH63" s="3">
        <f t="shared" si="32"/>
        <v>43</v>
      </c>
      <c r="BI63" s="3">
        <f t="shared" si="33"/>
        <v>281</v>
      </c>
      <c r="BJ63" s="3">
        <f t="shared" si="34"/>
        <v>323</v>
      </c>
      <c r="BK63" s="3">
        <f t="shared" si="35"/>
        <v>53</v>
      </c>
      <c r="BL63" s="3">
        <f t="shared" si="36"/>
        <v>44</v>
      </c>
      <c r="BM63" s="3" t="str">
        <f t="shared" si="19"/>
        <v xml:space="preserve"> </v>
      </c>
      <c r="BN63" s="43" t="str">
        <f t="shared" si="20"/>
        <v xml:space="preserve"> </v>
      </c>
      <c r="BP63" s="42" t="str">
        <f>IF(AU63=" ","OK",IF(ISBLANK(VLOOKUP(AU63,'Player List'!$A$3:$C$275,3)),"Err",IF(VLOOKUP(AU63,'Player List'!$A$3:$C$275,3)='Player Input'!$B63,"OK",IF(VLOOKUP(AU63,'Player List'!$A$3:$C$275,2)=VLOOKUP($B63,'Lookup Lists'!$A$2:$C$23,3),"CS","Err"))))</f>
        <v>OK</v>
      </c>
      <c r="BQ63" s="3" t="str">
        <f>IF(AV63=" ","OK",IF(ISBLANK(VLOOKUP(AV63,'Player List'!$A$3:$C$275,3)),"Err",IF(VLOOKUP(AV63,'Player List'!$A$3:$C$275,3)='Player Input'!$B63,"OK",IF(VLOOKUP(AV63,'Player List'!$A$3:$C$275,2)=VLOOKUP($B63,'Lookup Lists'!$A$2:$C$23,3),"CS","Err"))))</f>
        <v>OK</v>
      </c>
      <c r="BR63" s="3" t="str">
        <f>IF(AW63=" ","OK",IF(ISBLANK(VLOOKUP(AW63,'Player List'!$A$3:$C$275,3)),"Err",IF(VLOOKUP(AW63,'Player List'!$A$3:$C$275,3)='Player Input'!$B63,"OK",IF(VLOOKUP(AW63,'Player List'!$A$3:$C$275,2)=VLOOKUP($B63,'Lookup Lists'!$A$2:$C$23,3),"CS","Err"))))</f>
        <v>OK</v>
      </c>
      <c r="BS63" s="3" t="str">
        <f>IF(AX63=" ","OK",IF(ISBLANK(VLOOKUP(AX63,'Player List'!$A$3:$C$275,3)),"Err",IF(VLOOKUP(AX63,'Player List'!$A$3:$C$275,3)='Player Input'!$B63,"OK",IF(VLOOKUP(AX63,'Player List'!$A$3:$C$275,2)=VLOOKUP($B63,'Lookup Lists'!$A$2:$C$23,3),"CS","Err"))))</f>
        <v>OK</v>
      </c>
      <c r="BT63" s="3" t="str">
        <f>IF(AY63=" ","OK",IF(ISBLANK(VLOOKUP(AY63,'Player List'!$A$3:$C$275,3)),"Err",IF(VLOOKUP(AY63,'Player List'!$A$3:$C$275,3)='Player Input'!$B63,"OK",IF(VLOOKUP(AY63,'Player List'!$A$3:$C$275,2)=VLOOKUP($B63,'Lookup Lists'!$A$2:$C$23,3),"CS","Err"))))</f>
        <v>OK</v>
      </c>
      <c r="BU63" s="3" t="str">
        <f>IF(AZ63=" ","OK",IF(ISBLANK(VLOOKUP(AZ63,'Player List'!$A$3:$C$275,3)),"Err",IF(VLOOKUP(AZ63,'Player List'!$A$3:$C$275,3)='Player Input'!$B63,"OK",IF(VLOOKUP(AZ63,'Player List'!$A$3:$C$275,2)=VLOOKUP($B63,'Lookup Lists'!$A$2:$C$23,3),"CS","Err"))))</f>
        <v>OK</v>
      </c>
      <c r="BV63" s="3" t="str">
        <f>IF(BA63=" ","OK",IF(ISBLANK(VLOOKUP(BA63,'Player List'!$A$3:$C$275,3)),"Err",IF(VLOOKUP(BA63,'Player List'!$A$3:$C$275,3)='Player Input'!$B63,"OK",IF(VLOOKUP(BA63,'Player List'!$A$3:$C$275,2)=VLOOKUP($B63,'Lookup Lists'!$A$2:$C$23,3),"CS","Err"))))</f>
        <v>OK</v>
      </c>
      <c r="BW63" s="3" t="str">
        <f>IF(BB63=" ","OK",IF(ISBLANK(VLOOKUP(BB63,'Player List'!$A$3:$C$275,3)),"Err",IF(VLOOKUP(BB63,'Player List'!$A$3:$C$275,3)='Player Input'!$B63,"OK",IF(VLOOKUP(BB63,'Player List'!$A$3:$C$275,2)=VLOOKUP($B63,'Lookup Lists'!$A$2:$C$23,3),"CS","Err"))))</f>
        <v>OK</v>
      </c>
      <c r="BX63" s="3" t="str">
        <f>IF(BC63=" ","OK",IF(ISBLANK(VLOOKUP(BC63,'Player List'!$A$3:$C$275,3)),"Err",IF(VLOOKUP(BC63,'Player List'!$A$3:$C$275,3)='Player Input'!$B63,"OK",IF(VLOOKUP(BC63,'Player List'!$A$3:$C$275,2)=VLOOKUP($B63,'Lookup Lists'!$A$2:$C$23,3),"CS","Err"))))</f>
        <v>OK</v>
      </c>
      <c r="BY63" s="3" t="str">
        <f>IF(BD63=" ","OK",IF(ISBLANK(VLOOKUP(BD63,'Player List'!$A$3:$C$275,3)),"Err",IF(VLOOKUP(BD63,'Player List'!$A$3:$C$275,3)='Player Input'!$B63,"OK",IF(VLOOKUP(BD63,'Player List'!$A$3:$C$275,2)=VLOOKUP($B63,'Lookup Lists'!$A$2:$C$23,3),"CS","Err"))))</f>
        <v>OK</v>
      </c>
      <c r="BZ63" s="42" t="str">
        <f>IF(BE63=" ","OK",IF(ISBLANK(VLOOKUP(BE63,'Player List'!$A$3:$C$275,3)),"Err",IF(VLOOKUP(BE63,'Player List'!$A$3:$C$275,3)='Player Input'!$C63,"OK",IF(VLOOKUP(BE63,'Player List'!$A$3:$C$275,2)=VLOOKUP($C63,'Lookup Lists'!$A$2:$C$23,3),"CS","Err"))))</f>
        <v>OK</v>
      </c>
      <c r="CA63" s="3" t="str">
        <f>IF(BF63=" ","OK",IF(ISBLANK(VLOOKUP(BF63,'Player List'!$A$3:$C$275,3)),"Err",IF(VLOOKUP(BF63,'Player List'!$A$3:$C$275,3)='Player Input'!$C63,"OK",IF(VLOOKUP(BF63,'Player List'!$A$3:$C$275,2)=VLOOKUP($C63,'Lookup Lists'!$A$2:$C$23,3),"CS","Err"))))</f>
        <v>OK</v>
      </c>
      <c r="CB63" s="3" t="str">
        <f>IF(BG63=" ","OK",IF(ISBLANK(VLOOKUP(BG63,'Player List'!$A$3:$C$275,3)),"Err",IF(VLOOKUP(BG63,'Player List'!$A$3:$C$275,3)='Player Input'!$C63,"OK",IF(VLOOKUP(BG63,'Player List'!$A$3:$C$275,2)=VLOOKUP($C63,'Lookup Lists'!$A$2:$C$23,3),"CS","Err"))))</f>
        <v>OK</v>
      </c>
      <c r="CC63" s="3" t="str">
        <f>IF(BH63=" ","OK",IF(ISBLANK(VLOOKUP(BH63,'Player List'!$A$3:$C$275,3)),"Err",IF(VLOOKUP(BH63,'Player List'!$A$3:$C$275,3)='Player Input'!$C63,"OK",IF(VLOOKUP(BH63,'Player List'!$A$3:$C$275,2)=VLOOKUP($C63,'Lookup Lists'!$A$2:$C$23,3),"CS","Err"))))</f>
        <v>OK</v>
      </c>
      <c r="CD63" s="3" t="str">
        <f>IF(BI63=" ","OK",IF(ISBLANK(VLOOKUP(BI63,'Player List'!$A$3:$C$275,3)),"Err",IF(VLOOKUP(BI63,'Player List'!$A$3:$C$275,3)='Player Input'!$C63,"OK",IF(VLOOKUP(BI63,'Player List'!$A$3:$C$275,2)=VLOOKUP($C63,'Lookup Lists'!$A$2:$C$23,3),"CS","Err"))))</f>
        <v>OK</v>
      </c>
      <c r="CE63" s="3" t="str">
        <f>IF(BJ63=" ","OK",IF(ISBLANK(VLOOKUP(BJ63,'Player List'!$A$3:$C$275,3)),"Err",IF(VLOOKUP(BJ63,'Player List'!$A$3:$C$275,3)='Player Input'!$C63,"OK",IF(VLOOKUP(BJ63,'Player List'!$A$3:$C$275,2)=VLOOKUP($C63,'Lookup Lists'!$A$2:$C$23,3),"CS","Err"))))</f>
        <v>OK</v>
      </c>
      <c r="CF63" s="3" t="str">
        <f>IF(BK63=" ","OK",IF(ISBLANK(VLOOKUP(BK63,'Player List'!$A$3:$C$275,3)),"Err",IF(VLOOKUP(BK63,'Player List'!$A$3:$C$275,3)='Player Input'!$C63,"OK",IF(VLOOKUP(BK63,'Player List'!$A$3:$C$275,2)=VLOOKUP($C63,'Lookup Lists'!$A$2:$C$23,3),"CS","Err"))))</f>
        <v>OK</v>
      </c>
      <c r="CG63" s="3" t="str">
        <f>IF(BL63=" ","OK",IF(ISBLANK(VLOOKUP(BL63,'Player List'!$A$3:$C$275,3)),"Err",IF(VLOOKUP(BL63,'Player List'!$A$3:$C$275,3)='Player Input'!$C63,"OK",IF(VLOOKUP(BL63,'Player List'!$A$3:$C$275,2)=VLOOKUP($C63,'Lookup Lists'!$A$2:$C$23,3),"CS","Err"))))</f>
        <v>OK</v>
      </c>
      <c r="CH63" s="3" t="str">
        <f>IF(BM63=" ","OK",IF(ISBLANK(VLOOKUP(BM63,'Player List'!$A$3:$C$275,3)),"Err",IF(VLOOKUP(BM63,'Player List'!$A$3:$C$275,3)='Player Input'!$C63,"OK",IF(VLOOKUP(BM63,'Player List'!$A$3:$C$275,2)=VLOOKUP($C63,'Lookup Lists'!$A$2:$C$23,3),"CS","Err"))))</f>
        <v>OK</v>
      </c>
      <c r="CI63" s="43" t="str">
        <f>IF(BN63=" ","OK",IF(ISBLANK(VLOOKUP(BN63,'Player List'!$A$3:$C$275,3)),"Err",IF(VLOOKUP(BN63,'Player List'!$A$3:$C$275,3)='Player Input'!$C63,"OK",IF(VLOOKUP(BN63,'Player List'!$A$3:$C$275,2)=VLOOKUP($C63,'Lookup Lists'!$A$2:$C$23,3),"CS","Err"))))</f>
        <v>OK</v>
      </c>
    </row>
    <row r="64" spans="1:87" x14ac:dyDescent="0.2">
      <c r="A64" s="108">
        <v>42691</v>
      </c>
      <c r="B64" s="109" t="s">
        <v>349</v>
      </c>
      <c r="C64" s="109" t="s">
        <v>11</v>
      </c>
      <c r="D64" s="60" t="str">
        <f t="shared" si="0"/>
        <v>CS</v>
      </c>
      <c r="E64" s="42">
        <v>207</v>
      </c>
      <c r="F64" s="46" t="str">
        <f>VLOOKUP(E64,'Player List'!$A$3:$F$275,6)</f>
        <v>B AUBREY</v>
      </c>
      <c r="G64" s="3">
        <v>181</v>
      </c>
      <c r="H64" s="46" t="str">
        <f>VLOOKUP(G64,'Player List'!$A$3:$F$275,6)</f>
        <v>D FOULKES</v>
      </c>
      <c r="I64" s="3">
        <v>213</v>
      </c>
      <c r="J64" s="46" t="str">
        <f>VLOOKUP(I64,'Player List'!$A$3:$F$275,6)</f>
        <v>P LOWE</v>
      </c>
      <c r="K64" s="3">
        <v>208</v>
      </c>
      <c r="L64" s="46" t="str">
        <f>VLOOKUP(K64,'Player List'!$A$3:$F$275,6)</f>
        <v>H AUBREY</v>
      </c>
      <c r="M64" s="42">
        <v>218</v>
      </c>
      <c r="N64" s="46" t="str">
        <f>VLOOKUP(M64,'Player List'!$A$3:$F$275,6)</f>
        <v>T SNOW</v>
      </c>
      <c r="O64" s="3">
        <v>211</v>
      </c>
      <c r="P64" s="46" t="str">
        <f>VLOOKUP(O64,'Player List'!$A$3:$F$275,6)</f>
        <v>S CLAPSON</v>
      </c>
      <c r="Q64" s="3">
        <v>212</v>
      </c>
      <c r="R64" s="46" t="str">
        <f>VLOOKUP(Q64,'Player List'!$A$3:$F$275,6)</f>
        <v>J CLAPSON</v>
      </c>
      <c r="S64" s="3">
        <v>182</v>
      </c>
      <c r="T64" s="47" t="str">
        <f>VLOOKUP(S64,'Player List'!$A$3:$F$275,6)</f>
        <v>H FOULKES</v>
      </c>
      <c r="U64" s="46"/>
      <c r="V64" s="46" t="e">
        <f>VLOOKUP(U64,'Player List'!$A$3:$F$275,6)</f>
        <v>#N/A</v>
      </c>
      <c r="W64" s="46"/>
      <c r="X64" s="47" t="e">
        <f>VLOOKUP(W64,'Player List'!$A$3:$F$275,6)</f>
        <v>#N/A</v>
      </c>
      <c r="Y64" s="34"/>
      <c r="Z64" s="42">
        <v>126</v>
      </c>
      <c r="AA64" s="46" t="str">
        <f>VLOOKUP(Z64,'Player List'!$A$3:$F$275,6)</f>
        <v>R JOSEPH</v>
      </c>
      <c r="AB64" s="3">
        <v>132</v>
      </c>
      <c r="AC64" s="46" t="str">
        <f>VLOOKUP(AB64,'Player List'!$A$3:$F$275,6)</f>
        <v>G BIGGS</v>
      </c>
      <c r="AD64" s="3">
        <v>125</v>
      </c>
      <c r="AE64" s="46" t="str">
        <f>VLOOKUP(AD64,'Player List'!$A$3:$F$275,6)</f>
        <v>M POWELL</v>
      </c>
      <c r="AF64" s="3">
        <v>123</v>
      </c>
      <c r="AG64" s="47" t="str">
        <f>VLOOKUP(AF64,'Player List'!$A$3:$F$275,6)</f>
        <v>J HARRIS</v>
      </c>
      <c r="AH64" s="42">
        <v>124</v>
      </c>
      <c r="AI64" s="46" t="str">
        <f>VLOOKUP(AH64,'Player List'!$A$3:$F$275,6)</f>
        <v>E POWELL</v>
      </c>
      <c r="AJ64" s="3">
        <v>127</v>
      </c>
      <c r="AK64" s="46" t="str">
        <f>VLOOKUP(AJ64,'Player List'!$A$3:$F$275,6)</f>
        <v>E JOSEPH</v>
      </c>
      <c r="AL64" s="3">
        <v>131</v>
      </c>
      <c r="AM64" s="46" t="str">
        <f>VLOOKUP(AL64,'Player List'!$A$3:$F$275,6)</f>
        <v>A BIGGS</v>
      </c>
      <c r="AN64" s="3">
        <v>133</v>
      </c>
      <c r="AO64" s="47" t="str">
        <f>VLOOKUP(AN64,'Player List'!$A$3:$F$275,6)</f>
        <v>M CINDEREY</v>
      </c>
      <c r="AP64" s="46"/>
      <c r="AQ64" s="46" t="e">
        <f>VLOOKUP(AP64,'Player List'!$A$3:$F$275,6)</f>
        <v>#N/A</v>
      </c>
      <c r="AR64" s="46"/>
      <c r="AS64" s="47" t="e">
        <f>VLOOKUP(AR64,'Player List'!$A$3:$F$275,6)</f>
        <v>#N/A</v>
      </c>
      <c r="AU64" s="42">
        <f t="shared" si="21"/>
        <v>207</v>
      </c>
      <c r="AV64" s="3">
        <f t="shared" si="22"/>
        <v>181</v>
      </c>
      <c r="AW64" s="3">
        <f t="shared" si="23"/>
        <v>213</v>
      </c>
      <c r="AX64" s="3">
        <f t="shared" si="24"/>
        <v>208</v>
      </c>
      <c r="AY64" s="3">
        <f t="shared" si="25"/>
        <v>218</v>
      </c>
      <c r="AZ64" s="3">
        <f t="shared" si="26"/>
        <v>211</v>
      </c>
      <c r="BA64" s="3">
        <f t="shared" si="27"/>
        <v>212</v>
      </c>
      <c r="BB64" s="3">
        <f t="shared" si="28"/>
        <v>182</v>
      </c>
      <c r="BC64" s="3" t="str">
        <f t="shared" si="9"/>
        <v xml:space="preserve"> </v>
      </c>
      <c r="BD64" s="3" t="str">
        <f t="shared" si="10"/>
        <v xml:space="preserve"> </v>
      </c>
      <c r="BE64" s="42">
        <f t="shared" si="29"/>
        <v>126</v>
      </c>
      <c r="BF64" s="3">
        <f t="shared" si="30"/>
        <v>132</v>
      </c>
      <c r="BG64" s="3">
        <f t="shared" si="31"/>
        <v>125</v>
      </c>
      <c r="BH64" s="3">
        <f t="shared" si="32"/>
        <v>123</v>
      </c>
      <c r="BI64" s="3">
        <f t="shared" si="33"/>
        <v>124</v>
      </c>
      <c r="BJ64" s="3">
        <f t="shared" si="34"/>
        <v>127</v>
      </c>
      <c r="BK64" s="3">
        <f t="shared" si="35"/>
        <v>131</v>
      </c>
      <c r="BL64" s="3">
        <f t="shared" si="36"/>
        <v>133</v>
      </c>
      <c r="BM64" s="3" t="str">
        <f t="shared" si="19"/>
        <v xml:space="preserve"> </v>
      </c>
      <c r="BN64" s="43" t="str">
        <f t="shared" si="20"/>
        <v xml:space="preserve"> </v>
      </c>
      <c r="BP64" s="42" t="str">
        <f>IF(AU64=" ","OK",IF(ISBLANK(VLOOKUP(AU64,'Player List'!$A$3:$C$275,3)),"Err",IF(VLOOKUP(AU64,'Player List'!$A$3:$C$275,3)='Player Input'!$B64,"OK",IF(VLOOKUP(AU64,'Player List'!$A$3:$C$275,2)=VLOOKUP($B64,'Lookup Lists'!$A$2:$C$23,3),"CS","Err"))))</f>
        <v>OK</v>
      </c>
      <c r="BQ64" s="3" t="str">
        <f>IF(AV64=" ","OK",IF(ISBLANK(VLOOKUP(AV64,'Player List'!$A$3:$C$275,3)),"Err",IF(VLOOKUP(AV64,'Player List'!$A$3:$C$275,3)='Player Input'!$B64,"OK",IF(VLOOKUP(AV64,'Player List'!$A$3:$C$275,2)=VLOOKUP($B64,'Lookup Lists'!$A$2:$C$23,3),"CS","Err"))))</f>
        <v>CS</v>
      </c>
      <c r="BR64" s="3" t="str">
        <f>IF(AW64=" ","OK",IF(ISBLANK(VLOOKUP(AW64,'Player List'!$A$3:$C$275,3)),"Err",IF(VLOOKUP(AW64,'Player List'!$A$3:$C$275,3)='Player Input'!$B64,"OK",IF(VLOOKUP(AW64,'Player List'!$A$3:$C$275,2)=VLOOKUP($B64,'Lookup Lists'!$A$2:$C$23,3),"CS","Err"))))</f>
        <v>OK</v>
      </c>
      <c r="BS64" s="3" t="str">
        <f>IF(AX64=" ","OK",IF(ISBLANK(VLOOKUP(AX64,'Player List'!$A$3:$C$275,3)),"Err",IF(VLOOKUP(AX64,'Player List'!$A$3:$C$275,3)='Player Input'!$B64,"OK",IF(VLOOKUP(AX64,'Player List'!$A$3:$C$275,2)=VLOOKUP($B64,'Lookup Lists'!$A$2:$C$23,3),"CS","Err"))))</f>
        <v>OK</v>
      </c>
      <c r="BT64" s="3" t="str">
        <f>IF(AY64=" ","OK",IF(ISBLANK(VLOOKUP(AY64,'Player List'!$A$3:$C$275,3)),"Err",IF(VLOOKUP(AY64,'Player List'!$A$3:$C$275,3)='Player Input'!$B64,"OK",IF(VLOOKUP(AY64,'Player List'!$A$3:$C$275,2)=VLOOKUP($B64,'Lookup Lists'!$A$2:$C$23,3),"CS","Err"))))</f>
        <v>OK</v>
      </c>
      <c r="BU64" s="3" t="str">
        <f>IF(AZ64=" ","OK",IF(ISBLANK(VLOOKUP(AZ64,'Player List'!$A$3:$C$275,3)),"Err",IF(VLOOKUP(AZ64,'Player List'!$A$3:$C$275,3)='Player Input'!$B64,"OK",IF(VLOOKUP(AZ64,'Player List'!$A$3:$C$275,2)=VLOOKUP($B64,'Lookup Lists'!$A$2:$C$23,3),"CS","Err"))))</f>
        <v>OK</v>
      </c>
      <c r="BV64" s="3" t="str">
        <f>IF(BA64=" ","OK",IF(ISBLANK(VLOOKUP(BA64,'Player List'!$A$3:$C$275,3)),"Err",IF(VLOOKUP(BA64,'Player List'!$A$3:$C$275,3)='Player Input'!$B64,"OK",IF(VLOOKUP(BA64,'Player List'!$A$3:$C$275,2)=VLOOKUP($B64,'Lookup Lists'!$A$2:$C$23,3),"CS","Err"))))</f>
        <v>OK</v>
      </c>
      <c r="BW64" s="3" t="str">
        <f>IF(BB64=" ","OK",IF(ISBLANK(VLOOKUP(BB64,'Player List'!$A$3:$C$275,3)),"Err",IF(VLOOKUP(BB64,'Player List'!$A$3:$C$275,3)='Player Input'!$B64,"OK",IF(VLOOKUP(BB64,'Player List'!$A$3:$C$275,2)=VLOOKUP($B64,'Lookup Lists'!$A$2:$C$23,3),"CS","Err"))))</f>
        <v>OK</v>
      </c>
      <c r="BX64" s="3" t="str">
        <f>IF(BC64=" ","OK",IF(ISBLANK(VLOOKUP(BC64,'Player List'!$A$3:$C$275,3)),"Err",IF(VLOOKUP(BC64,'Player List'!$A$3:$C$275,3)='Player Input'!$B64,"OK",IF(VLOOKUP(BC64,'Player List'!$A$3:$C$275,2)=VLOOKUP($B64,'Lookup Lists'!$A$2:$C$23,3),"CS","Err"))))</f>
        <v>OK</v>
      </c>
      <c r="BY64" s="3" t="str">
        <f>IF(BD64=" ","OK",IF(ISBLANK(VLOOKUP(BD64,'Player List'!$A$3:$C$275,3)),"Err",IF(VLOOKUP(BD64,'Player List'!$A$3:$C$275,3)='Player Input'!$B64,"OK",IF(VLOOKUP(BD64,'Player List'!$A$3:$C$275,2)=VLOOKUP($B64,'Lookup Lists'!$A$2:$C$23,3),"CS","Err"))))</f>
        <v>OK</v>
      </c>
      <c r="BZ64" s="42" t="str">
        <f>IF(BE64=" ","OK",IF(ISBLANK(VLOOKUP(BE64,'Player List'!$A$3:$C$275,3)),"Err",IF(VLOOKUP(BE64,'Player List'!$A$3:$C$275,3)='Player Input'!$C64,"OK",IF(VLOOKUP(BE64,'Player List'!$A$3:$C$275,2)=VLOOKUP($C64,'Lookup Lists'!$A$2:$C$23,3),"CS","Err"))))</f>
        <v>OK</v>
      </c>
      <c r="CA64" s="3" t="str">
        <f>IF(BF64=" ","OK",IF(ISBLANK(VLOOKUP(BF64,'Player List'!$A$3:$C$275,3)),"Err",IF(VLOOKUP(BF64,'Player List'!$A$3:$C$275,3)='Player Input'!$C64,"OK",IF(VLOOKUP(BF64,'Player List'!$A$3:$C$275,2)=VLOOKUP($C64,'Lookup Lists'!$A$2:$C$23,3),"CS","Err"))))</f>
        <v>OK</v>
      </c>
      <c r="CB64" s="3" t="str">
        <f>IF(BG64=" ","OK",IF(ISBLANK(VLOOKUP(BG64,'Player List'!$A$3:$C$275,3)),"Err",IF(VLOOKUP(BG64,'Player List'!$A$3:$C$275,3)='Player Input'!$C64,"OK",IF(VLOOKUP(BG64,'Player List'!$A$3:$C$275,2)=VLOOKUP($C64,'Lookup Lists'!$A$2:$C$23,3),"CS","Err"))))</f>
        <v>OK</v>
      </c>
      <c r="CC64" s="3" t="str">
        <f>IF(BH64=" ","OK",IF(ISBLANK(VLOOKUP(BH64,'Player List'!$A$3:$C$275,3)),"Err",IF(VLOOKUP(BH64,'Player List'!$A$3:$C$275,3)='Player Input'!$C64,"OK",IF(VLOOKUP(BH64,'Player List'!$A$3:$C$275,2)=VLOOKUP($C64,'Lookup Lists'!$A$2:$C$23,3),"CS","Err"))))</f>
        <v>OK</v>
      </c>
      <c r="CD64" s="3" t="str">
        <f>IF(BI64=" ","OK",IF(ISBLANK(VLOOKUP(BI64,'Player List'!$A$3:$C$275,3)),"Err",IF(VLOOKUP(BI64,'Player List'!$A$3:$C$275,3)='Player Input'!$C64,"OK",IF(VLOOKUP(BI64,'Player List'!$A$3:$C$275,2)=VLOOKUP($C64,'Lookup Lists'!$A$2:$C$23,3),"CS","Err"))))</f>
        <v>OK</v>
      </c>
      <c r="CE64" s="3" t="str">
        <f>IF(BJ64=" ","OK",IF(ISBLANK(VLOOKUP(BJ64,'Player List'!$A$3:$C$275,3)),"Err",IF(VLOOKUP(BJ64,'Player List'!$A$3:$C$275,3)='Player Input'!$C64,"OK",IF(VLOOKUP(BJ64,'Player List'!$A$3:$C$275,2)=VLOOKUP($C64,'Lookup Lists'!$A$2:$C$23,3),"CS","Err"))))</f>
        <v>OK</v>
      </c>
      <c r="CF64" s="3" t="str">
        <f>IF(BK64=" ","OK",IF(ISBLANK(VLOOKUP(BK64,'Player List'!$A$3:$C$275,3)),"Err",IF(VLOOKUP(BK64,'Player List'!$A$3:$C$275,3)='Player Input'!$C64,"OK",IF(VLOOKUP(BK64,'Player List'!$A$3:$C$275,2)=VLOOKUP($C64,'Lookup Lists'!$A$2:$C$23,3),"CS","Err"))))</f>
        <v>OK</v>
      </c>
      <c r="CG64" s="3" t="str">
        <f>IF(BL64=" ","OK",IF(ISBLANK(VLOOKUP(BL64,'Player List'!$A$3:$C$275,3)),"Err",IF(VLOOKUP(BL64,'Player List'!$A$3:$C$275,3)='Player Input'!$C64,"OK",IF(VLOOKUP(BL64,'Player List'!$A$3:$C$275,2)=VLOOKUP($C64,'Lookup Lists'!$A$2:$C$23,3),"CS","Err"))))</f>
        <v>OK</v>
      </c>
      <c r="CH64" s="3" t="str">
        <f>IF(BM64=" ","OK",IF(ISBLANK(VLOOKUP(BM64,'Player List'!$A$3:$C$275,3)),"Err",IF(VLOOKUP(BM64,'Player List'!$A$3:$C$275,3)='Player Input'!$C64,"OK",IF(VLOOKUP(BM64,'Player List'!$A$3:$C$275,2)=VLOOKUP($C64,'Lookup Lists'!$A$2:$C$23,3),"CS","Err"))))</f>
        <v>OK</v>
      </c>
      <c r="CI64" s="43" t="str">
        <f>IF(BN64=" ","OK",IF(ISBLANK(VLOOKUP(BN64,'Player List'!$A$3:$C$275,3)),"Err",IF(VLOOKUP(BN64,'Player List'!$A$3:$C$275,3)='Player Input'!$C64,"OK",IF(VLOOKUP(BN64,'Player List'!$A$3:$C$275,2)=VLOOKUP($C64,'Lookup Lists'!$A$2:$C$23,3),"CS","Err"))))</f>
        <v>OK</v>
      </c>
    </row>
    <row r="65" spans="1:87" x14ac:dyDescent="0.2">
      <c r="A65" s="90">
        <v>42691</v>
      </c>
      <c r="B65" s="89" t="s">
        <v>274</v>
      </c>
      <c r="C65" s="89" t="s">
        <v>327</v>
      </c>
      <c r="D65" s="60" t="str">
        <f t="shared" si="0"/>
        <v>OK</v>
      </c>
      <c r="E65" s="42">
        <v>229</v>
      </c>
      <c r="F65" s="46" t="str">
        <f>VLOOKUP(E65,'Player List'!$A$3:$F$275,6)</f>
        <v>D ROGERS</v>
      </c>
      <c r="G65" s="3">
        <v>290</v>
      </c>
      <c r="H65" s="46" t="str">
        <f>VLOOKUP(G65,'Player List'!$A$3:$F$275,6)</f>
        <v>J JILLINGS</v>
      </c>
      <c r="I65" s="3">
        <v>199</v>
      </c>
      <c r="J65" s="46" t="str">
        <f>VLOOKUP(I65,'Player List'!$A$3:$F$275,6)</f>
        <v>R COX</v>
      </c>
      <c r="K65" s="3">
        <v>192</v>
      </c>
      <c r="L65" s="46" t="str">
        <f>VLOOKUP(K65,'Player List'!$A$3:$F$275,6)</f>
        <v>P ROGERS</v>
      </c>
      <c r="M65" s="42">
        <v>226</v>
      </c>
      <c r="N65" s="46" t="str">
        <f>VLOOKUP(M65,'Player List'!$A$3:$F$275,6)</f>
        <v>D MILLINGTON JONES</v>
      </c>
      <c r="O65" s="3">
        <v>193</v>
      </c>
      <c r="P65" s="46" t="str">
        <f>VLOOKUP(O65,'Player List'!$A$3:$F$275,6)</f>
        <v>S ROGERS</v>
      </c>
      <c r="Q65" s="3">
        <v>197</v>
      </c>
      <c r="R65" s="46" t="str">
        <f>VLOOKUP(Q65,'Player List'!$A$3:$F$275,6)</f>
        <v>J MILLS</v>
      </c>
      <c r="S65" s="3">
        <v>191</v>
      </c>
      <c r="T65" s="47" t="str">
        <f>VLOOKUP(S65,'Player List'!$A$3:$F$275,6)</f>
        <v>A ROGERS</v>
      </c>
      <c r="U65" s="46"/>
      <c r="V65" s="46" t="e">
        <f>VLOOKUP(U65,'Player List'!$A$3:$F$275,6)</f>
        <v>#N/A</v>
      </c>
      <c r="W65" s="46"/>
      <c r="X65" s="47" t="e">
        <f>VLOOKUP(W65,'Player List'!$A$3:$F$275,6)</f>
        <v>#N/A</v>
      </c>
      <c r="Y65" s="34"/>
      <c r="Z65" s="42">
        <v>97</v>
      </c>
      <c r="AA65" s="46" t="str">
        <f>VLOOKUP(Z65,'Player List'!$A$3:$F$275,6)</f>
        <v>G JONES</v>
      </c>
      <c r="AB65" s="3">
        <v>99</v>
      </c>
      <c r="AC65" s="46" t="str">
        <f>VLOOKUP(AB65,'Player List'!$A$3:$F$275,6)</f>
        <v>M KITE</v>
      </c>
      <c r="AD65" s="3">
        <v>100</v>
      </c>
      <c r="AE65" s="46" t="str">
        <f>VLOOKUP(AD65,'Player List'!$A$3:$F$275,6)</f>
        <v>S KITE</v>
      </c>
      <c r="AF65" s="3">
        <v>102</v>
      </c>
      <c r="AG65" s="47" t="str">
        <f>VLOOKUP(AF65,'Player List'!$A$3:$F$275,6)</f>
        <v>C SMITH</v>
      </c>
      <c r="AH65" s="42">
        <v>108</v>
      </c>
      <c r="AI65" s="46" t="str">
        <f>VLOOKUP(AH65,'Player List'!$A$3:$F$275,6)</f>
        <v>M GARDNER</v>
      </c>
      <c r="AJ65" s="3">
        <v>109</v>
      </c>
      <c r="AK65" s="46" t="str">
        <f>VLOOKUP(AJ65,'Player List'!$A$3:$F$275,6)</f>
        <v>T GARDNER</v>
      </c>
      <c r="AL65" s="3">
        <v>101</v>
      </c>
      <c r="AM65" s="46" t="str">
        <f>VLOOKUP(AL65,'Player List'!$A$3:$F$275,6)</f>
        <v>I ROBERTS</v>
      </c>
      <c r="AN65" s="3">
        <v>90</v>
      </c>
      <c r="AO65" s="47" t="str">
        <f>VLOOKUP(AN65,'Player List'!$A$3:$F$275,6)</f>
        <v>M ATTWOOD</v>
      </c>
      <c r="AP65" s="46"/>
      <c r="AQ65" s="46" t="e">
        <f>VLOOKUP(AP65,'Player List'!$A$3:$F$275,6)</f>
        <v>#N/A</v>
      </c>
      <c r="AR65" s="46"/>
      <c r="AS65" s="47" t="e">
        <f>VLOOKUP(AR65,'Player List'!$A$3:$F$275,6)</f>
        <v>#N/A</v>
      </c>
      <c r="AU65" s="42">
        <f t="shared" si="21"/>
        <v>229</v>
      </c>
      <c r="AV65" s="3">
        <f t="shared" si="22"/>
        <v>290</v>
      </c>
      <c r="AW65" s="3">
        <f t="shared" si="23"/>
        <v>199</v>
      </c>
      <c r="AX65" s="3">
        <f t="shared" si="24"/>
        <v>192</v>
      </c>
      <c r="AY65" s="3">
        <f t="shared" si="25"/>
        <v>226</v>
      </c>
      <c r="AZ65" s="3">
        <f t="shared" si="26"/>
        <v>193</v>
      </c>
      <c r="BA65" s="3">
        <f t="shared" si="27"/>
        <v>197</v>
      </c>
      <c r="BB65" s="3">
        <f t="shared" si="28"/>
        <v>191</v>
      </c>
      <c r="BC65" s="3" t="str">
        <f t="shared" si="9"/>
        <v xml:space="preserve"> </v>
      </c>
      <c r="BD65" s="3" t="str">
        <f t="shared" si="10"/>
        <v xml:space="preserve"> </v>
      </c>
      <c r="BE65" s="42">
        <f t="shared" si="29"/>
        <v>97</v>
      </c>
      <c r="BF65" s="3">
        <f t="shared" si="30"/>
        <v>99</v>
      </c>
      <c r="BG65" s="3">
        <f t="shared" si="31"/>
        <v>100</v>
      </c>
      <c r="BH65" s="3">
        <f t="shared" si="32"/>
        <v>102</v>
      </c>
      <c r="BI65" s="3">
        <f t="shared" si="33"/>
        <v>108</v>
      </c>
      <c r="BJ65" s="3">
        <f t="shared" si="34"/>
        <v>109</v>
      </c>
      <c r="BK65" s="3">
        <f t="shared" si="35"/>
        <v>101</v>
      </c>
      <c r="BL65" s="3">
        <f t="shared" si="36"/>
        <v>90</v>
      </c>
      <c r="BM65" s="3" t="str">
        <f t="shared" si="19"/>
        <v xml:space="preserve"> </v>
      </c>
      <c r="BN65" s="43" t="str">
        <f t="shared" si="20"/>
        <v xml:space="preserve"> </v>
      </c>
      <c r="BP65" s="42" t="str">
        <f>IF(AU65=" ","OK",IF(ISBLANK(VLOOKUP(AU65,'Player List'!$A$3:$C$275,3)),"Err",IF(VLOOKUP(AU65,'Player List'!$A$3:$C$275,3)='Player Input'!$B65,"OK",IF(VLOOKUP(AU65,'Player List'!$A$3:$C$275,2)=VLOOKUP($B65,'Lookup Lists'!$A$2:$C$23,3),"CS","Err"))))</f>
        <v>OK</v>
      </c>
      <c r="BQ65" s="3" t="str">
        <f>IF(AV65=" ","OK",IF(ISBLANK(VLOOKUP(AV65,'Player List'!$A$3:$C$275,3)),"Err",IF(VLOOKUP(AV65,'Player List'!$A$3:$C$275,3)='Player Input'!$B65,"OK",IF(VLOOKUP(AV65,'Player List'!$A$3:$C$275,2)=VLOOKUP($B65,'Lookup Lists'!$A$2:$C$23,3),"CS","Err"))))</f>
        <v>OK</v>
      </c>
      <c r="BR65" s="3" t="str">
        <f>IF(AW65=" ","OK",IF(ISBLANK(VLOOKUP(AW65,'Player List'!$A$3:$C$275,3)),"Err",IF(VLOOKUP(AW65,'Player List'!$A$3:$C$275,3)='Player Input'!$B65,"OK",IF(VLOOKUP(AW65,'Player List'!$A$3:$C$275,2)=VLOOKUP($B65,'Lookup Lists'!$A$2:$C$23,3),"CS","Err"))))</f>
        <v>OK</v>
      </c>
      <c r="BS65" s="3" t="str">
        <f>IF(AX65=" ","OK",IF(ISBLANK(VLOOKUP(AX65,'Player List'!$A$3:$C$275,3)),"Err",IF(VLOOKUP(AX65,'Player List'!$A$3:$C$275,3)='Player Input'!$B65,"OK",IF(VLOOKUP(AX65,'Player List'!$A$3:$C$275,2)=VLOOKUP($B65,'Lookup Lists'!$A$2:$C$23,3),"CS","Err"))))</f>
        <v>OK</v>
      </c>
      <c r="BT65" s="3" t="str">
        <f>IF(AY65=" ","OK",IF(ISBLANK(VLOOKUP(AY65,'Player List'!$A$3:$C$275,3)),"Err",IF(VLOOKUP(AY65,'Player List'!$A$3:$C$275,3)='Player Input'!$B65,"OK",IF(VLOOKUP(AY65,'Player List'!$A$3:$C$275,2)=VLOOKUP($B65,'Lookup Lists'!$A$2:$C$23,3),"CS","Err"))))</f>
        <v>OK</v>
      </c>
      <c r="BU65" s="3" t="str">
        <f>IF(AZ65=" ","OK",IF(ISBLANK(VLOOKUP(AZ65,'Player List'!$A$3:$C$275,3)),"Err",IF(VLOOKUP(AZ65,'Player List'!$A$3:$C$275,3)='Player Input'!$B65,"OK",IF(VLOOKUP(AZ65,'Player List'!$A$3:$C$275,2)=VLOOKUP($B65,'Lookup Lists'!$A$2:$C$23,3),"CS","Err"))))</f>
        <v>OK</v>
      </c>
      <c r="BV65" s="3" t="str">
        <f>IF(BA65=" ","OK",IF(ISBLANK(VLOOKUP(BA65,'Player List'!$A$3:$C$275,3)),"Err",IF(VLOOKUP(BA65,'Player List'!$A$3:$C$275,3)='Player Input'!$B65,"OK",IF(VLOOKUP(BA65,'Player List'!$A$3:$C$275,2)=VLOOKUP($B65,'Lookup Lists'!$A$2:$C$23,3),"CS","Err"))))</f>
        <v>OK</v>
      </c>
      <c r="BW65" s="3" t="str">
        <f>IF(BB65=" ","OK",IF(ISBLANK(VLOOKUP(BB65,'Player List'!$A$3:$C$275,3)),"Err",IF(VLOOKUP(BB65,'Player List'!$A$3:$C$275,3)='Player Input'!$B65,"OK",IF(VLOOKUP(BB65,'Player List'!$A$3:$C$275,2)=VLOOKUP($B65,'Lookup Lists'!$A$2:$C$23,3),"CS","Err"))))</f>
        <v>OK</v>
      </c>
      <c r="BX65" s="3" t="str">
        <f>IF(BC65=" ","OK",IF(ISBLANK(VLOOKUP(BC65,'Player List'!$A$3:$C$275,3)),"Err",IF(VLOOKUP(BC65,'Player List'!$A$3:$C$275,3)='Player Input'!$B65,"OK",IF(VLOOKUP(BC65,'Player List'!$A$3:$C$275,2)=VLOOKUP($B65,'Lookup Lists'!$A$2:$C$23,3),"CS","Err"))))</f>
        <v>OK</v>
      </c>
      <c r="BY65" s="3" t="str">
        <f>IF(BD65=" ","OK",IF(ISBLANK(VLOOKUP(BD65,'Player List'!$A$3:$C$275,3)),"Err",IF(VLOOKUP(BD65,'Player List'!$A$3:$C$275,3)='Player Input'!$B65,"OK",IF(VLOOKUP(BD65,'Player List'!$A$3:$C$275,2)=VLOOKUP($B65,'Lookup Lists'!$A$2:$C$23,3),"CS","Err"))))</f>
        <v>OK</v>
      </c>
      <c r="BZ65" s="42" t="str">
        <f>IF(BE65=" ","OK",IF(ISBLANK(VLOOKUP(BE65,'Player List'!$A$3:$C$275,3)),"Err",IF(VLOOKUP(BE65,'Player List'!$A$3:$C$275,3)='Player Input'!$C65,"OK",IF(VLOOKUP(BE65,'Player List'!$A$3:$C$275,2)=VLOOKUP($C65,'Lookup Lists'!$A$2:$C$23,3),"CS","Err"))))</f>
        <v>OK</v>
      </c>
      <c r="CA65" s="3" t="str">
        <f>IF(BF65=" ","OK",IF(ISBLANK(VLOOKUP(BF65,'Player List'!$A$3:$C$275,3)),"Err",IF(VLOOKUP(BF65,'Player List'!$A$3:$C$275,3)='Player Input'!$C65,"OK",IF(VLOOKUP(BF65,'Player List'!$A$3:$C$275,2)=VLOOKUP($C65,'Lookup Lists'!$A$2:$C$23,3),"CS","Err"))))</f>
        <v>OK</v>
      </c>
      <c r="CB65" s="3" t="str">
        <f>IF(BG65=" ","OK",IF(ISBLANK(VLOOKUP(BG65,'Player List'!$A$3:$C$275,3)),"Err",IF(VLOOKUP(BG65,'Player List'!$A$3:$C$275,3)='Player Input'!$C65,"OK",IF(VLOOKUP(BG65,'Player List'!$A$3:$C$275,2)=VLOOKUP($C65,'Lookup Lists'!$A$2:$C$23,3),"CS","Err"))))</f>
        <v>OK</v>
      </c>
      <c r="CC65" s="3" t="str">
        <f>IF(BH65=" ","OK",IF(ISBLANK(VLOOKUP(BH65,'Player List'!$A$3:$C$275,3)),"Err",IF(VLOOKUP(BH65,'Player List'!$A$3:$C$275,3)='Player Input'!$C65,"OK",IF(VLOOKUP(BH65,'Player List'!$A$3:$C$275,2)=VLOOKUP($C65,'Lookup Lists'!$A$2:$C$23,3),"CS","Err"))))</f>
        <v>OK</v>
      </c>
      <c r="CD65" s="3" t="str">
        <f>IF(BI65=" ","OK",IF(ISBLANK(VLOOKUP(BI65,'Player List'!$A$3:$C$275,3)),"Err",IF(VLOOKUP(BI65,'Player List'!$A$3:$C$275,3)='Player Input'!$C65,"OK",IF(VLOOKUP(BI65,'Player List'!$A$3:$C$275,2)=VLOOKUP($C65,'Lookup Lists'!$A$2:$C$23,3),"CS","Err"))))</f>
        <v>OK</v>
      </c>
      <c r="CE65" s="3" t="str">
        <f>IF(BJ65=" ","OK",IF(ISBLANK(VLOOKUP(BJ65,'Player List'!$A$3:$C$275,3)),"Err",IF(VLOOKUP(BJ65,'Player List'!$A$3:$C$275,3)='Player Input'!$C65,"OK",IF(VLOOKUP(BJ65,'Player List'!$A$3:$C$275,2)=VLOOKUP($C65,'Lookup Lists'!$A$2:$C$23,3),"CS","Err"))))</f>
        <v>OK</v>
      </c>
      <c r="CF65" s="3" t="str">
        <f>IF(BK65=" ","OK",IF(ISBLANK(VLOOKUP(BK65,'Player List'!$A$3:$C$275,3)),"Err",IF(VLOOKUP(BK65,'Player List'!$A$3:$C$275,3)='Player Input'!$C65,"OK",IF(VLOOKUP(BK65,'Player List'!$A$3:$C$275,2)=VLOOKUP($C65,'Lookup Lists'!$A$2:$C$23,3),"CS","Err"))))</f>
        <v>OK</v>
      </c>
      <c r="CG65" s="3" t="str">
        <f>IF(BL65=" ","OK",IF(ISBLANK(VLOOKUP(BL65,'Player List'!$A$3:$C$275,3)),"Err",IF(VLOOKUP(BL65,'Player List'!$A$3:$C$275,3)='Player Input'!$C65,"OK",IF(VLOOKUP(BL65,'Player List'!$A$3:$C$275,2)=VLOOKUP($C65,'Lookup Lists'!$A$2:$C$23,3),"CS","Err"))))</f>
        <v>OK</v>
      </c>
      <c r="CH65" s="3" t="str">
        <f>IF(BM65=" ","OK",IF(ISBLANK(VLOOKUP(BM65,'Player List'!$A$3:$C$275,3)),"Err",IF(VLOOKUP(BM65,'Player List'!$A$3:$C$275,3)='Player Input'!$C65,"OK",IF(VLOOKUP(BM65,'Player List'!$A$3:$C$275,2)=VLOOKUP($C65,'Lookup Lists'!$A$2:$C$23,3),"CS","Err"))))</f>
        <v>OK</v>
      </c>
      <c r="CI65" s="43" t="str">
        <f>IF(BN65=" ","OK",IF(ISBLANK(VLOOKUP(BN65,'Player List'!$A$3:$C$275,3)),"Err",IF(VLOOKUP(BN65,'Player List'!$A$3:$C$275,3)='Player Input'!$C65,"OK",IF(VLOOKUP(BN65,'Player List'!$A$3:$C$275,2)=VLOOKUP($C65,'Lookup Lists'!$A$2:$C$23,3),"CS","Err"))))</f>
        <v>OK</v>
      </c>
    </row>
    <row r="66" spans="1:87" x14ac:dyDescent="0.2">
      <c r="A66" s="90">
        <v>42692</v>
      </c>
      <c r="B66" s="89" t="s">
        <v>270</v>
      </c>
      <c r="C66" s="89" t="s">
        <v>272</v>
      </c>
      <c r="D66" s="60" t="str">
        <f t="shared" si="0"/>
        <v>CS</v>
      </c>
      <c r="E66" s="42">
        <v>24</v>
      </c>
      <c r="F66" s="46" t="str">
        <f>VLOOKUP(E66,'Player List'!$A$3:$F$275,6)</f>
        <v>M BELL</v>
      </c>
      <c r="G66" s="3">
        <v>273</v>
      </c>
      <c r="H66" s="46" t="str">
        <f>VLOOKUP(G66,'Player List'!$A$3:$F$275,6)</f>
        <v>J BEVAN</v>
      </c>
      <c r="I66" s="3">
        <v>23</v>
      </c>
      <c r="J66" s="46" t="str">
        <f>VLOOKUP(I66,'Player List'!$A$3:$F$275,6)</f>
        <v>R BELL</v>
      </c>
      <c r="K66" s="3">
        <v>14</v>
      </c>
      <c r="L66" s="46" t="str">
        <f>VLOOKUP(K66,'Player List'!$A$3:$F$275,6)</f>
        <v>D BYWATER</v>
      </c>
      <c r="M66" s="42">
        <v>21</v>
      </c>
      <c r="N66" s="46" t="str">
        <f>VLOOKUP(M66,'Player List'!$A$3:$F$275,6)</f>
        <v>O WATKINS</v>
      </c>
      <c r="O66" s="3">
        <v>279</v>
      </c>
      <c r="P66" s="46" t="str">
        <f>VLOOKUP(O66,'Player List'!$A$3:$F$275,6)</f>
        <v>R MARTIN</v>
      </c>
      <c r="Q66" s="3">
        <v>19</v>
      </c>
      <c r="R66" s="46" t="str">
        <f>VLOOKUP(Q66,'Player List'!$A$3:$F$275,6)</f>
        <v>J OAKMAN</v>
      </c>
      <c r="S66" s="3">
        <v>13</v>
      </c>
      <c r="T66" s="47" t="str">
        <f>VLOOKUP(S66,'Player List'!$A$3:$F$275,6)</f>
        <v>G BYWATER</v>
      </c>
      <c r="U66" s="46"/>
      <c r="V66" s="46" t="e">
        <f>VLOOKUP(U66,'Player List'!$A$3:$F$275,6)</f>
        <v>#N/A</v>
      </c>
      <c r="W66" s="46"/>
      <c r="X66" s="47" t="e">
        <f>VLOOKUP(W66,'Player List'!$A$3:$F$275,6)</f>
        <v>#N/A</v>
      </c>
      <c r="Y66" s="34"/>
      <c r="Z66" s="42">
        <v>161</v>
      </c>
      <c r="AA66" s="46" t="str">
        <f>VLOOKUP(Z66,'Player List'!$A$3:$F$275,6)</f>
        <v>P MILLS</v>
      </c>
      <c r="AB66" s="3">
        <v>146</v>
      </c>
      <c r="AC66" s="46" t="str">
        <f>VLOOKUP(AB66,'Player List'!$A$3:$F$275,6)</f>
        <v>B GLOVER</v>
      </c>
      <c r="AD66" s="3">
        <v>155</v>
      </c>
      <c r="AE66" s="46" t="str">
        <f>VLOOKUP(AD66,'Player List'!$A$3:$F$275,6)</f>
        <v>H CHURCHILL</v>
      </c>
      <c r="AF66" s="3">
        <v>162</v>
      </c>
      <c r="AG66" s="47" t="str">
        <f>VLOOKUP(AF66,'Player List'!$A$3:$F$275,6)</f>
        <v>D MILLS</v>
      </c>
      <c r="AH66" s="42">
        <v>160</v>
      </c>
      <c r="AI66" s="46" t="str">
        <f>VLOOKUP(AH66,'Player List'!$A$3:$F$275,6)</f>
        <v>L COLE</v>
      </c>
      <c r="AJ66" s="3">
        <v>156</v>
      </c>
      <c r="AK66" s="46" t="str">
        <f>VLOOKUP(AJ66,'Player List'!$A$3:$F$275,6)</f>
        <v>J CHURCHILL</v>
      </c>
      <c r="AL66" s="3">
        <v>319</v>
      </c>
      <c r="AM66" s="46" t="str">
        <f>VLOOKUP(AL66,'Player List'!$A$3:$F$275,6)</f>
        <v>R PEARCE</v>
      </c>
      <c r="AN66" s="3">
        <v>166</v>
      </c>
      <c r="AO66" s="47" t="str">
        <f>VLOOKUP(AN66,'Player List'!$A$3:$F$275,6)</f>
        <v>J PERKS</v>
      </c>
      <c r="AP66" s="46"/>
      <c r="AQ66" s="46" t="e">
        <f>VLOOKUP(AP66,'Player List'!$A$3:$F$275,6)</f>
        <v>#N/A</v>
      </c>
      <c r="AR66" s="46"/>
      <c r="AS66" s="47" t="e">
        <f>VLOOKUP(AR66,'Player List'!$A$3:$F$275,6)</f>
        <v>#N/A</v>
      </c>
      <c r="AU66" s="42">
        <f t="shared" si="21"/>
        <v>24</v>
      </c>
      <c r="AV66" s="3">
        <f t="shared" si="22"/>
        <v>273</v>
      </c>
      <c r="AW66" s="3">
        <f t="shared" si="23"/>
        <v>23</v>
      </c>
      <c r="AX66" s="3">
        <f t="shared" si="24"/>
        <v>14</v>
      </c>
      <c r="AY66" s="3">
        <f t="shared" si="25"/>
        <v>21</v>
      </c>
      <c r="AZ66" s="3">
        <f t="shared" si="26"/>
        <v>279</v>
      </c>
      <c r="BA66" s="3">
        <f t="shared" si="27"/>
        <v>19</v>
      </c>
      <c r="BB66" s="3">
        <f t="shared" si="28"/>
        <v>13</v>
      </c>
      <c r="BC66" s="3" t="str">
        <f t="shared" si="9"/>
        <v xml:space="preserve"> </v>
      </c>
      <c r="BD66" s="3" t="str">
        <f t="shared" si="10"/>
        <v xml:space="preserve"> </v>
      </c>
      <c r="BE66" s="42">
        <f t="shared" si="29"/>
        <v>161</v>
      </c>
      <c r="BF66" s="3">
        <f t="shared" si="30"/>
        <v>146</v>
      </c>
      <c r="BG66" s="3">
        <f t="shared" si="31"/>
        <v>155</v>
      </c>
      <c r="BH66" s="3">
        <f t="shared" si="32"/>
        <v>162</v>
      </c>
      <c r="BI66" s="3">
        <f t="shared" si="33"/>
        <v>160</v>
      </c>
      <c r="BJ66" s="3">
        <f t="shared" si="34"/>
        <v>156</v>
      </c>
      <c r="BK66" s="3">
        <f t="shared" si="35"/>
        <v>319</v>
      </c>
      <c r="BL66" s="3">
        <f t="shared" si="36"/>
        <v>166</v>
      </c>
      <c r="BM66" s="3" t="str">
        <f t="shared" si="19"/>
        <v xml:space="preserve"> </v>
      </c>
      <c r="BN66" s="43" t="str">
        <f t="shared" si="20"/>
        <v xml:space="preserve"> </v>
      </c>
      <c r="BP66" s="42" t="str">
        <f>IF(AU66=" ","OK",IF(ISBLANK(VLOOKUP(AU66,'Player List'!$A$3:$C$275,3)),"Err",IF(VLOOKUP(AU66,'Player List'!$A$3:$C$275,3)='Player Input'!$B66,"OK",IF(VLOOKUP(AU66,'Player List'!$A$3:$C$275,2)=VLOOKUP($B66,'Lookup Lists'!$A$2:$C$23,3),"CS","Err"))))</f>
        <v>OK</v>
      </c>
      <c r="BQ66" s="3" t="str">
        <f>IF(AV66=" ","OK",IF(ISBLANK(VLOOKUP(AV66,'Player List'!$A$3:$C$275,3)),"Err",IF(VLOOKUP(AV66,'Player List'!$A$3:$C$275,3)='Player Input'!$B66,"OK",IF(VLOOKUP(AV66,'Player List'!$A$3:$C$275,2)=VLOOKUP($B66,'Lookup Lists'!$A$2:$C$23,3),"CS","Err"))))</f>
        <v>OK</v>
      </c>
      <c r="BR66" s="3" t="str">
        <f>IF(AW66=" ","OK",IF(ISBLANK(VLOOKUP(AW66,'Player List'!$A$3:$C$275,3)),"Err",IF(VLOOKUP(AW66,'Player List'!$A$3:$C$275,3)='Player Input'!$B66,"OK",IF(VLOOKUP(AW66,'Player List'!$A$3:$C$275,2)=VLOOKUP($B66,'Lookup Lists'!$A$2:$C$23,3),"CS","Err"))))</f>
        <v>OK</v>
      </c>
      <c r="BS66" s="3" t="str">
        <f>IF(AX66=" ","OK",IF(ISBLANK(VLOOKUP(AX66,'Player List'!$A$3:$C$275,3)),"Err",IF(VLOOKUP(AX66,'Player List'!$A$3:$C$275,3)='Player Input'!$B66,"OK",IF(VLOOKUP(AX66,'Player List'!$A$3:$C$275,2)=VLOOKUP($B66,'Lookup Lists'!$A$2:$C$23,3),"CS","Err"))))</f>
        <v>OK</v>
      </c>
      <c r="BT66" s="3" t="str">
        <f>IF(AY66=" ","OK",IF(ISBLANK(VLOOKUP(AY66,'Player List'!$A$3:$C$275,3)),"Err",IF(VLOOKUP(AY66,'Player List'!$A$3:$C$275,3)='Player Input'!$B66,"OK",IF(VLOOKUP(AY66,'Player List'!$A$3:$C$275,2)=VLOOKUP($B66,'Lookup Lists'!$A$2:$C$23,3),"CS","Err"))))</f>
        <v>OK</v>
      </c>
      <c r="BU66" s="3" t="str">
        <f>IF(AZ66=" ","OK",IF(ISBLANK(VLOOKUP(AZ66,'Player List'!$A$3:$C$275,3)),"Err",IF(VLOOKUP(AZ66,'Player List'!$A$3:$C$275,3)='Player Input'!$B66,"OK",IF(VLOOKUP(AZ66,'Player List'!$A$3:$C$275,2)=VLOOKUP($B66,'Lookup Lists'!$A$2:$C$23,3),"CS","Err"))))</f>
        <v>OK</v>
      </c>
      <c r="BV66" s="3" t="str">
        <f>IF(BA66=" ","OK",IF(ISBLANK(VLOOKUP(BA66,'Player List'!$A$3:$C$275,3)),"Err",IF(VLOOKUP(BA66,'Player List'!$A$3:$C$275,3)='Player Input'!$B66,"OK",IF(VLOOKUP(BA66,'Player List'!$A$3:$C$275,2)=VLOOKUP($B66,'Lookup Lists'!$A$2:$C$23,3),"CS","Err"))))</f>
        <v>OK</v>
      </c>
      <c r="BW66" s="3" t="str">
        <f>IF(BB66=" ","OK",IF(ISBLANK(VLOOKUP(BB66,'Player List'!$A$3:$C$275,3)),"Err",IF(VLOOKUP(BB66,'Player List'!$A$3:$C$275,3)='Player Input'!$B66,"OK",IF(VLOOKUP(BB66,'Player List'!$A$3:$C$275,2)=VLOOKUP($B66,'Lookup Lists'!$A$2:$C$23,3),"CS","Err"))))</f>
        <v>OK</v>
      </c>
      <c r="BX66" s="3" t="str">
        <f>IF(BC66=" ","OK",IF(ISBLANK(VLOOKUP(BC66,'Player List'!$A$3:$C$275,3)),"Err",IF(VLOOKUP(BC66,'Player List'!$A$3:$C$275,3)='Player Input'!$B66,"OK",IF(VLOOKUP(BC66,'Player List'!$A$3:$C$275,2)=VLOOKUP($B66,'Lookup Lists'!$A$2:$C$23,3),"CS","Err"))))</f>
        <v>OK</v>
      </c>
      <c r="BY66" s="3" t="str">
        <f>IF(BD66=" ","OK",IF(ISBLANK(VLOOKUP(BD66,'Player List'!$A$3:$C$275,3)),"Err",IF(VLOOKUP(BD66,'Player List'!$A$3:$C$275,3)='Player Input'!$B66,"OK",IF(VLOOKUP(BD66,'Player List'!$A$3:$C$275,2)=VLOOKUP($B66,'Lookup Lists'!$A$2:$C$23,3),"CS","Err"))))</f>
        <v>OK</v>
      </c>
      <c r="BZ66" s="42" t="str">
        <f>IF(BE66=" ","OK",IF(ISBLANK(VLOOKUP(BE66,'Player List'!$A$3:$C$275,3)),"Err",IF(VLOOKUP(BE66,'Player List'!$A$3:$C$275,3)='Player Input'!$C66,"OK",IF(VLOOKUP(BE66,'Player List'!$A$3:$C$275,2)=VLOOKUP($C66,'Lookup Lists'!$A$2:$C$23,3),"CS","Err"))))</f>
        <v>OK</v>
      </c>
      <c r="CA66" s="3" t="str">
        <f>IF(BF66=" ","OK",IF(ISBLANK(VLOOKUP(BF66,'Player List'!$A$3:$C$275,3)),"Err",IF(VLOOKUP(BF66,'Player List'!$A$3:$C$275,3)='Player Input'!$C66,"OK",IF(VLOOKUP(BF66,'Player List'!$A$3:$C$275,2)=VLOOKUP($C66,'Lookup Lists'!$A$2:$C$23,3),"CS","Err"))))</f>
        <v>CS</v>
      </c>
      <c r="CB66" s="3" t="str">
        <f>IF(BG66=" ","OK",IF(ISBLANK(VLOOKUP(BG66,'Player List'!$A$3:$C$275,3)),"Err",IF(VLOOKUP(BG66,'Player List'!$A$3:$C$275,3)='Player Input'!$C66,"OK",IF(VLOOKUP(BG66,'Player List'!$A$3:$C$275,2)=VLOOKUP($C66,'Lookup Lists'!$A$2:$C$23,3),"CS","Err"))))</f>
        <v>OK</v>
      </c>
      <c r="CC66" s="3" t="str">
        <f>IF(BH66=" ","OK",IF(ISBLANK(VLOOKUP(BH66,'Player List'!$A$3:$C$275,3)),"Err",IF(VLOOKUP(BH66,'Player List'!$A$3:$C$275,3)='Player Input'!$C66,"OK",IF(VLOOKUP(BH66,'Player List'!$A$3:$C$275,2)=VLOOKUP($C66,'Lookup Lists'!$A$2:$C$23,3),"CS","Err"))))</f>
        <v>OK</v>
      </c>
      <c r="CD66" s="3" t="str">
        <f>IF(BI66=" ","OK",IF(ISBLANK(VLOOKUP(BI66,'Player List'!$A$3:$C$275,3)),"Err",IF(VLOOKUP(BI66,'Player List'!$A$3:$C$275,3)='Player Input'!$C66,"OK",IF(VLOOKUP(BI66,'Player List'!$A$3:$C$275,2)=VLOOKUP($C66,'Lookup Lists'!$A$2:$C$23,3),"CS","Err"))))</f>
        <v>OK</v>
      </c>
      <c r="CE66" s="3" t="str">
        <f>IF(BJ66=" ","OK",IF(ISBLANK(VLOOKUP(BJ66,'Player List'!$A$3:$C$275,3)),"Err",IF(VLOOKUP(BJ66,'Player List'!$A$3:$C$275,3)='Player Input'!$C66,"OK",IF(VLOOKUP(BJ66,'Player List'!$A$3:$C$275,2)=VLOOKUP($C66,'Lookup Lists'!$A$2:$C$23,3),"CS","Err"))))</f>
        <v>OK</v>
      </c>
      <c r="CF66" s="3" t="str">
        <f>IF(BK66=" ","OK",IF(ISBLANK(VLOOKUP(BK66,'Player List'!$A$3:$C$275,3)),"Err",IF(VLOOKUP(BK66,'Player List'!$A$3:$C$275,3)='Player Input'!$C66,"OK",IF(VLOOKUP(BK66,'Player List'!$A$3:$C$275,2)=VLOOKUP($C66,'Lookup Lists'!$A$2:$C$23,3),"CS","Err"))))</f>
        <v>OK</v>
      </c>
      <c r="CG66" s="3" t="str">
        <f>IF(BL66=" ","OK",IF(ISBLANK(VLOOKUP(BL66,'Player List'!$A$3:$C$275,3)),"Err",IF(VLOOKUP(BL66,'Player List'!$A$3:$C$275,3)='Player Input'!$C66,"OK",IF(VLOOKUP(BL66,'Player List'!$A$3:$C$275,2)=VLOOKUP($C66,'Lookup Lists'!$A$2:$C$23,3),"CS","Err"))))</f>
        <v>OK</v>
      </c>
      <c r="CH66" s="3" t="str">
        <f>IF(BM66=" ","OK",IF(ISBLANK(VLOOKUP(BM66,'Player List'!$A$3:$C$275,3)),"Err",IF(VLOOKUP(BM66,'Player List'!$A$3:$C$275,3)='Player Input'!$C66,"OK",IF(VLOOKUP(BM66,'Player List'!$A$3:$C$275,2)=VLOOKUP($C66,'Lookup Lists'!$A$2:$C$23,3),"CS","Err"))))</f>
        <v>OK</v>
      </c>
      <c r="CI66" s="43" t="str">
        <f>IF(BN66=" ","OK",IF(ISBLANK(VLOOKUP(BN66,'Player List'!$A$3:$C$275,3)),"Err",IF(VLOOKUP(BN66,'Player List'!$A$3:$C$275,3)='Player Input'!$C66,"OK",IF(VLOOKUP(BN66,'Player List'!$A$3:$C$275,2)=VLOOKUP($C66,'Lookup Lists'!$A$2:$C$23,3),"CS","Err"))))</f>
        <v>OK</v>
      </c>
    </row>
    <row r="67" spans="1:87" x14ac:dyDescent="0.2">
      <c r="A67" s="90">
        <v>42692</v>
      </c>
      <c r="B67" s="89" t="s">
        <v>347</v>
      </c>
      <c r="C67" s="89" t="s">
        <v>271</v>
      </c>
      <c r="D67" s="60" t="str">
        <f t="shared" si="0"/>
        <v>OK</v>
      </c>
      <c r="E67" s="42">
        <v>75</v>
      </c>
      <c r="F67" s="46" t="str">
        <f>VLOOKUP(E67,'Player List'!$A$3:$F$275,6)</f>
        <v>S WHITTINGHAM</v>
      </c>
      <c r="G67" s="3">
        <v>79</v>
      </c>
      <c r="H67" s="46" t="str">
        <f>VLOOKUP(G67,'Player List'!$A$3:$F$275,6)</f>
        <v>A WYE</v>
      </c>
      <c r="I67" s="3">
        <v>71</v>
      </c>
      <c r="J67" s="46" t="str">
        <f>VLOOKUP(I67,'Player List'!$A$3:$F$275,6)</f>
        <v>J PEARCE</v>
      </c>
      <c r="K67" s="3">
        <v>81</v>
      </c>
      <c r="L67" s="46" t="str">
        <f>VLOOKUP(K67,'Player List'!$A$3:$F$275,6)</f>
        <v>L PHILLIPS</v>
      </c>
      <c r="M67" s="42">
        <v>82</v>
      </c>
      <c r="N67" s="46" t="str">
        <f>VLOOKUP(M67,'Player List'!$A$3:$F$275,6)</f>
        <v>C BOYSE</v>
      </c>
      <c r="O67" s="3">
        <v>308</v>
      </c>
      <c r="P67" s="46" t="str">
        <f>VLOOKUP(O67,'Player List'!$A$3:$F$275,6)</f>
        <v>S WYE</v>
      </c>
      <c r="Q67" s="3">
        <v>72</v>
      </c>
      <c r="R67" s="46" t="str">
        <f>VLOOKUP(Q67,'Player List'!$A$3:$F$275,6)</f>
        <v>H VITALE</v>
      </c>
      <c r="S67" s="3">
        <v>73</v>
      </c>
      <c r="T67" s="47" t="str">
        <f>VLOOKUP(S67,'Player List'!$A$3:$F$275,6)</f>
        <v>T VITALE</v>
      </c>
      <c r="U67" s="46"/>
      <c r="V67" s="46" t="e">
        <f>VLOOKUP(U67,'Player List'!$A$3:$F$275,6)</f>
        <v>#N/A</v>
      </c>
      <c r="W67" s="46"/>
      <c r="X67" s="47" t="e">
        <f>VLOOKUP(W67,'Player List'!$A$3:$F$275,6)</f>
        <v>#N/A</v>
      </c>
      <c r="Y67" s="34"/>
      <c r="Z67" s="42">
        <v>136</v>
      </c>
      <c r="AA67" s="46" t="str">
        <f>VLOOKUP(Z67,'Player List'!$A$3:$F$275,6)</f>
        <v>E GEORGE</v>
      </c>
      <c r="AB67" s="3">
        <v>137</v>
      </c>
      <c r="AC67" s="46" t="str">
        <f>VLOOKUP(AB67,'Player List'!$A$3:$F$275,6)</f>
        <v>R GEORGE</v>
      </c>
      <c r="AD67" s="3">
        <v>140</v>
      </c>
      <c r="AE67" s="46" t="str">
        <f>VLOOKUP(AD67,'Player List'!$A$3:$F$275,6)</f>
        <v>D WATKINS</v>
      </c>
      <c r="AF67" s="3">
        <v>143</v>
      </c>
      <c r="AG67" s="47" t="str">
        <f>VLOOKUP(AF67,'Player List'!$A$3:$F$275,6)</f>
        <v>L WILLIAMS</v>
      </c>
      <c r="AH67" s="42">
        <v>134</v>
      </c>
      <c r="AI67" s="46" t="str">
        <f>VLOOKUP(AH67,'Player List'!$A$3:$F$275,6)</f>
        <v>A ROE</v>
      </c>
      <c r="AJ67" s="3">
        <v>138</v>
      </c>
      <c r="AK67" s="46" t="str">
        <f>VLOOKUP(AJ67,'Player List'!$A$3:$F$275,6)</f>
        <v>G MARSHALL</v>
      </c>
      <c r="AL67" s="3">
        <v>135</v>
      </c>
      <c r="AM67" s="46" t="str">
        <f>VLOOKUP(AL67,'Player List'!$A$3:$F$275,6)</f>
        <v>I ROE</v>
      </c>
      <c r="AN67" s="3">
        <v>196</v>
      </c>
      <c r="AO67" s="47" t="str">
        <f>VLOOKUP(AN67,'Player List'!$A$3:$F$275,6)</f>
        <v>I PARK</v>
      </c>
      <c r="AP67" s="46"/>
      <c r="AQ67" s="46" t="e">
        <f>VLOOKUP(AP67,'Player List'!$A$3:$F$275,6)</f>
        <v>#N/A</v>
      </c>
      <c r="AR67" s="46"/>
      <c r="AS67" s="47" t="e">
        <f>VLOOKUP(AR67,'Player List'!$A$3:$F$275,6)</f>
        <v>#N/A</v>
      </c>
      <c r="AU67" s="42">
        <f t="shared" si="21"/>
        <v>75</v>
      </c>
      <c r="AV67" s="3">
        <f t="shared" si="22"/>
        <v>79</v>
      </c>
      <c r="AW67" s="3">
        <f t="shared" si="23"/>
        <v>71</v>
      </c>
      <c r="AX67" s="3">
        <f t="shared" si="24"/>
        <v>81</v>
      </c>
      <c r="AY67" s="3">
        <f t="shared" si="25"/>
        <v>82</v>
      </c>
      <c r="AZ67" s="3">
        <f t="shared" si="26"/>
        <v>308</v>
      </c>
      <c r="BA67" s="3">
        <f t="shared" si="27"/>
        <v>72</v>
      </c>
      <c r="BB67" s="3">
        <f t="shared" si="28"/>
        <v>73</v>
      </c>
      <c r="BC67" s="3" t="str">
        <f t="shared" si="9"/>
        <v xml:space="preserve"> </v>
      </c>
      <c r="BD67" s="3" t="str">
        <f t="shared" si="10"/>
        <v xml:space="preserve"> </v>
      </c>
      <c r="BE67" s="42">
        <f t="shared" si="29"/>
        <v>136</v>
      </c>
      <c r="BF67" s="3">
        <f t="shared" si="30"/>
        <v>137</v>
      </c>
      <c r="BG67" s="3">
        <f t="shared" si="31"/>
        <v>140</v>
      </c>
      <c r="BH67" s="3">
        <f t="shared" si="32"/>
        <v>143</v>
      </c>
      <c r="BI67" s="3">
        <f t="shared" si="33"/>
        <v>134</v>
      </c>
      <c r="BJ67" s="3">
        <f t="shared" si="34"/>
        <v>138</v>
      </c>
      <c r="BK67" s="3">
        <f t="shared" si="35"/>
        <v>135</v>
      </c>
      <c r="BL67" s="3">
        <f t="shared" si="36"/>
        <v>196</v>
      </c>
      <c r="BM67" s="3" t="str">
        <f t="shared" si="19"/>
        <v xml:space="preserve"> </v>
      </c>
      <c r="BN67" s="43" t="str">
        <f t="shared" si="20"/>
        <v xml:space="preserve"> </v>
      </c>
      <c r="BP67" s="42" t="str">
        <f>IF(AU67=" ","OK",IF(ISBLANK(VLOOKUP(AU67,'Player List'!$A$3:$C$275,3)),"Err",IF(VLOOKUP(AU67,'Player List'!$A$3:$C$275,3)='Player Input'!$B67,"OK",IF(VLOOKUP(AU67,'Player List'!$A$3:$C$275,2)=VLOOKUP($B67,'Lookup Lists'!$A$2:$C$23,3),"CS","Err"))))</f>
        <v>OK</v>
      </c>
      <c r="BQ67" s="3" t="str">
        <f>IF(AV67=" ","OK",IF(ISBLANK(VLOOKUP(AV67,'Player List'!$A$3:$C$275,3)),"Err",IF(VLOOKUP(AV67,'Player List'!$A$3:$C$275,3)='Player Input'!$B67,"OK",IF(VLOOKUP(AV67,'Player List'!$A$3:$C$275,2)=VLOOKUP($B67,'Lookup Lists'!$A$2:$C$23,3),"CS","Err"))))</f>
        <v>OK</v>
      </c>
      <c r="BR67" s="3" t="str">
        <f>IF(AW67=" ","OK",IF(ISBLANK(VLOOKUP(AW67,'Player List'!$A$3:$C$275,3)),"Err",IF(VLOOKUP(AW67,'Player List'!$A$3:$C$275,3)='Player Input'!$B67,"OK",IF(VLOOKUP(AW67,'Player List'!$A$3:$C$275,2)=VLOOKUP($B67,'Lookup Lists'!$A$2:$C$23,3),"CS","Err"))))</f>
        <v>OK</v>
      </c>
      <c r="BS67" s="3" t="str">
        <f>IF(AX67=" ","OK",IF(ISBLANK(VLOOKUP(AX67,'Player List'!$A$3:$C$275,3)),"Err",IF(VLOOKUP(AX67,'Player List'!$A$3:$C$275,3)='Player Input'!$B67,"OK",IF(VLOOKUP(AX67,'Player List'!$A$3:$C$275,2)=VLOOKUP($B67,'Lookup Lists'!$A$2:$C$23,3),"CS","Err"))))</f>
        <v>OK</v>
      </c>
      <c r="BT67" s="3" t="str">
        <f>IF(AY67=" ","OK",IF(ISBLANK(VLOOKUP(AY67,'Player List'!$A$3:$C$275,3)),"Err",IF(VLOOKUP(AY67,'Player List'!$A$3:$C$275,3)='Player Input'!$B67,"OK",IF(VLOOKUP(AY67,'Player List'!$A$3:$C$275,2)=VLOOKUP($B67,'Lookup Lists'!$A$2:$C$23,3),"CS","Err"))))</f>
        <v>OK</v>
      </c>
      <c r="BU67" s="3" t="str">
        <f>IF(AZ67=" ","OK",IF(ISBLANK(VLOOKUP(AZ67,'Player List'!$A$3:$C$275,3)),"Err",IF(VLOOKUP(AZ67,'Player List'!$A$3:$C$275,3)='Player Input'!$B67,"OK",IF(VLOOKUP(AZ67,'Player List'!$A$3:$C$275,2)=VLOOKUP($B67,'Lookup Lists'!$A$2:$C$23,3),"CS","Err"))))</f>
        <v>OK</v>
      </c>
      <c r="BV67" s="3" t="str">
        <f>IF(BA67=" ","OK",IF(ISBLANK(VLOOKUP(BA67,'Player List'!$A$3:$C$275,3)),"Err",IF(VLOOKUP(BA67,'Player List'!$A$3:$C$275,3)='Player Input'!$B67,"OK",IF(VLOOKUP(BA67,'Player List'!$A$3:$C$275,2)=VLOOKUP($B67,'Lookup Lists'!$A$2:$C$23,3),"CS","Err"))))</f>
        <v>OK</v>
      </c>
      <c r="BW67" s="3" t="str">
        <f>IF(BB67=" ","OK",IF(ISBLANK(VLOOKUP(BB67,'Player List'!$A$3:$C$275,3)),"Err",IF(VLOOKUP(BB67,'Player List'!$A$3:$C$275,3)='Player Input'!$B67,"OK",IF(VLOOKUP(BB67,'Player List'!$A$3:$C$275,2)=VLOOKUP($B67,'Lookup Lists'!$A$2:$C$23,3),"CS","Err"))))</f>
        <v>OK</v>
      </c>
      <c r="BX67" s="3" t="str">
        <f>IF(BC67=" ","OK",IF(ISBLANK(VLOOKUP(BC67,'Player List'!$A$3:$C$275,3)),"Err",IF(VLOOKUP(BC67,'Player List'!$A$3:$C$275,3)='Player Input'!$B67,"OK",IF(VLOOKUP(BC67,'Player List'!$A$3:$C$275,2)=VLOOKUP($B67,'Lookup Lists'!$A$2:$C$23,3),"CS","Err"))))</f>
        <v>OK</v>
      </c>
      <c r="BY67" s="3" t="str">
        <f>IF(BD67=" ","OK",IF(ISBLANK(VLOOKUP(BD67,'Player List'!$A$3:$C$275,3)),"Err",IF(VLOOKUP(BD67,'Player List'!$A$3:$C$275,3)='Player Input'!$B67,"OK",IF(VLOOKUP(BD67,'Player List'!$A$3:$C$275,2)=VLOOKUP($B67,'Lookup Lists'!$A$2:$C$23,3),"CS","Err"))))</f>
        <v>OK</v>
      </c>
      <c r="BZ67" s="42" t="str">
        <f>IF(BE67=" ","OK",IF(ISBLANK(VLOOKUP(BE67,'Player List'!$A$3:$C$275,3)),"Err",IF(VLOOKUP(BE67,'Player List'!$A$3:$C$275,3)='Player Input'!$C67,"OK",IF(VLOOKUP(BE67,'Player List'!$A$3:$C$275,2)=VLOOKUP($C67,'Lookup Lists'!$A$2:$C$23,3),"CS","Err"))))</f>
        <v>OK</v>
      </c>
      <c r="CA67" s="3" t="str">
        <f>IF(BF67=" ","OK",IF(ISBLANK(VLOOKUP(BF67,'Player List'!$A$3:$C$275,3)),"Err",IF(VLOOKUP(BF67,'Player List'!$A$3:$C$275,3)='Player Input'!$C67,"OK",IF(VLOOKUP(BF67,'Player List'!$A$3:$C$275,2)=VLOOKUP($C67,'Lookup Lists'!$A$2:$C$23,3),"CS","Err"))))</f>
        <v>OK</v>
      </c>
      <c r="CB67" s="3" t="str">
        <f>IF(BG67=" ","OK",IF(ISBLANK(VLOOKUP(BG67,'Player List'!$A$3:$C$275,3)),"Err",IF(VLOOKUP(BG67,'Player List'!$A$3:$C$275,3)='Player Input'!$C67,"OK",IF(VLOOKUP(BG67,'Player List'!$A$3:$C$275,2)=VLOOKUP($C67,'Lookup Lists'!$A$2:$C$23,3),"CS","Err"))))</f>
        <v>OK</v>
      </c>
      <c r="CC67" s="3" t="str">
        <f>IF(BH67=" ","OK",IF(ISBLANK(VLOOKUP(BH67,'Player List'!$A$3:$C$275,3)),"Err",IF(VLOOKUP(BH67,'Player List'!$A$3:$C$275,3)='Player Input'!$C67,"OK",IF(VLOOKUP(BH67,'Player List'!$A$3:$C$275,2)=VLOOKUP($C67,'Lookup Lists'!$A$2:$C$23,3),"CS","Err"))))</f>
        <v>OK</v>
      </c>
      <c r="CD67" s="3" t="str">
        <f>IF(BI67=" ","OK",IF(ISBLANK(VLOOKUP(BI67,'Player List'!$A$3:$C$275,3)),"Err",IF(VLOOKUP(BI67,'Player List'!$A$3:$C$275,3)='Player Input'!$C67,"OK",IF(VLOOKUP(BI67,'Player List'!$A$3:$C$275,2)=VLOOKUP($C67,'Lookup Lists'!$A$2:$C$23,3),"CS","Err"))))</f>
        <v>OK</v>
      </c>
      <c r="CE67" s="3" t="str">
        <f>IF(BJ67=" ","OK",IF(ISBLANK(VLOOKUP(BJ67,'Player List'!$A$3:$C$275,3)),"Err",IF(VLOOKUP(BJ67,'Player List'!$A$3:$C$275,3)='Player Input'!$C67,"OK",IF(VLOOKUP(BJ67,'Player List'!$A$3:$C$275,2)=VLOOKUP($C67,'Lookup Lists'!$A$2:$C$23,3),"CS","Err"))))</f>
        <v>OK</v>
      </c>
      <c r="CF67" s="3" t="str">
        <f>IF(BK67=" ","OK",IF(ISBLANK(VLOOKUP(BK67,'Player List'!$A$3:$C$275,3)),"Err",IF(VLOOKUP(BK67,'Player List'!$A$3:$C$275,3)='Player Input'!$C67,"OK",IF(VLOOKUP(BK67,'Player List'!$A$3:$C$275,2)=VLOOKUP($C67,'Lookup Lists'!$A$2:$C$23,3),"CS","Err"))))</f>
        <v>OK</v>
      </c>
      <c r="CG67" s="3" t="str">
        <f>IF(BL67=" ","OK",IF(ISBLANK(VLOOKUP(BL67,'Player List'!$A$3:$C$275,3)),"Err",IF(VLOOKUP(BL67,'Player List'!$A$3:$C$275,3)='Player Input'!$C67,"OK",IF(VLOOKUP(BL67,'Player List'!$A$3:$C$275,2)=VLOOKUP($C67,'Lookup Lists'!$A$2:$C$23,3),"CS","Err"))))</f>
        <v>OK</v>
      </c>
      <c r="CH67" s="3" t="str">
        <f>IF(BM67=" ","OK",IF(ISBLANK(VLOOKUP(BM67,'Player List'!$A$3:$C$275,3)),"Err",IF(VLOOKUP(BM67,'Player List'!$A$3:$C$275,3)='Player Input'!$C67,"OK",IF(VLOOKUP(BM67,'Player List'!$A$3:$C$275,2)=VLOOKUP($C67,'Lookup Lists'!$A$2:$C$23,3),"CS","Err"))))</f>
        <v>OK</v>
      </c>
      <c r="CI67" s="43" t="str">
        <f>IF(BN67=" ","OK",IF(ISBLANK(VLOOKUP(BN67,'Player List'!$A$3:$C$275,3)),"Err",IF(VLOOKUP(BN67,'Player List'!$A$3:$C$275,3)='Player Input'!$C67,"OK",IF(VLOOKUP(BN67,'Player List'!$A$3:$C$275,2)=VLOOKUP($C67,'Lookup Lists'!$A$2:$C$23,3),"CS","Err"))))</f>
        <v>OK</v>
      </c>
    </row>
    <row r="68" spans="1:87" x14ac:dyDescent="0.2">
      <c r="A68" s="90">
        <v>42694</v>
      </c>
      <c r="B68" s="89" t="s">
        <v>260</v>
      </c>
      <c r="C68" s="89" t="s">
        <v>262</v>
      </c>
      <c r="D68" s="60" t="str">
        <f t="shared" si="0"/>
        <v>OK</v>
      </c>
      <c r="E68" s="42">
        <v>31</v>
      </c>
      <c r="F68" s="46" t="str">
        <f>VLOOKUP(E68,'Player List'!$A$3:$F$275,6)</f>
        <v>J BRYANT</v>
      </c>
      <c r="G68" s="3">
        <v>274</v>
      </c>
      <c r="H68" s="46" t="str">
        <f>VLOOKUP(G68,'Player List'!$A$3:$F$275,6)</f>
        <v>B ROGERS</v>
      </c>
      <c r="I68" s="3">
        <v>27</v>
      </c>
      <c r="J68" s="46" t="str">
        <f>VLOOKUP(I68,'Player List'!$A$3:$F$275,6)</f>
        <v>B HESKETH</v>
      </c>
      <c r="K68" s="3">
        <v>34</v>
      </c>
      <c r="L68" s="46" t="str">
        <f>VLOOKUP(K68,'Player List'!$A$3:$F$275,6)</f>
        <v>D BOTT</v>
      </c>
      <c r="M68" s="42">
        <v>32</v>
      </c>
      <c r="N68" s="46" t="str">
        <f>VLOOKUP(M68,'Player List'!$A$3:$F$275,6)</f>
        <v>K O'CONNOR</v>
      </c>
      <c r="O68" s="3">
        <v>33</v>
      </c>
      <c r="P68" s="46" t="str">
        <f>VLOOKUP(O68,'Player List'!$A$3:$F$275,6)</f>
        <v>D TOLSON</v>
      </c>
      <c r="Q68" s="3">
        <v>30</v>
      </c>
      <c r="R68" s="46" t="str">
        <f>VLOOKUP(Q68,'Player List'!$A$3:$F$275,6)</f>
        <v>J CATON</v>
      </c>
      <c r="S68" s="3">
        <v>29</v>
      </c>
      <c r="T68" s="47" t="str">
        <f>VLOOKUP(S68,'Player List'!$A$3:$F$275,6)</f>
        <v>I PORTER</v>
      </c>
      <c r="U68" s="46"/>
      <c r="V68" s="46" t="e">
        <f>VLOOKUP(U68,'Player List'!$A$3:$F$275,6)</f>
        <v>#N/A</v>
      </c>
      <c r="W68" s="46"/>
      <c r="X68" s="47" t="e">
        <f>VLOOKUP(W68,'Player List'!$A$3:$F$275,6)</f>
        <v>#N/A</v>
      </c>
      <c r="Y68" s="34"/>
      <c r="Z68" s="42">
        <v>116</v>
      </c>
      <c r="AA68" s="46" t="str">
        <f>VLOOKUP(Z68,'Player List'!$A$3:$F$275,6)</f>
        <v>S AYLING</v>
      </c>
      <c r="AC68" s="46" t="e">
        <f>VLOOKUP(AB68,'Player List'!$A$3:$F$275,6)</f>
        <v>#N/A</v>
      </c>
      <c r="AD68" s="3">
        <v>321</v>
      </c>
      <c r="AE68" s="46" t="str">
        <f>VLOOKUP(AD68,'Player List'!$A$3:$F$275,6)</f>
        <v>T SMITH</v>
      </c>
      <c r="AF68" s="3">
        <v>111</v>
      </c>
      <c r="AG68" s="47" t="str">
        <f>VLOOKUP(AF68,'Player List'!$A$3:$F$275,6)</f>
        <v>S MCINTYRE</v>
      </c>
      <c r="AH68" s="42">
        <v>329</v>
      </c>
      <c r="AI68" s="46" t="str">
        <f>VLOOKUP(AH68,'Player List'!$A$3:$F$275,6)</f>
        <v>B ALLEN</v>
      </c>
      <c r="AJ68" s="3">
        <v>118</v>
      </c>
      <c r="AK68" s="46" t="str">
        <f>VLOOKUP(AJ68,'Player List'!$A$3:$F$275,6)</f>
        <v>V HOWLEY</v>
      </c>
      <c r="AL68" s="3">
        <v>317</v>
      </c>
      <c r="AM68" s="46" t="str">
        <f>VLOOKUP(AL68,'Player List'!$A$3:$F$275,6)</f>
        <v>D GOSLING-SMITH</v>
      </c>
      <c r="AN68" s="3">
        <v>234</v>
      </c>
      <c r="AO68" s="47" t="str">
        <f>VLOOKUP(AN68,'Player List'!$A$3:$F$275,6)</f>
        <v>J WELCH</v>
      </c>
      <c r="AP68" s="46"/>
      <c r="AQ68" s="46" t="e">
        <f>VLOOKUP(AP68,'Player List'!$A$3:$F$275,6)</f>
        <v>#N/A</v>
      </c>
      <c r="AR68" s="46"/>
      <c r="AS68" s="47" t="e">
        <f>VLOOKUP(AR68,'Player List'!$A$3:$F$275,6)</f>
        <v>#N/A</v>
      </c>
      <c r="AU68" s="42">
        <f t="shared" si="21"/>
        <v>31</v>
      </c>
      <c r="AV68" s="3">
        <f t="shared" si="22"/>
        <v>274</v>
      </c>
      <c r="AW68" s="3">
        <f t="shared" si="23"/>
        <v>27</v>
      </c>
      <c r="AX68" s="3">
        <f t="shared" si="24"/>
        <v>34</v>
      </c>
      <c r="AY68" s="3">
        <f t="shared" si="25"/>
        <v>32</v>
      </c>
      <c r="AZ68" s="3">
        <f t="shared" si="26"/>
        <v>33</v>
      </c>
      <c r="BA68" s="3">
        <f t="shared" si="27"/>
        <v>30</v>
      </c>
      <c r="BB68" s="3">
        <f t="shared" si="28"/>
        <v>29</v>
      </c>
      <c r="BC68" s="3" t="str">
        <f t="shared" si="9"/>
        <v xml:space="preserve"> </v>
      </c>
      <c r="BD68" s="3" t="str">
        <f t="shared" si="10"/>
        <v xml:space="preserve"> </v>
      </c>
      <c r="BE68" s="42">
        <f t="shared" si="29"/>
        <v>116</v>
      </c>
      <c r="BF68" s="3" t="str">
        <f t="shared" si="30"/>
        <v xml:space="preserve"> </v>
      </c>
      <c r="BG68" s="3">
        <f t="shared" si="31"/>
        <v>321</v>
      </c>
      <c r="BH68" s="3">
        <f t="shared" si="32"/>
        <v>111</v>
      </c>
      <c r="BI68" s="3">
        <f t="shared" si="33"/>
        <v>329</v>
      </c>
      <c r="BJ68" s="3">
        <f t="shared" si="34"/>
        <v>118</v>
      </c>
      <c r="BK68" s="3">
        <f t="shared" si="35"/>
        <v>317</v>
      </c>
      <c r="BL68" s="3">
        <f t="shared" si="36"/>
        <v>234</v>
      </c>
      <c r="BM68" s="3" t="str">
        <f t="shared" si="19"/>
        <v xml:space="preserve"> </v>
      </c>
      <c r="BN68" s="43" t="str">
        <f t="shared" si="20"/>
        <v xml:space="preserve"> </v>
      </c>
      <c r="BP68" s="42" t="str">
        <f>IF(AU68=" ","OK",IF(ISBLANK(VLOOKUP(AU68,'Player List'!$A$3:$C$275,3)),"Err",IF(VLOOKUP(AU68,'Player List'!$A$3:$C$275,3)='Player Input'!$B68,"OK",IF(VLOOKUP(AU68,'Player List'!$A$3:$C$275,2)=VLOOKUP($B68,'Lookup Lists'!$A$2:$C$23,3),"CS","Err"))))</f>
        <v>OK</v>
      </c>
      <c r="BQ68" s="3" t="str">
        <f>IF(AV68=" ","OK",IF(ISBLANK(VLOOKUP(AV68,'Player List'!$A$3:$C$275,3)),"Err",IF(VLOOKUP(AV68,'Player List'!$A$3:$C$275,3)='Player Input'!$B68,"OK",IF(VLOOKUP(AV68,'Player List'!$A$3:$C$275,2)=VLOOKUP($B68,'Lookup Lists'!$A$2:$C$23,3),"CS","Err"))))</f>
        <v>OK</v>
      </c>
      <c r="BR68" s="3" t="str">
        <f>IF(AW68=" ","OK",IF(ISBLANK(VLOOKUP(AW68,'Player List'!$A$3:$C$275,3)),"Err",IF(VLOOKUP(AW68,'Player List'!$A$3:$C$275,3)='Player Input'!$B68,"OK",IF(VLOOKUP(AW68,'Player List'!$A$3:$C$275,2)=VLOOKUP($B68,'Lookup Lists'!$A$2:$C$23,3),"CS","Err"))))</f>
        <v>OK</v>
      </c>
      <c r="BS68" s="3" t="str">
        <f>IF(AX68=" ","OK",IF(ISBLANK(VLOOKUP(AX68,'Player List'!$A$3:$C$275,3)),"Err",IF(VLOOKUP(AX68,'Player List'!$A$3:$C$275,3)='Player Input'!$B68,"OK",IF(VLOOKUP(AX68,'Player List'!$A$3:$C$275,2)=VLOOKUP($B68,'Lookup Lists'!$A$2:$C$23,3),"CS","Err"))))</f>
        <v>OK</v>
      </c>
      <c r="BT68" s="3" t="str">
        <f>IF(AY68=" ","OK",IF(ISBLANK(VLOOKUP(AY68,'Player List'!$A$3:$C$275,3)),"Err",IF(VLOOKUP(AY68,'Player List'!$A$3:$C$275,3)='Player Input'!$B68,"OK",IF(VLOOKUP(AY68,'Player List'!$A$3:$C$275,2)=VLOOKUP($B68,'Lookup Lists'!$A$2:$C$23,3),"CS","Err"))))</f>
        <v>OK</v>
      </c>
      <c r="BU68" s="3" t="str">
        <f>IF(AZ68=" ","OK",IF(ISBLANK(VLOOKUP(AZ68,'Player List'!$A$3:$C$275,3)),"Err",IF(VLOOKUP(AZ68,'Player List'!$A$3:$C$275,3)='Player Input'!$B68,"OK",IF(VLOOKUP(AZ68,'Player List'!$A$3:$C$275,2)=VLOOKUP($B68,'Lookup Lists'!$A$2:$C$23,3),"CS","Err"))))</f>
        <v>OK</v>
      </c>
      <c r="BV68" s="3" t="str">
        <f>IF(BA68=" ","OK",IF(ISBLANK(VLOOKUP(BA68,'Player List'!$A$3:$C$275,3)),"Err",IF(VLOOKUP(BA68,'Player List'!$A$3:$C$275,3)='Player Input'!$B68,"OK",IF(VLOOKUP(BA68,'Player List'!$A$3:$C$275,2)=VLOOKUP($B68,'Lookup Lists'!$A$2:$C$23,3),"CS","Err"))))</f>
        <v>OK</v>
      </c>
      <c r="BW68" s="3" t="str">
        <f>IF(BB68=" ","OK",IF(ISBLANK(VLOOKUP(BB68,'Player List'!$A$3:$C$275,3)),"Err",IF(VLOOKUP(BB68,'Player List'!$A$3:$C$275,3)='Player Input'!$B68,"OK",IF(VLOOKUP(BB68,'Player List'!$A$3:$C$275,2)=VLOOKUP($B68,'Lookup Lists'!$A$2:$C$23,3),"CS","Err"))))</f>
        <v>OK</v>
      </c>
      <c r="BX68" s="3" t="str">
        <f>IF(BC68=" ","OK",IF(ISBLANK(VLOOKUP(BC68,'Player List'!$A$3:$C$275,3)),"Err",IF(VLOOKUP(BC68,'Player List'!$A$3:$C$275,3)='Player Input'!$B68,"OK",IF(VLOOKUP(BC68,'Player List'!$A$3:$C$275,2)=VLOOKUP($B68,'Lookup Lists'!$A$2:$C$23,3),"CS","Err"))))</f>
        <v>OK</v>
      </c>
      <c r="BY68" s="3" t="str">
        <f>IF(BD68=" ","OK",IF(ISBLANK(VLOOKUP(BD68,'Player List'!$A$3:$C$275,3)),"Err",IF(VLOOKUP(BD68,'Player List'!$A$3:$C$275,3)='Player Input'!$B68,"OK",IF(VLOOKUP(BD68,'Player List'!$A$3:$C$275,2)=VLOOKUP($B68,'Lookup Lists'!$A$2:$C$23,3),"CS","Err"))))</f>
        <v>OK</v>
      </c>
      <c r="BZ68" s="42" t="str">
        <f>IF(BE68=" ","OK",IF(ISBLANK(VLOOKUP(BE68,'Player List'!$A$3:$C$275,3)),"Err",IF(VLOOKUP(BE68,'Player List'!$A$3:$C$275,3)='Player Input'!$C68,"OK",IF(VLOOKUP(BE68,'Player List'!$A$3:$C$275,2)=VLOOKUP($C68,'Lookup Lists'!$A$2:$C$23,3),"CS","Err"))))</f>
        <v>OK</v>
      </c>
      <c r="CA68" s="3" t="str">
        <f>IF(BF68=" ","OK",IF(ISBLANK(VLOOKUP(BF68,'Player List'!$A$3:$C$275,3)),"Err",IF(VLOOKUP(BF68,'Player List'!$A$3:$C$275,3)='Player Input'!$C68,"OK",IF(VLOOKUP(BF68,'Player List'!$A$3:$C$275,2)=VLOOKUP($C68,'Lookup Lists'!$A$2:$C$23,3),"CS","Err"))))</f>
        <v>OK</v>
      </c>
      <c r="CB68" s="3" t="str">
        <f>IF(BG68=" ","OK",IF(ISBLANK(VLOOKUP(BG68,'Player List'!$A$3:$C$275,3)),"Err",IF(VLOOKUP(BG68,'Player List'!$A$3:$C$275,3)='Player Input'!$C68,"OK",IF(VLOOKUP(BG68,'Player List'!$A$3:$C$275,2)=VLOOKUP($C68,'Lookup Lists'!$A$2:$C$23,3),"CS","Err"))))</f>
        <v>OK</v>
      </c>
      <c r="CC68" s="3" t="str">
        <f>IF(BH68=" ","OK",IF(ISBLANK(VLOOKUP(BH68,'Player List'!$A$3:$C$275,3)),"Err",IF(VLOOKUP(BH68,'Player List'!$A$3:$C$275,3)='Player Input'!$C68,"OK",IF(VLOOKUP(BH68,'Player List'!$A$3:$C$275,2)=VLOOKUP($C68,'Lookup Lists'!$A$2:$C$23,3),"CS","Err"))))</f>
        <v>OK</v>
      </c>
      <c r="CD68" s="3" t="str">
        <f>IF(BI68=" ","OK",IF(ISBLANK(VLOOKUP(BI68,'Player List'!$A$3:$C$275,3)),"Err",IF(VLOOKUP(BI68,'Player List'!$A$3:$C$275,3)='Player Input'!$C68,"OK",IF(VLOOKUP(BI68,'Player List'!$A$3:$C$275,2)=VLOOKUP($C68,'Lookup Lists'!$A$2:$C$23,3),"CS","Err"))))</f>
        <v>OK</v>
      </c>
      <c r="CE68" s="3" t="str">
        <f>IF(BJ68=" ","OK",IF(ISBLANK(VLOOKUP(BJ68,'Player List'!$A$3:$C$275,3)),"Err",IF(VLOOKUP(BJ68,'Player List'!$A$3:$C$275,3)='Player Input'!$C68,"OK",IF(VLOOKUP(BJ68,'Player List'!$A$3:$C$275,2)=VLOOKUP($C68,'Lookup Lists'!$A$2:$C$23,3),"CS","Err"))))</f>
        <v>OK</v>
      </c>
      <c r="CF68" s="3" t="str">
        <f>IF(BK68=" ","OK",IF(ISBLANK(VLOOKUP(BK68,'Player List'!$A$3:$C$275,3)),"Err",IF(VLOOKUP(BK68,'Player List'!$A$3:$C$275,3)='Player Input'!$C68,"OK",IF(VLOOKUP(BK68,'Player List'!$A$3:$C$275,2)=VLOOKUP($C68,'Lookup Lists'!$A$2:$C$23,3),"CS","Err"))))</f>
        <v>OK</v>
      </c>
      <c r="CG68" s="3" t="str">
        <f>IF(BL68=" ","OK",IF(ISBLANK(VLOOKUP(BL68,'Player List'!$A$3:$C$275,3)),"Err",IF(VLOOKUP(BL68,'Player List'!$A$3:$C$275,3)='Player Input'!$C68,"OK",IF(VLOOKUP(BL68,'Player List'!$A$3:$C$275,2)=VLOOKUP($C68,'Lookup Lists'!$A$2:$C$23,3),"CS","Err"))))</f>
        <v>OK</v>
      </c>
      <c r="CH68" s="3" t="str">
        <f>IF(BM68=" ","OK",IF(ISBLANK(VLOOKUP(BM68,'Player List'!$A$3:$C$275,3)),"Err",IF(VLOOKUP(BM68,'Player List'!$A$3:$C$275,3)='Player Input'!$C68,"OK",IF(VLOOKUP(BM68,'Player List'!$A$3:$C$275,2)=VLOOKUP($C68,'Lookup Lists'!$A$2:$C$23,3),"CS","Err"))))</f>
        <v>OK</v>
      </c>
      <c r="CI68" s="43" t="str">
        <f>IF(BN68=" ","OK",IF(ISBLANK(VLOOKUP(BN68,'Player List'!$A$3:$C$275,3)),"Err",IF(VLOOKUP(BN68,'Player List'!$A$3:$C$275,3)='Player Input'!$C68,"OK",IF(VLOOKUP(BN68,'Player List'!$A$3:$C$275,2)=VLOOKUP($C68,'Lookup Lists'!$A$2:$C$23,3),"CS","Err"))))</f>
        <v>OK</v>
      </c>
    </row>
    <row r="69" spans="1:87" x14ac:dyDescent="0.2">
      <c r="A69" s="90">
        <v>42695</v>
      </c>
      <c r="B69" s="89" t="s">
        <v>345</v>
      </c>
      <c r="C69" s="89" t="s">
        <v>261</v>
      </c>
      <c r="D69" s="60" t="str">
        <f t="shared" si="0"/>
        <v>OK</v>
      </c>
      <c r="E69" s="42">
        <v>325</v>
      </c>
      <c r="F69" s="46" t="str">
        <f>VLOOKUP(E69,'Player List'!$A$3:$F$275,6)</f>
        <v>E BUCHAN</v>
      </c>
      <c r="G69" s="3">
        <v>91</v>
      </c>
      <c r="H69" s="46" t="str">
        <f>VLOOKUP(G69,'Player List'!$A$3:$F$275,6)</f>
        <v>R BEMAND</v>
      </c>
      <c r="I69" s="3">
        <v>64</v>
      </c>
      <c r="J69" s="46" t="str">
        <f>VLOOKUP(I69,'Player List'!$A$3:$F$275,6)</f>
        <v>R MILLINGTON</v>
      </c>
      <c r="K69" s="3">
        <v>285</v>
      </c>
      <c r="L69" s="46" t="str">
        <f>VLOOKUP(K69,'Player List'!$A$3:$F$275,6)</f>
        <v>J CUMMINGS</v>
      </c>
      <c r="M69" s="42">
        <v>306</v>
      </c>
      <c r="N69" s="46" t="str">
        <f>VLOOKUP(M69,'Player List'!$A$3:$F$275,6)</f>
        <v>T ROSSER</v>
      </c>
      <c r="O69" s="3">
        <v>282</v>
      </c>
      <c r="P69" s="46" t="str">
        <f>VLOOKUP(O69,'Player List'!$A$3:$F$275,6)</f>
        <v>J DAVIS</v>
      </c>
      <c r="Q69" s="3">
        <v>59</v>
      </c>
      <c r="R69" s="46" t="str">
        <f>VLOOKUP(Q69,'Player List'!$A$3:$F$275,6)</f>
        <v>J BLEWITT</v>
      </c>
      <c r="S69" s="3">
        <v>70</v>
      </c>
      <c r="T69" s="47" t="str">
        <f>VLOOKUP(S69,'Player List'!$A$3:$F$275,6)</f>
        <v>B HAYWARD</v>
      </c>
      <c r="U69" s="46"/>
      <c r="V69" s="46" t="e">
        <f>VLOOKUP(U69,'Player List'!$A$3:$F$275,6)</f>
        <v>#N/A</v>
      </c>
      <c r="W69" s="46"/>
      <c r="X69" s="47" t="e">
        <f>VLOOKUP(W69,'Player List'!$A$3:$F$275,6)</f>
        <v>#N/A</v>
      </c>
      <c r="Y69" s="34"/>
      <c r="Z69" s="42">
        <v>222</v>
      </c>
      <c r="AA69" s="46" t="str">
        <f>VLOOKUP(Z69,'Player List'!$A$3:$F$275,6)</f>
        <v>G JAMES</v>
      </c>
      <c r="AB69" s="3">
        <v>327</v>
      </c>
      <c r="AC69" s="46" t="str">
        <f>VLOOKUP(AB69,'Player List'!$A$3:$F$275,6)</f>
        <v>M JAMES</v>
      </c>
      <c r="AD69" s="3">
        <v>170</v>
      </c>
      <c r="AE69" s="46" t="str">
        <f>VLOOKUP(AD69,'Player List'!$A$3:$F$275,6)</f>
        <v>M BROWNING</v>
      </c>
      <c r="AF69" s="3">
        <v>167</v>
      </c>
      <c r="AG69" s="47" t="str">
        <f>VLOOKUP(AF69,'Player List'!$A$3:$F$275,6)</f>
        <v>T HORTON-SMITH</v>
      </c>
      <c r="AH69" s="42">
        <v>169</v>
      </c>
      <c r="AI69" s="46" t="str">
        <f>VLOOKUP(AH69,'Player List'!$A$3:$F$275,6)</f>
        <v>W SOILLEUX</v>
      </c>
      <c r="AJ69" s="3">
        <v>355</v>
      </c>
      <c r="AK69" s="46" t="str">
        <f>VLOOKUP(AJ69,'Player List'!$A$3:$F$275,6)</f>
        <v>A NASH</v>
      </c>
      <c r="AL69" s="3">
        <v>176</v>
      </c>
      <c r="AM69" s="46" t="str">
        <f>VLOOKUP(AL69,'Player List'!$A$3:$F$275,6)</f>
        <v>P KITTO</v>
      </c>
      <c r="AN69" s="3">
        <v>175</v>
      </c>
      <c r="AO69" s="47" t="str">
        <f>VLOOKUP(AN69,'Player List'!$A$3:$F$275,6)</f>
        <v>R POTTER</v>
      </c>
      <c r="AP69" s="46"/>
      <c r="AQ69" s="46" t="e">
        <f>VLOOKUP(AP69,'Player List'!$A$3:$F$275,6)</f>
        <v>#N/A</v>
      </c>
      <c r="AR69" s="46"/>
      <c r="AS69" s="47" t="e">
        <f>VLOOKUP(AR69,'Player List'!$A$3:$F$275,6)</f>
        <v>#N/A</v>
      </c>
      <c r="AU69" s="42">
        <f t="shared" si="21"/>
        <v>325</v>
      </c>
      <c r="AV69" s="3">
        <f t="shared" si="22"/>
        <v>91</v>
      </c>
      <c r="AW69" s="3">
        <f t="shared" si="23"/>
        <v>64</v>
      </c>
      <c r="AX69" s="3">
        <f t="shared" si="24"/>
        <v>285</v>
      </c>
      <c r="AY69" s="3">
        <f t="shared" si="25"/>
        <v>306</v>
      </c>
      <c r="AZ69" s="3">
        <f t="shared" si="26"/>
        <v>282</v>
      </c>
      <c r="BA69" s="3">
        <f t="shared" si="27"/>
        <v>59</v>
      </c>
      <c r="BB69" s="3">
        <f t="shared" si="28"/>
        <v>70</v>
      </c>
      <c r="BC69" s="3" t="str">
        <f t="shared" si="9"/>
        <v xml:space="preserve"> </v>
      </c>
      <c r="BD69" s="3" t="str">
        <f t="shared" si="10"/>
        <v xml:space="preserve"> </v>
      </c>
      <c r="BE69" s="42">
        <f t="shared" si="29"/>
        <v>222</v>
      </c>
      <c r="BF69" s="3">
        <f t="shared" si="30"/>
        <v>327</v>
      </c>
      <c r="BG69" s="3">
        <f t="shared" si="31"/>
        <v>170</v>
      </c>
      <c r="BH69" s="3">
        <f t="shared" si="32"/>
        <v>167</v>
      </c>
      <c r="BI69" s="3">
        <f t="shared" si="33"/>
        <v>169</v>
      </c>
      <c r="BJ69" s="3">
        <f t="shared" si="34"/>
        <v>355</v>
      </c>
      <c r="BK69" s="3">
        <f t="shared" si="35"/>
        <v>176</v>
      </c>
      <c r="BL69" s="3">
        <f t="shared" si="36"/>
        <v>175</v>
      </c>
      <c r="BM69" s="3" t="str">
        <f t="shared" si="19"/>
        <v xml:space="preserve"> </v>
      </c>
      <c r="BN69" s="43" t="str">
        <f t="shared" si="20"/>
        <v xml:space="preserve"> </v>
      </c>
      <c r="BP69" s="42" t="str">
        <f>IF(AU69=" ","OK",IF(ISBLANK(VLOOKUP(AU69,'Player List'!$A$3:$C$275,3)),"Err",IF(VLOOKUP(AU69,'Player List'!$A$3:$C$275,3)='Player Input'!$B69,"OK",IF(VLOOKUP(AU69,'Player List'!$A$3:$C$275,2)=VLOOKUP($B69,'Lookup Lists'!$A$2:$C$23,3),"CS","Err"))))</f>
        <v>OK</v>
      </c>
      <c r="BQ69" s="3" t="str">
        <f>IF(AV69=" ","OK",IF(ISBLANK(VLOOKUP(AV69,'Player List'!$A$3:$C$275,3)),"Err",IF(VLOOKUP(AV69,'Player List'!$A$3:$C$275,3)='Player Input'!$B69,"OK",IF(VLOOKUP(AV69,'Player List'!$A$3:$C$275,2)=VLOOKUP($B69,'Lookup Lists'!$A$2:$C$23,3),"CS","Err"))))</f>
        <v>OK</v>
      </c>
      <c r="BR69" s="3" t="str">
        <f>IF(AW69=" ","OK",IF(ISBLANK(VLOOKUP(AW69,'Player List'!$A$3:$C$275,3)),"Err",IF(VLOOKUP(AW69,'Player List'!$A$3:$C$275,3)='Player Input'!$B69,"OK",IF(VLOOKUP(AW69,'Player List'!$A$3:$C$275,2)=VLOOKUP($B69,'Lookup Lists'!$A$2:$C$23,3),"CS","Err"))))</f>
        <v>OK</v>
      </c>
      <c r="BS69" s="3" t="str">
        <f>IF(AX69=" ","OK",IF(ISBLANK(VLOOKUP(AX69,'Player List'!$A$3:$C$275,3)),"Err",IF(VLOOKUP(AX69,'Player List'!$A$3:$C$275,3)='Player Input'!$B69,"OK",IF(VLOOKUP(AX69,'Player List'!$A$3:$C$275,2)=VLOOKUP($B69,'Lookup Lists'!$A$2:$C$23,3),"CS","Err"))))</f>
        <v>OK</v>
      </c>
      <c r="BT69" s="3" t="str">
        <f>IF(AY69=" ","OK",IF(ISBLANK(VLOOKUP(AY69,'Player List'!$A$3:$C$275,3)),"Err",IF(VLOOKUP(AY69,'Player List'!$A$3:$C$275,3)='Player Input'!$B69,"OK",IF(VLOOKUP(AY69,'Player List'!$A$3:$C$275,2)=VLOOKUP($B69,'Lookup Lists'!$A$2:$C$23,3),"CS","Err"))))</f>
        <v>OK</v>
      </c>
      <c r="BU69" s="3" t="str">
        <f>IF(AZ69=" ","OK",IF(ISBLANK(VLOOKUP(AZ69,'Player List'!$A$3:$C$275,3)),"Err",IF(VLOOKUP(AZ69,'Player List'!$A$3:$C$275,3)='Player Input'!$B69,"OK",IF(VLOOKUP(AZ69,'Player List'!$A$3:$C$275,2)=VLOOKUP($B69,'Lookup Lists'!$A$2:$C$23,3),"CS","Err"))))</f>
        <v>OK</v>
      </c>
      <c r="BV69" s="3" t="str">
        <f>IF(BA69=" ","OK",IF(ISBLANK(VLOOKUP(BA69,'Player List'!$A$3:$C$275,3)),"Err",IF(VLOOKUP(BA69,'Player List'!$A$3:$C$275,3)='Player Input'!$B69,"OK",IF(VLOOKUP(BA69,'Player List'!$A$3:$C$275,2)=VLOOKUP($B69,'Lookup Lists'!$A$2:$C$23,3),"CS","Err"))))</f>
        <v>OK</v>
      </c>
      <c r="BW69" s="3" t="str">
        <f>IF(BB69=" ","OK",IF(ISBLANK(VLOOKUP(BB69,'Player List'!$A$3:$C$275,3)),"Err",IF(VLOOKUP(BB69,'Player List'!$A$3:$C$275,3)='Player Input'!$B69,"OK",IF(VLOOKUP(BB69,'Player List'!$A$3:$C$275,2)=VLOOKUP($B69,'Lookup Lists'!$A$2:$C$23,3),"CS","Err"))))</f>
        <v>OK</v>
      </c>
      <c r="BX69" s="3" t="str">
        <f>IF(BC69=" ","OK",IF(ISBLANK(VLOOKUP(BC69,'Player List'!$A$3:$C$275,3)),"Err",IF(VLOOKUP(BC69,'Player List'!$A$3:$C$275,3)='Player Input'!$B69,"OK",IF(VLOOKUP(BC69,'Player List'!$A$3:$C$275,2)=VLOOKUP($B69,'Lookup Lists'!$A$2:$C$23,3),"CS","Err"))))</f>
        <v>OK</v>
      </c>
      <c r="BY69" s="3" t="str">
        <f>IF(BD69=" ","OK",IF(ISBLANK(VLOOKUP(BD69,'Player List'!$A$3:$C$275,3)),"Err",IF(VLOOKUP(BD69,'Player List'!$A$3:$C$275,3)='Player Input'!$B69,"OK",IF(VLOOKUP(BD69,'Player List'!$A$3:$C$275,2)=VLOOKUP($B69,'Lookup Lists'!$A$2:$C$23,3),"CS","Err"))))</f>
        <v>OK</v>
      </c>
      <c r="BZ69" s="42" t="str">
        <f>IF(BE69=" ","OK",IF(ISBLANK(VLOOKUP(BE69,'Player List'!$A$3:$C$275,3)),"Err",IF(VLOOKUP(BE69,'Player List'!$A$3:$C$275,3)='Player Input'!$C69,"OK",IF(VLOOKUP(BE69,'Player List'!$A$3:$C$275,2)=VLOOKUP($C69,'Lookup Lists'!$A$2:$C$23,3),"CS","Err"))))</f>
        <v>OK</v>
      </c>
      <c r="CA69" s="3" t="str">
        <f>IF(BF69=" ","OK",IF(ISBLANK(VLOOKUP(BF69,'Player List'!$A$3:$C$275,3)),"Err",IF(VLOOKUP(BF69,'Player List'!$A$3:$C$275,3)='Player Input'!$C69,"OK",IF(VLOOKUP(BF69,'Player List'!$A$3:$C$275,2)=VLOOKUP($C69,'Lookup Lists'!$A$2:$C$23,3),"CS","Err"))))</f>
        <v>OK</v>
      </c>
      <c r="CB69" s="3" t="str">
        <f>IF(BG69=" ","OK",IF(ISBLANK(VLOOKUP(BG69,'Player List'!$A$3:$C$275,3)),"Err",IF(VLOOKUP(BG69,'Player List'!$A$3:$C$275,3)='Player Input'!$C69,"OK",IF(VLOOKUP(BG69,'Player List'!$A$3:$C$275,2)=VLOOKUP($C69,'Lookup Lists'!$A$2:$C$23,3),"CS","Err"))))</f>
        <v>OK</v>
      </c>
      <c r="CC69" s="3" t="str">
        <f>IF(BH69=" ","OK",IF(ISBLANK(VLOOKUP(BH69,'Player List'!$A$3:$C$275,3)),"Err",IF(VLOOKUP(BH69,'Player List'!$A$3:$C$275,3)='Player Input'!$C69,"OK",IF(VLOOKUP(BH69,'Player List'!$A$3:$C$275,2)=VLOOKUP($C69,'Lookup Lists'!$A$2:$C$23,3),"CS","Err"))))</f>
        <v>OK</v>
      </c>
      <c r="CD69" s="3" t="str">
        <f>IF(BI69=" ","OK",IF(ISBLANK(VLOOKUP(BI69,'Player List'!$A$3:$C$275,3)),"Err",IF(VLOOKUP(BI69,'Player List'!$A$3:$C$275,3)='Player Input'!$C69,"OK",IF(VLOOKUP(BI69,'Player List'!$A$3:$C$275,2)=VLOOKUP($C69,'Lookup Lists'!$A$2:$C$23,3),"CS","Err"))))</f>
        <v>OK</v>
      </c>
      <c r="CE69" s="3" t="str">
        <f>IF(BJ69=" ","OK",IF(ISBLANK(VLOOKUP(BJ69,'Player List'!$A$3:$C$275,3)),"Err",IF(VLOOKUP(BJ69,'Player List'!$A$3:$C$275,3)='Player Input'!$C69,"OK",IF(VLOOKUP(BJ69,'Player List'!$A$3:$C$275,2)=VLOOKUP($C69,'Lookup Lists'!$A$2:$C$23,3),"CS","Err"))))</f>
        <v>OK</v>
      </c>
      <c r="CF69" s="3" t="str">
        <f>IF(BK69=" ","OK",IF(ISBLANK(VLOOKUP(BK69,'Player List'!$A$3:$C$275,3)),"Err",IF(VLOOKUP(BK69,'Player List'!$A$3:$C$275,3)='Player Input'!$C69,"OK",IF(VLOOKUP(BK69,'Player List'!$A$3:$C$275,2)=VLOOKUP($C69,'Lookup Lists'!$A$2:$C$23,3),"CS","Err"))))</f>
        <v>OK</v>
      </c>
      <c r="CG69" s="3" t="str">
        <f>IF(BL69=" ","OK",IF(ISBLANK(VLOOKUP(BL69,'Player List'!$A$3:$C$275,3)),"Err",IF(VLOOKUP(BL69,'Player List'!$A$3:$C$275,3)='Player Input'!$C69,"OK",IF(VLOOKUP(BL69,'Player List'!$A$3:$C$275,2)=VLOOKUP($C69,'Lookup Lists'!$A$2:$C$23,3),"CS","Err"))))</f>
        <v>OK</v>
      </c>
      <c r="CH69" s="3" t="str">
        <f>IF(BM69=" ","OK",IF(ISBLANK(VLOOKUP(BM69,'Player List'!$A$3:$C$275,3)),"Err",IF(VLOOKUP(BM69,'Player List'!$A$3:$C$275,3)='Player Input'!$C69,"OK",IF(VLOOKUP(BM69,'Player List'!$A$3:$C$275,2)=VLOOKUP($C69,'Lookup Lists'!$A$2:$C$23,3),"CS","Err"))))</f>
        <v>OK</v>
      </c>
      <c r="CI69" s="43" t="str">
        <f>IF(BN69=" ","OK",IF(ISBLANK(VLOOKUP(BN69,'Player List'!$A$3:$C$275,3)),"Err",IF(VLOOKUP(BN69,'Player List'!$A$3:$C$275,3)='Player Input'!$C69,"OK",IF(VLOOKUP(BN69,'Player List'!$A$3:$C$275,2)=VLOOKUP($C69,'Lookup Lists'!$A$2:$C$23,3),"CS","Err"))))</f>
        <v>OK</v>
      </c>
    </row>
    <row r="70" spans="1:87" x14ac:dyDescent="0.2">
      <c r="A70" s="108">
        <v>42695</v>
      </c>
      <c r="B70" s="109" t="s">
        <v>11</v>
      </c>
      <c r="C70" s="109" t="s">
        <v>274</v>
      </c>
      <c r="D70" s="60" t="str">
        <f t="shared" si="0"/>
        <v>OK</v>
      </c>
      <c r="E70" s="42">
        <v>126</v>
      </c>
      <c r="F70" s="46" t="str">
        <f>VLOOKUP(E70,'Player List'!$A$3:$F$275,6)</f>
        <v>R JOSEPH</v>
      </c>
      <c r="G70" s="3">
        <v>132</v>
      </c>
      <c r="H70" s="46" t="str">
        <f>VLOOKUP(G70,'Player List'!$A$3:$F$275,6)</f>
        <v>G BIGGS</v>
      </c>
      <c r="I70" s="3">
        <v>125</v>
      </c>
      <c r="J70" s="46" t="str">
        <f>VLOOKUP(I70,'Player List'!$A$3:$F$275,6)</f>
        <v>M POWELL</v>
      </c>
      <c r="K70" s="3">
        <v>123</v>
      </c>
      <c r="L70" s="46" t="str">
        <f>VLOOKUP(K70,'Player List'!$A$3:$F$275,6)</f>
        <v>J HARRIS</v>
      </c>
      <c r="M70" s="42">
        <v>124</v>
      </c>
      <c r="N70" s="46" t="str">
        <f>VLOOKUP(M70,'Player List'!$A$3:$F$275,6)</f>
        <v>E POWELL</v>
      </c>
      <c r="O70" s="3">
        <v>127</v>
      </c>
      <c r="P70" s="46" t="str">
        <f>VLOOKUP(O70,'Player List'!$A$3:$F$275,6)</f>
        <v>E JOSEPH</v>
      </c>
      <c r="Q70" s="3">
        <v>131</v>
      </c>
      <c r="R70" s="46" t="str">
        <f>VLOOKUP(Q70,'Player List'!$A$3:$F$275,6)</f>
        <v>A BIGGS</v>
      </c>
      <c r="S70" s="3">
        <v>133</v>
      </c>
      <c r="T70" s="47" t="str">
        <f>VLOOKUP(S70,'Player List'!$A$3:$F$275,6)</f>
        <v>M CINDEREY</v>
      </c>
      <c r="U70" s="46"/>
      <c r="V70" s="46" t="e">
        <f>VLOOKUP(U70,'Player List'!$A$3:$F$275,6)</f>
        <v>#N/A</v>
      </c>
      <c r="W70" s="46"/>
      <c r="X70" s="47" t="e">
        <f>VLOOKUP(W70,'Player List'!$A$3:$F$275,6)</f>
        <v>#N/A</v>
      </c>
      <c r="Y70" s="34"/>
      <c r="Z70" s="42">
        <v>290</v>
      </c>
      <c r="AA70" s="46" t="str">
        <f>VLOOKUP(Z70,'Player List'!$A$3:$F$275,6)</f>
        <v>J JILLINGS</v>
      </c>
      <c r="AB70" s="3">
        <v>204</v>
      </c>
      <c r="AC70" s="46" t="str">
        <f>VLOOKUP(AB70,'Player List'!$A$3:$F$275,6)</f>
        <v>G WATKINS</v>
      </c>
      <c r="AD70" s="3">
        <v>197</v>
      </c>
      <c r="AE70" s="46" t="str">
        <f>VLOOKUP(AD70,'Player List'!$A$3:$F$275,6)</f>
        <v>J MILLS</v>
      </c>
      <c r="AF70" s="3">
        <v>191</v>
      </c>
      <c r="AG70" s="47" t="str">
        <f>VLOOKUP(AF70,'Player List'!$A$3:$F$275,6)</f>
        <v>A ROGERS</v>
      </c>
      <c r="AH70" s="42">
        <v>226</v>
      </c>
      <c r="AI70" s="46" t="str">
        <f>VLOOKUP(AH70,'Player List'!$A$3:$F$275,6)</f>
        <v>D MILLINGTON JONES</v>
      </c>
      <c r="AJ70" s="3">
        <v>193</v>
      </c>
      <c r="AK70" s="46" t="str">
        <f>VLOOKUP(AJ70,'Player List'!$A$3:$F$275,6)</f>
        <v>S ROGERS</v>
      </c>
      <c r="AL70" s="3">
        <v>192</v>
      </c>
      <c r="AM70" s="46" t="str">
        <f>VLOOKUP(AL70,'Player List'!$A$3:$F$275,6)</f>
        <v>P ROGERS</v>
      </c>
      <c r="AN70" s="3">
        <v>199</v>
      </c>
      <c r="AO70" s="47" t="str">
        <f>VLOOKUP(AN70,'Player List'!$A$3:$F$275,6)</f>
        <v>R COX</v>
      </c>
      <c r="AP70" s="46"/>
      <c r="AQ70" s="46" t="e">
        <f>VLOOKUP(AP70,'Player List'!$A$3:$F$275,6)</f>
        <v>#N/A</v>
      </c>
      <c r="AR70" s="46"/>
      <c r="AS70" s="47" t="e">
        <f>VLOOKUP(AR70,'Player List'!$A$3:$F$275,6)</f>
        <v>#N/A</v>
      </c>
      <c r="AU70" s="42">
        <f t="shared" si="21"/>
        <v>126</v>
      </c>
      <c r="AV70" s="3">
        <f t="shared" si="22"/>
        <v>132</v>
      </c>
      <c r="AW70" s="3">
        <f t="shared" si="23"/>
        <v>125</v>
      </c>
      <c r="AX70" s="3">
        <f t="shared" si="24"/>
        <v>123</v>
      </c>
      <c r="AY70" s="3">
        <f t="shared" si="25"/>
        <v>124</v>
      </c>
      <c r="AZ70" s="3">
        <f t="shared" si="26"/>
        <v>127</v>
      </c>
      <c r="BA70" s="3">
        <f t="shared" si="27"/>
        <v>131</v>
      </c>
      <c r="BB70" s="3">
        <f t="shared" si="28"/>
        <v>133</v>
      </c>
      <c r="BC70" s="3" t="str">
        <f t="shared" si="9"/>
        <v xml:space="preserve"> </v>
      </c>
      <c r="BD70" s="3" t="str">
        <f t="shared" si="10"/>
        <v xml:space="preserve"> </v>
      </c>
      <c r="BE70" s="42">
        <f t="shared" si="29"/>
        <v>290</v>
      </c>
      <c r="BF70" s="3">
        <f t="shared" si="30"/>
        <v>204</v>
      </c>
      <c r="BG70" s="3">
        <f t="shared" si="31"/>
        <v>197</v>
      </c>
      <c r="BH70" s="3">
        <f t="shared" si="32"/>
        <v>191</v>
      </c>
      <c r="BI70" s="3">
        <f t="shared" si="33"/>
        <v>226</v>
      </c>
      <c r="BJ70" s="3">
        <f t="shared" si="34"/>
        <v>193</v>
      </c>
      <c r="BK70" s="3">
        <f t="shared" si="35"/>
        <v>192</v>
      </c>
      <c r="BL70" s="3">
        <f t="shared" si="36"/>
        <v>199</v>
      </c>
      <c r="BM70" s="3" t="str">
        <f t="shared" si="19"/>
        <v xml:space="preserve"> </v>
      </c>
      <c r="BN70" s="43" t="str">
        <f t="shared" si="20"/>
        <v xml:space="preserve"> </v>
      </c>
      <c r="BP70" s="42" t="str">
        <f>IF(AU70=" ","OK",IF(ISBLANK(VLOOKUP(AU70,'Player List'!$A$3:$C$275,3)),"Err",IF(VLOOKUP(AU70,'Player List'!$A$3:$C$275,3)='Player Input'!$B70,"OK",IF(VLOOKUP(AU70,'Player List'!$A$3:$C$275,2)=VLOOKUP($B70,'Lookup Lists'!$A$2:$C$23,3),"CS","Err"))))</f>
        <v>OK</v>
      </c>
      <c r="BQ70" s="3" t="str">
        <f>IF(AV70=" ","OK",IF(ISBLANK(VLOOKUP(AV70,'Player List'!$A$3:$C$275,3)),"Err",IF(VLOOKUP(AV70,'Player List'!$A$3:$C$275,3)='Player Input'!$B70,"OK",IF(VLOOKUP(AV70,'Player List'!$A$3:$C$275,2)=VLOOKUP($B70,'Lookup Lists'!$A$2:$C$23,3),"CS","Err"))))</f>
        <v>OK</v>
      </c>
      <c r="BR70" s="3" t="str">
        <f>IF(AW70=" ","OK",IF(ISBLANK(VLOOKUP(AW70,'Player List'!$A$3:$C$275,3)),"Err",IF(VLOOKUP(AW70,'Player List'!$A$3:$C$275,3)='Player Input'!$B70,"OK",IF(VLOOKUP(AW70,'Player List'!$A$3:$C$275,2)=VLOOKUP($B70,'Lookup Lists'!$A$2:$C$23,3),"CS","Err"))))</f>
        <v>OK</v>
      </c>
      <c r="BS70" s="3" t="str">
        <f>IF(AX70=" ","OK",IF(ISBLANK(VLOOKUP(AX70,'Player List'!$A$3:$C$275,3)),"Err",IF(VLOOKUP(AX70,'Player List'!$A$3:$C$275,3)='Player Input'!$B70,"OK",IF(VLOOKUP(AX70,'Player List'!$A$3:$C$275,2)=VLOOKUP($B70,'Lookup Lists'!$A$2:$C$23,3),"CS","Err"))))</f>
        <v>OK</v>
      </c>
      <c r="BT70" s="3" t="str">
        <f>IF(AY70=" ","OK",IF(ISBLANK(VLOOKUP(AY70,'Player List'!$A$3:$C$275,3)),"Err",IF(VLOOKUP(AY70,'Player List'!$A$3:$C$275,3)='Player Input'!$B70,"OK",IF(VLOOKUP(AY70,'Player List'!$A$3:$C$275,2)=VLOOKUP($B70,'Lookup Lists'!$A$2:$C$23,3),"CS","Err"))))</f>
        <v>OK</v>
      </c>
      <c r="BU70" s="3" t="str">
        <f>IF(AZ70=" ","OK",IF(ISBLANK(VLOOKUP(AZ70,'Player List'!$A$3:$C$275,3)),"Err",IF(VLOOKUP(AZ70,'Player List'!$A$3:$C$275,3)='Player Input'!$B70,"OK",IF(VLOOKUP(AZ70,'Player List'!$A$3:$C$275,2)=VLOOKUP($B70,'Lookup Lists'!$A$2:$C$23,3),"CS","Err"))))</f>
        <v>OK</v>
      </c>
      <c r="BV70" s="3" t="str">
        <f>IF(BA70=" ","OK",IF(ISBLANK(VLOOKUP(BA70,'Player List'!$A$3:$C$275,3)),"Err",IF(VLOOKUP(BA70,'Player List'!$A$3:$C$275,3)='Player Input'!$B70,"OK",IF(VLOOKUP(BA70,'Player List'!$A$3:$C$275,2)=VLOOKUP($B70,'Lookup Lists'!$A$2:$C$23,3),"CS","Err"))))</f>
        <v>OK</v>
      </c>
      <c r="BW70" s="3" t="str">
        <f>IF(BB70=" ","OK",IF(ISBLANK(VLOOKUP(BB70,'Player List'!$A$3:$C$275,3)),"Err",IF(VLOOKUP(BB70,'Player List'!$A$3:$C$275,3)='Player Input'!$B70,"OK",IF(VLOOKUP(BB70,'Player List'!$A$3:$C$275,2)=VLOOKUP($B70,'Lookup Lists'!$A$2:$C$23,3),"CS","Err"))))</f>
        <v>OK</v>
      </c>
      <c r="BX70" s="3" t="str">
        <f>IF(BC70=" ","OK",IF(ISBLANK(VLOOKUP(BC70,'Player List'!$A$3:$C$275,3)),"Err",IF(VLOOKUP(BC70,'Player List'!$A$3:$C$275,3)='Player Input'!$B70,"OK",IF(VLOOKUP(BC70,'Player List'!$A$3:$C$275,2)=VLOOKUP($B70,'Lookup Lists'!$A$2:$C$23,3),"CS","Err"))))</f>
        <v>OK</v>
      </c>
      <c r="BY70" s="3" t="str">
        <f>IF(BD70=" ","OK",IF(ISBLANK(VLOOKUP(BD70,'Player List'!$A$3:$C$275,3)),"Err",IF(VLOOKUP(BD70,'Player List'!$A$3:$C$275,3)='Player Input'!$B70,"OK",IF(VLOOKUP(BD70,'Player List'!$A$3:$C$275,2)=VLOOKUP($B70,'Lookup Lists'!$A$2:$C$23,3),"CS","Err"))))</f>
        <v>OK</v>
      </c>
      <c r="BZ70" s="42" t="str">
        <f>IF(BE70=" ","OK",IF(ISBLANK(VLOOKUP(BE70,'Player List'!$A$3:$C$275,3)),"Err",IF(VLOOKUP(BE70,'Player List'!$A$3:$C$275,3)='Player Input'!$C70,"OK",IF(VLOOKUP(BE70,'Player List'!$A$3:$C$275,2)=VLOOKUP($C70,'Lookup Lists'!$A$2:$C$23,3),"CS","Err"))))</f>
        <v>OK</v>
      </c>
      <c r="CA70" s="3" t="str">
        <f>IF(BF70=" ","OK",IF(ISBLANK(VLOOKUP(BF70,'Player List'!$A$3:$C$275,3)),"Err",IF(VLOOKUP(BF70,'Player List'!$A$3:$C$275,3)='Player Input'!$C70,"OK",IF(VLOOKUP(BF70,'Player List'!$A$3:$C$275,2)=VLOOKUP($C70,'Lookup Lists'!$A$2:$C$23,3),"CS","Err"))))</f>
        <v>OK</v>
      </c>
      <c r="CB70" s="3" t="str">
        <f>IF(BG70=" ","OK",IF(ISBLANK(VLOOKUP(BG70,'Player List'!$A$3:$C$275,3)),"Err",IF(VLOOKUP(BG70,'Player List'!$A$3:$C$275,3)='Player Input'!$C70,"OK",IF(VLOOKUP(BG70,'Player List'!$A$3:$C$275,2)=VLOOKUP($C70,'Lookup Lists'!$A$2:$C$23,3),"CS","Err"))))</f>
        <v>OK</v>
      </c>
      <c r="CC70" s="3" t="str">
        <f>IF(BH70=" ","OK",IF(ISBLANK(VLOOKUP(BH70,'Player List'!$A$3:$C$275,3)),"Err",IF(VLOOKUP(BH70,'Player List'!$A$3:$C$275,3)='Player Input'!$C70,"OK",IF(VLOOKUP(BH70,'Player List'!$A$3:$C$275,2)=VLOOKUP($C70,'Lookup Lists'!$A$2:$C$23,3),"CS","Err"))))</f>
        <v>OK</v>
      </c>
      <c r="CD70" s="3" t="str">
        <f>IF(BI70=" ","OK",IF(ISBLANK(VLOOKUP(BI70,'Player List'!$A$3:$C$275,3)),"Err",IF(VLOOKUP(BI70,'Player List'!$A$3:$C$275,3)='Player Input'!$C70,"OK",IF(VLOOKUP(BI70,'Player List'!$A$3:$C$275,2)=VLOOKUP($C70,'Lookup Lists'!$A$2:$C$23,3),"CS","Err"))))</f>
        <v>OK</v>
      </c>
      <c r="CE70" s="3" t="str">
        <f>IF(BJ70=" ","OK",IF(ISBLANK(VLOOKUP(BJ70,'Player List'!$A$3:$C$275,3)),"Err",IF(VLOOKUP(BJ70,'Player List'!$A$3:$C$275,3)='Player Input'!$C70,"OK",IF(VLOOKUP(BJ70,'Player List'!$A$3:$C$275,2)=VLOOKUP($C70,'Lookup Lists'!$A$2:$C$23,3),"CS","Err"))))</f>
        <v>OK</v>
      </c>
      <c r="CF70" s="3" t="str">
        <f>IF(BK70=" ","OK",IF(ISBLANK(VLOOKUP(BK70,'Player List'!$A$3:$C$275,3)),"Err",IF(VLOOKUP(BK70,'Player List'!$A$3:$C$275,3)='Player Input'!$C70,"OK",IF(VLOOKUP(BK70,'Player List'!$A$3:$C$275,2)=VLOOKUP($C70,'Lookup Lists'!$A$2:$C$23,3),"CS","Err"))))</f>
        <v>OK</v>
      </c>
      <c r="CG70" s="3" t="str">
        <f>IF(BL70=" ","OK",IF(ISBLANK(VLOOKUP(BL70,'Player List'!$A$3:$C$275,3)),"Err",IF(VLOOKUP(BL70,'Player List'!$A$3:$C$275,3)='Player Input'!$C70,"OK",IF(VLOOKUP(BL70,'Player List'!$A$3:$C$275,2)=VLOOKUP($C70,'Lookup Lists'!$A$2:$C$23,3),"CS","Err"))))</f>
        <v>OK</v>
      </c>
      <c r="CH70" s="3" t="str">
        <f>IF(BM70=" ","OK",IF(ISBLANK(VLOOKUP(BM70,'Player List'!$A$3:$C$275,3)),"Err",IF(VLOOKUP(BM70,'Player List'!$A$3:$C$275,3)='Player Input'!$C70,"OK",IF(VLOOKUP(BM70,'Player List'!$A$3:$C$275,2)=VLOOKUP($C70,'Lookup Lists'!$A$2:$C$23,3),"CS","Err"))))</f>
        <v>OK</v>
      </c>
      <c r="CI70" s="43" t="str">
        <f>IF(BN70=" ","OK",IF(ISBLANK(VLOOKUP(BN70,'Player List'!$A$3:$C$275,3)),"Err",IF(VLOOKUP(BN70,'Player List'!$A$3:$C$275,3)='Player Input'!$C70,"OK",IF(VLOOKUP(BN70,'Player List'!$A$3:$C$275,2)=VLOOKUP($C70,'Lookup Lists'!$A$2:$C$23,3),"CS","Err"))))</f>
        <v>OK</v>
      </c>
    </row>
    <row r="71" spans="1:87" x14ac:dyDescent="0.2">
      <c r="A71" s="90">
        <v>42695</v>
      </c>
      <c r="B71" s="89" t="s">
        <v>275</v>
      </c>
      <c r="C71" s="89" t="s">
        <v>347</v>
      </c>
      <c r="D71" s="60" t="str">
        <f t="shared" si="0"/>
        <v>OK</v>
      </c>
      <c r="E71" s="42">
        <v>142</v>
      </c>
      <c r="F71" s="46" t="str">
        <f>VLOOKUP(E71,'Player List'!$A$3:$F$275,6)</f>
        <v>D HOLMES</v>
      </c>
      <c r="G71" s="3">
        <v>205</v>
      </c>
      <c r="H71" s="46" t="str">
        <f>VLOOKUP(G71,'Player List'!$A$3:$F$275,6)</f>
        <v>J WATKINS</v>
      </c>
      <c r="I71" s="3">
        <v>171</v>
      </c>
      <c r="J71" s="46" t="str">
        <f>VLOOKUP(I71,'Player List'!$A$3:$F$275,6)</f>
        <v>R DAWSON</v>
      </c>
      <c r="K71" s="3">
        <v>200</v>
      </c>
      <c r="L71" s="46" t="str">
        <f>VLOOKUP(K71,'Player List'!$A$3:$F$275,6)</f>
        <v>C COX</v>
      </c>
      <c r="M71" s="42">
        <v>206</v>
      </c>
      <c r="N71" s="46" t="str">
        <f>VLOOKUP(M71,'Player List'!$A$3:$F$275,6)</f>
        <v>P CLARK</v>
      </c>
      <c r="O71" s="3">
        <v>236</v>
      </c>
      <c r="P71" s="46" t="str">
        <f>VLOOKUP(O71,'Player List'!$A$3:$F$275,6)</f>
        <v>D COX</v>
      </c>
      <c r="Q71" s="3">
        <v>201</v>
      </c>
      <c r="R71" s="46" t="str">
        <f>VLOOKUP(Q71,'Player List'!$A$3:$F$275,6)</f>
        <v>S COX</v>
      </c>
      <c r="S71" s="3">
        <v>276</v>
      </c>
      <c r="T71" s="47" t="str">
        <f>VLOOKUP(S71,'Player List'!$A$3:$F$275,6)</f>
        <v>B WATKINS</v>
      </c>
      <c r="U71" s="46"/>
      <c r="V71" s="46" t="e">
        <f>VLOOKUP(U71,'Player List'!$A$3:$F$275,6)</f>
        <v>#N/A</v>
      </c>
      <c r="W71" s="46"/>
      <c r="X71" s="47" t="e">
        <f>VLOOKUP(W71,'Player List'!$A$3:$F$275,6)</f>
        <v>#N/A</v>
      </c>
      <c r="Y71" s="34"/>
      <c r="Z71" s="42">
        <v>82</v>
      </c>
      <c r="AA71" s="46" t="str">
        <f>VLOOKUP(Z71,'Player List'!$A$3:$F$275,6)</f>
        <v>C BOYSE</v>
      </c>
      <c r="AB71" s="3">
        <v>88</v>
      </c>
      <c r="AC71" s="46" t="str">
        <f>VLOOKUP(AB71,'Player List'!$A$3:$F$275,6)</f>
        <v>J MORRIS</v>
      </c>
      <c r="AD71" s="3">
        <v>72</v>
      </c>
      <c r="AE71" s="46" t="str">
        <f>VLOOKUP(AD71,'Player List'!$A$3:$F$275,6)</f>
        <v>H VITALE</v>
      </c>
      <c r="AF71" s="3">
        <v>73</v>
      </c>
      <c r="AG71" s="47" t="str">
        <f>VLOOKUP(AF71,'Player List'!$A$3:$F$275,6)</f>
        <v>T VITALE</v>
      </c>
      <c r="AH71" s="42">
        <v>75</v>
      </c>
      <c r="AI71" s="46" t="str">
        <f>VLOOKUP(AH71,'Player List'!$A$3:$F$275,6)</f>
        <v>S WHITTINGHAM</v>
      </c>
      <c r="AJ71" s="3">
        <v>86</v>
      </c>
      <c r="AK71" s="46" t="str">
        <f>VLOOKUP(AJ71,'Player List'!$A$3:$F$275,6)</f>
        <v>J GWYNNE</v>
      </c>
      <c r="AL71" s="3">
        <v>71</v>
      </c>
      <c r="AM71" s="46" t="str">
        <f>VLOOKUP(AL71,'Player List'!$A$3:$F$275,6)</f>
        <v>J PEARCE</v>
      </c>
      <c r="AN71" s="3">
        <v>81</v>
      </c>
      <c r="AO71" s="47" t="str">
        <f>VLOOKUP(AN71,'Player List'!$A$3:$F$275,6)</f>
        <v>L PHILLIPS</v>
      </c>
      <c r="AP71" s="46"/>
      <c r="AQ71" s="46" t="e">
        <f>VLOOKUP(AP71,'Player List'!$A$3:$F$275,6)</f>
        <v>#N/A</v>
      </c>
      <c r="AR71" s="46"/>
      <c r="AS71" s="47" t="e">
        <f>VLOOKUP(AR71,'Player List'!$A$3:$F$275,6)</f>
        <v>#N/A</v>
      </c>
      <c r="AU71" s="42">
        <f t="shared" si="21"/>
        <v>142</v>
      </c>
      <c r="AV71" s="3">
        <f t="shared" si="22"/>
        <v>205</v>
      </c>
      <c r="AW71" s="3">
        <f t="shared" si="23"/>
        <v>171</v>
      </c>
      <c r="AX71" s="3">
        <f t="shared" si="24"/>
        <v>200</v>
      </c>
      <c r="AY71" s="3">
        <f t="shared" si="25"/>
        <v>206</v>
      </c>
      <c r="AZ71" s="3">
        <f t="shared" si="26"/>
        <v>236</v>
      </c>
      <c r="BA71" s="3">
        <f t="shared" si="27"/>
        <v>201</v>
      </c>
      <c r="BB71" s="3">
        <f t="shared" si="28"/>
        <v>276</v>
      </c>
      <c r="BC71" s="3" t="str">
        <f t="shared" ref="BC71:BC133" si="53">IF(+U71&gt;0,U71," ")</f>
        <v xml:space="preserve"> </v>
      </c>
      <c r="BD71" s="3" t="str">
        <f t="shared" ref="BD71:BD133" si="54">IF(+W71&gt;0,W71," ")</f>
        <v xml:space="preserve"> </v>
      </c>
      <c r="BE71" s="42">
        <f t="shared" si="29"/>
        <v>82</v>
      </c>
      <c r="BF71" s="3">
        <f t="shared" si="30"/>
        <v>88</v>
      </c>
      <c r="BG71" s="3">
        <f t="shared" si="31"/>
        <v>72</v>
      </c>
      <c r="BH71" s="3">
        <f t="shared" si="32"/>
        <v>73</v>
      </c>
      <c r="BI71" s="3">
        <f t="shared" si="33"/>
        <v>75</v>
      </c>
      <c r="BJ71" s="3">
        <f t="shared" si="34"/>
        <v>86</v>
      </c>
      <c r="BK71" s="3">
        <f t="shared" si="35"/>
        <v>71</v>
      </c>
      <c r="BL71" s="3">
        <f t="shared" si="36"/>
        <v>81</v>
      </c>
      <c r="BM71" s="3" t="str">
        <f t="shared" ref="BM71:BM133" si="55">IF(+AP71&gt;0,AP71," ")</f>
        <v xml:space="preserve"> </v>
      </c>
      <c r="BN71" s="43" t="str">
        <f t="shared" ref="BN71:BN133" si="56">IF(+AR71&gt;0,AR71," ")</f>
        <v xml:space="preserve"> </v>
      </c>
      <c r="BP71" s="42" t="str">
        <f>IF(AU71=" ","OK",IF(ISBLANK(VLOOKUP(AU71,'Player List'!$A$3:$C$275,3)),"Err",IF(VLOOKUP(AU71,'Player List'!$A$3:$C$275,3)='Player Input'!$B71,"OK",IF(VLOOKUP(AU71,'Player List'!$A$3:$C$275,2)=VLOOKUP($B71,'Lookup Lists'!$A$2:$C$23,3),"CS","Err"))))</f>
        <v>OK</v>
      </c>
      <c r="BQ71" s="3" t="str">
        <f>IF(AV71=" ","OK",IF(ISBLANK(VLOOKUP(AV71,'Player List'!$A$3:$C$275,3)),"Err",IF(VLOOKUP(AV71,'Player List'!$A$3:$C$275,3)='Player Input'!$B71,"OK",IF(VLOOKUP(AV71,'Player List'!$A$3:$C$275,2)=VLOOKUP($B71,'Lookup Lists'!$A$2:$C$23,3),"CS","Err"))))</f>
        <v>OK</v>
      </c>
      <c r="BR71" s="3" t="str">
        <f>IF(AW71=" ","OK",IF(ISBLANK(VLOOKUP(AW71,'Player List'!$A$3:$C$275,3)),"Err",IF(VLOOKUP(AW71,'Player List'!$A$3:$C$275,3)='Player Input'!$B71,"OK",IF(VLOOKUP(AW71,'Player List'!$A$3:$C$275,2)=VLOOKUP($B71,'Lookup Lists'!$A$2:$C$23,3),"CS","Err"))))</f>
        <v>OK</v>
      </c>
      <c r="BS71" s="3" t="str">
        <f>IF(AX71=" ","OK",IF(ISBLANK(VLOOKUP(AX71,'Player List'!$A$3:$C$275,3)),"Err",IF(VLOOKUP(AX71,'Player List'!$A$3:$C$275,3)='Player Input'!$B71,"OK",IF(VLOOKUP(AX71,'Player List'!$A$3:$C$275,2)=VLOOKUP($B71,'Lookup Lists'!$A$2:$C$23,3),"CS","Err"))))</f>
        <v>OK</v>
      </c>
      <c r="BT71" s="3" t="str">
        <f>IF(AY71=" ","OK",IF(ISBLANK(VLOOKUP(AY71,'Player List'!$A$3:$C$275,3)),"Err",IF(VLOOKUP(AY71,'Player List'!$A$3:$C$275,3)='Player Input'!$B71,"OK",IF(VLOOKUP(AY71,'Player List'!$A$3:$C$275,2)=VLOOKUP($B71,'Lookup Lists'!$A$2:$C$23,3),"CS","Err"))))</f>
        <v>OK</v>
      </c>
      <c r="BU71" s="3" t="str">
        <f>IF(AZ71=" ","OK",IF(ISBLANK(VLOOKUP(AZ71,'Player List'!$A$3:$C$275,3)),"Err",IF(VLOOKUP(AZ71,'Player List'!$A$3:$C$275,3)='Player Input'!$B71,"OK",IF(VLOOKUP(AZ71,'Player List'!$A$3:$C$275,2)=VLOOKUP($B71,'Lookup Lists'!$A$2:$C$23,3),"CS","Err"))))</f>
        <v>OK</v>
      </c>
      <c r="BV71" s="3" t="str">
        <f>IF(BA71=" ","OK",IF(ISBLANK(VLOOKUP(BA71,'Player List'!$A$3:$C$275,3)),"Err",IF(VLOOKUP(BA71,'Player List'!$A$3:$C$275,3)='Player Input'!$B71,"OK",IF(VLOOKUP(BA71,'Player List'!$A$3:$C$275,2)=VLOOKUP($B71,'Lookup Lists'!$A$2:$C$23,3),"CS","Err"))))</f>
        <v>OK</v>
      </c>
      <c r="BW71" s="3" t="str">
        <f>IF(BB71=" ","OK",IF(ISBLANK(VLOOKUP(BB71,'Player List'!$A$3:$C$275,3)),"Err",IF(VLOOKUP(BB71,'Player List'!$A$3:$C$275,3)='Player Input'!$B71,"OK",IF(VLOOKUP(BB71,'Player List'!$A$3:$C$275,2)=VLOOKUP($B71,'Lookup Lists'!$A$2:$C$23,3),"CS","Err"))))</f>
        <v>OK</v>
      </c>
      <c r="BX71" s="3" t="str">
        <f>IF(BC71=" ","OK",IF(ISBLANK(VLOOKUP(BC71,'Player List'!$A$3:$C$275,3)),"Err",IF(VLOOKUP(BC71,'Player List'!$A$3:$C$275,3)='Player Input'!$B71,"OK",IF(VLOOKUP(BC71,'Player List'!$A$3:$C$275,2)=VLOOKUP($B71,'Lookup Lists'!$A$2:$C$23,3),"CS","Err"))))</f>
        <v>OK</v>
      </c>
      <c r="BY71" s="3" t="str">
        <f>IF(BD71=" ","OK",IF(ISBLANK(VLOOKUP(BD71,'Player List'!$A$3:$C$275,3)),"Err",IF(VLOOKUP(BD71,'Player List'!$A$3:$C$275,3)='Player Input'!$B71,"OK",IF(VLOOKUP(BD71,'Player List'!$A$3:$C$275,2)=VLOOKUP($B71,'Lookup Lists'!$A$2:$C$23,3),"CS","Err"))))</f>
        <v>OK</v>
      </c>
      <c r="BZ71" s="42" t="str">
        <f>IF(BE71=" ","OK",IF(ISBLANK(VLOOKUP(BE71,'Player List'!$A$3:$C$275,3)),"Err",IF(VLOOKUP(BE71,'Player List'!$A$3:$C$275,3)='Player Input'!$C71,"OK",IF(VLOOKUP(BE71,'Player List'!$A$3:$C$275,2)=VLOOKUP($C71,'Lookup Lists'!$A$2:$C$23,3),"CS","Err"))))</f>
        <v>OK</v>
      </c>
      <c r="CA71" s="3" t="str">
        <f>IF(BF71=" ","OK",IF(ISBLANK(VLOOKUP(BF71,'Player List'!$A$3:$C$275,3)),"Err",IF(VLOOKUP(BF71,'Player List'!$A$3:$C$275,3)='Player Input'!$C71,"OK",IF(VLOOKUP(BF71,'Player List'!$A$3:$C$275,2)=VLOOKUP($C71,'Lookup Lists'!$A$2:$C$23,3),"CS","Err"))))</f>
        <v>OK</v>
      </c>
      <c r="CB71" s="3" t="str">
        <f>IF(BG71=" ","OK",IF(ISBLANK(VLOOKUP(BG71,'Player List'!$A$3:$C$275,3)),"Err",IF(VLOOKUP(BG71,'Player List'!$A$3:$C$275,3)='Player Input'!$C71,"OK",IF(VLOOKUP(BG71,'Player List'!$A$3:$C$275,2)=VLOOKUP($C71,'Lookup Lists'!$A$2:$C$23,3),"CS","Err"))))</f>
        <v>OK</v>
      </c>
      <c r="CC71" s="3" t="str">
        <f>IF(BH71=" ","OK",IF(ISBLANK(VLOOKUP(BH71,'Player List'!$A$3:$C$275,3)),"Err",IF(VLOOKUP(BH71,'Player List'!$A$3:$C$275,3)='Player Input'!$C71,"OK",IF(VLOOKUP(BH71,'Player List'!$A$3:$C$275,2)=VLOOKUP($C71,'Lookup Lists'!$A$2:$C$23,3),"CS","Err"))))</f>
        <v>OK</v>
      </c>
      <c r="CD71" s="3" t="str">
        <f>IF(BI71=" ","OK",IF(ISBLANK(VLOOKUP(BI71,'Player List'!$A$3:$C$275,3)),"Err",IF(VLOOKUP(BI71,'Player List'!$A$3:$C$275,3)='Player Input'!$C71,"OK",IF(VLOOKUP(BI71,'Player List'!$A$3:$C$275,2)=VLOOKUP($C71,'Lookup Lists'!$A$2:$C$23,3),"CS","Err"))))</f>
        <v>OK</v>
      </c>
      <c r="CE71" s="3" t="str">
        <f>IF(BJ71=" ","OK",IF(ISBLANK(VLOOKUP(BJ71,'Player List'!$A$3:$C$275,3)),"Err",IF(VLOOKUP(BJ71,'Player List'!$A$3:$C$275,3)='Player Input'!$C71,"OK",IF(VLOOKUP(BJ71,'Player List'!$A$3:$C$275,2)=VLOOKUP($C71,'Lookup Lists'!$A$2:$C$23,3),"CS","Err"))))</f>
        <v>OK</v>
      </c>
      <c r="CF71" s="3" t="str">
        <f>IF(BK71=" ","OK",IF(ISBLANK(VLOOKUP(BK71,'Player List'!$A$3:$C$275,3)),"Err",IF(VLOOKUP(BK71,'Player List'!$A$3:$C$275,3)='Player Input'!$C71,"OK",IF(VLOOKUP(BK71,'Player List'!$A$3:$C$275,2)=VLOOKUP($C71,'Lookup Lists'!$A$2:$C$23,3),"CS","Err"))))</f>
        <v>OK</v>
      </c>
      <c r="CG71" s="3" t="str">
        <f>IF(BL71=" ","OK",IF(ISBLANK(VLOOKUP(BL71,'Player List'!$A$3:$C$275,3)),"Err",IF(VLOOKUP(BL71,'Player List'!$A$3:$C$275,3)='Player Input'!$C71,"OK",IF(VLOOKUP(BL71,'Player List'!$A$3:$C$275,2)=VLOOKUP($C71,'Lookup Lists'!$A$2:$C$23,3),"CS","Err"))))</f>
        <v>OK</v>
      </c>
      <c r="CH71" s="3" t="str">
        <f>IF(BM71=" ","OK",IF(ISBLANK(VLOOKUP(BM71,'Player List'!$A$3:$C$275,3)),"Err",IF(VLOOKUP(BM71,'Player List'!$A$3:$C$275,3)='Player Input'!$C71,"OK",IF(VLOOKUP(BM71,'Player List'!$A$3:$C$275,2)=VLOOKUP($C71,'Lookup Lists'!$A$2:$C$23,3),"CS","Err"))))</f>
        <v>OK</v>
      </c>
      <c r="CI71" s="43" t="str">
        <f>IF(BN71=" ","OK",IF(ISBLANK(VLOOKUP(BN71,'Player List'!$A$3:$C$275,3)),"Err",IF(VLOOKUP(BN71,'Player List'!$A$3:$C$275,3)='Player Input'!$C71,"OK",IF(VLOOKUP(BN71,'Player List'!$A$3:$C$275,2)=VLOOKUP($C71,'Lookup Lists'!$A$2:$C$23,3),"CS","Err"))))</f>
        <v>OK</v>
      </c>
    </row>
    <row r="72" spans="1:87" x14ac:dyDescent="0.2">
      <c r="A72" s="90">
        <v>42696</v>
      </c>
      <c r="B72" s="89" t="s">
        <v>272</v>
      </c>
      <c r="C72" s="89" t="s">
        <v>10</v>
      </c>
      <c r="D72" s="60" t="str">
        <f t="shared" ref="D72:D132" si="57">IF(E72&gt;0,IF(COUNTIF(BP72:CI72,"Err")&gt;0,"Err",IF(COUNTIF(BP72:CI72,"CS")&gt;0,"CS","OK"))," ")</f>
        <v>OK</v>
      </c>
      <c r="E72" s="42">
        <v>157</v>
      </c>
      <c r="F72" s="46" t="str">
        <f>VLOOKUP(E72,'Player List'!$A$3:$F$275,6)</f>
        <v>S DIX</v>
      </c>
      <c r="G72" s="3">
        <v>165</v>
      </c>
      <c r="H72" s="46" t="str">
        <f>VLOOKUP(G72,'Player List'!$A$3:$F$275,6)</f>
        <v>P COOK</v>
      </c>
      <c r="I72" s="3">
        <v>155</v>
      </c>
      <c r="J72" s="46" t="str">
        <f>VLOOKUP(I72,'Player List'!$A$3:$F$275,6)</f>
        <v>H CHURCHILL</v>
      </c>
      <c r="K72" s="3">
        <v>162</v>
      </c>
      <c r="L72" s="46" t="str">
        <f>VLOOKUP(K72,'Player List'!$A$3:$F$275,6)</f>
        <v>D MILLS</v>
      </c>
      <c r="M72" s="42">
        <v>160</v>
      </c>
      <c r="N72" s="46" t="str">
        <f>VLOOKUP(M72,'Player List'!$A$3:$F$275,6)</f>
        <v>L COLE</v>
      </c>
      <c r="O72" s="3">
        <v>161</v>
      </c>
      <c r="P72" s="46" t="str">
        <f>VLOOKUP(O72,'Player List'!$A$3:$F$275,6)</f>
        <v>P MILLS</v>
      </c>
      <c r="Q72" s="3">
        <v>319</v>
      </c>
      <c r="R72" s="46" t="str">
        <f>VLOOKUP(Q72,'Player List'!$A$3:$F$275,6)</f>
        <v>R PEARCE</v>
      </c>
      <c r="S72" s="3">
        <v>166</v>
      </c>
      <c r="T72" s="47" t="str">
        <f>VLOOKUP(S72,'Player List'!$A$3:$F$275,6)</f>
        <v>J PERKS</v>
      </c>
      <c r="U72" s="46"/>
      <c r="V72" s="46" t="e">
        <f>VLOOKUP(U72,'Player List'!$A$3:$F$275,6)</f>
        <v>#N/A</v>
      </c>
      <c r="W72" s="46"/>
      <c r="X72" s="47" t="e">
        <f>VLOOKUP(W72,'Player List'!$A$3:$F$275,6)</f>
        <v>#N/A</v>
      </c>
      <c r="Y72" s="34"/>
      <c r="Z72" s="42">
        <v>292</v>
      </c>
      <c r="AA72" s="46" t="str">
        <f>VLOOKUP(Z72,'Player List'!$A$3:$F$275,6)</f>
        <v>H PARRY</v>
      </c>
      <c r="AB72" s="3">
        <v>52</v>
      </c>
      <c r="AC72" s="46" t="str">
        <f>VLOOKUP(AB72,'Player List'!$A$3:$F$275,6)</f>
        <v>P DAVIS</v>
      </c>
      <c r="AD72" s="3">
        <v>50</v>
      </c>
      <c r="AE72" s="46" t="str">
        <f>VLOOKUP(AD72,'Player List'!$A$3:$F$275,6)</f>
        <v>D GRIFFITHS</v>
      </c>
      <c r="AF72" s="3">
        <v>43</v>
      </c>
      <c r="AG72" s="47" t="str">
        <f>VLOOKUP(AF72,'Player List'!$A$3:$F$275,6)</f>
        <v>J STANNARD</v>
      </c>
      <c r="AH72" s="42">
        <v>281</v>
      </c>
      <c r="AI72" s="46" t="str">
        <f>VLOOKUP(AH72,'Player List'!$A$3:$F$275,6)</f>
        <v>C WHEADON</v>
      </c>
      <c r="AJ72" s="3">
        <v>323</v>
      </c>
      <c r="AK72" s="46" t="str">
        <f>VLOOKUP(AJ72,'Player List'!$A$3:$F$275,6)</f>
        <v>N LLOYD</v>
      </c>
      <c r="AL72" s="3">
        <v>53</v>
      </c>
      <c r="AM72" s="46" t="str">
        <f>VLOOKUP(AL72,'Player List'!$A$3:$F$275,6)</f>
        <v>C ROWLAND</v>
      </c>
      <c r="AN72" s="3">
        <v>44</v>
      </c>
      <c r="AO72" s="47" t="str">
        <f>VLOOKUP(AN72,'Player List'!$A$3:$F$275,6)</f>
        <v>S STANNARD</v>
      </c>
      <c r="AP72" s="46"/>
      <c r="AQ72" s="46" t="e">
        <f>VLOOKUP(AP72,'Player List'!$A$3:$F$275,6)</f>
        <v>#N/A</v>
      </c>
      <c r="AR72" s="46"/>
      <c r="AS72" s="47" t="e">
        <f>VLOOKUP(AR72,'Player List'!$A$3:$F$275,6)</f>
        <v>#N/A</v>
      </c>
      <c r="AU72" s="42">
        <f t="shared" si="21"/>
        <v>157</v>
      </c>
      <c r="AV72" s="3">
        <f t="shared" si="22"/>
        <v>165</v>
      </c>
      <c r="AW72" s="3">
        <f t="shared" si="23"/>
        <v>155</v>
      </c>
      <c r="AX72" s="3">
        <f t="shared" si="24"/>
        <v>162</v>
      </c>
      <c r="AY72" s="3">
        <f t="shared" si="25"/>
        <v>160</v>
      </c>
      <c r="AZ72" s="3">
        <f t="shared" si="26"/>
        <v>161</v>
      </c>
      <c r="BA72" s="3">
        <f t="shared" si="27"/>
        <v>319</v>
      </c>
      <c r="BB72" s="3">
        <f t="shared" si="28"/>
        <v>166</v>
      </c>
      <c r="BC72" s="3" t="str">
        <f t="shared" si="53"/>
        <v xml:space="preserve"> </v>
      </c>
      <c r="BD72" s="3" t="str">
        <f t="shared" si="54"/>
        <v xml:space="preserve"> </v>
      </c>
      <c r="BE72" s="42">
        <f t="shared" si="29"/>
        <v>292</v>
      </c>
      <c r="BF72" s="3">
        <f t="shared" si="30"/>
        <v>52</v>
      </c>
      <c r="BG72" s="3">
        <f t="shared" si="31"/>
        <v>50</v>
      </c>
      <c r="BH72" s="3">
        <f t="shared" si="32"/>
        <v>43</v>
      </c>
      <c r="BI72" s="3">
        <f t="shared" si="33"/>
        <v>281</v>
      </c>
      <c r="BJ72" s="3">
        <f t="shared" si="34"/>
        <v>323</v>
      </c>
      <c r="BK72" s="3">
        <f t="shared" si="35"/>
        <v>53</v>
      </c>
      <c r="BL72" s="3">
        <f t="shared" si="36"/>
        <v>44</v>
      </c>
      <c r="BM72" s="3" t="str">
        <f t="shared" si="55"/>
        <v xml:space="preserve"> </v>
      </c>
      <c r="BN72" s="43" t="str">
        <f t="shared" si="56"/>
        <v xml:space="preserve"> </v>
      </c>
      <c r="BP72" s="42" t="str">
        <f>IF(AU72=" ","OK",IF(ISBLANK(VLOOKUP(AU72,'Player List'!$A$3:$C$275,3)),"Err",IF(VLOOKUP(AU72,'Player List'!$A$3:$C$275,3)='Player Input'!$B72,"OK",IF(VLOOKUP(AU72,'Player List'!$A$3:$C$275,2)=VLOOKUP($B72,'Lookup Lists'!$A$2:$C$23,3),"CS","Err"))))</f>
        <v>OK</v>
      </c>
      <c r="BQ72" s="3" t="str">
        <f>IF(AV72=" ","OK",IF(ISBLANK(VLOOKUP(AV72,'Player List'!$A$3:$C$275,3)),"Err",IF(VLOOKUP(AV72,'Player List'!$A$3:$C$275,3)='Player Input'!$B72,"OK",IF(VLOOKUP(AV72,'Player List'!$A$3:$C$275,2)=VLOOKUP($B72,'Lookup Lists'!$A$2:$C$23,3),"CS","Err"))))</f>
        <v>OK</v>
      </c>
      <c r="BR72" s="3" t="str">
        <f>IF(AW72=" ","OK",IF(ISBLANK(VLOOKUP(AW72,'Player List'!$A$3:$C$275,3)),"Err",IF(VLOOKUP(AW72,'Player List'!$A$3:$C$275,3)='Player Input'!$B72,"OK",IF(VLOOKUP(AW72,'Player List'!$A$3:$C$275,2)=VLOOKUP($B72,'Lookup Lists'!$A$2:$C$23,3),"CS","Err"))))</f>
        <v>OK</v>
      </c>
      <c r="BS72" s="3" t="str">
        <f>IF(AX72=" ","OK",IF(ISBLANK(VLOOKUP(AX72,'Player List'!$A$3:$C$275,3)),"Err",IF(VLOOKUP(AX72,'Player List'!$A$3:$C$275,3)='Player Input'!$B72,"OK",IF(VLOOKUP(AX72,'Player List'!$A$3:$C$275,2)=VLOOKUP($B72,'Lookup Lists'!$A$2:$C$23,3),"CS","Err"))))</f>
        <v>OK</v>
      </c>
      <c r="BT72" s="3" t="str">
        <f>IF(AY72=" ","OK",IF(ISBLANK(VLOOKUP(AY72,'Player List'!$A$3:$C$275,3)),"Err",IF(VLOOKUP(AY72,'Player List'!$A$3:$C$275,3)='Player Input'!$B72,"OK",IF(VLOOKUP(AY72,'Player List'!$A$3:$C$275,2)=VLOOKUP($B72,'Lookup Lists'!$A$2:$C$23,3),"CS","Err"))))</f>
        <v>OK</v>
      </c>
      <c r="BU72" s="3" t="str">
        <f>IF(AZ72=" ","OK",IF(ISBLANK(VLOOKUP(AZ72,'Player List'!$A$3:$C$275,3)),"Err",IF(VLOOKUP(AZ72,'Player List'!$A$3:$C$275,3)='Player Input'!$B72,"OK",IF(VLOOKUP(AZ72,'Player List'!$A$3:$C$275,2)=VLOOKUP($B72,'Lookup Lists'!$A$2:$C$23,3),"CS","Err"))))</f>
        <v>OK</v>
      </c>
      <c r="BV72" s="3" t="str">
        <f>IF(BA72=" ","OK",IF(ISBLANK(VLOOKUP(BA72,'Player List'!$A$3:$C$275,3)),"Err",IF(VLOOKUP(BA72,'Player List'!$A$3:$C$275,3)='Player Input'!$B72,"OK",IF(VLOOKUP(BA72,'Player List'!$A$3:$C$275,2)=VLOOKUP($B72,'Lookup Lists'!$A$2:$C$23,3),"CS","Err"))))</f>
        <v>OK</v>
      </c>
      <c r="BW72" s="3" t="str">
        <f>IF(BB72=" ","OK",IF(ISBLANK(VLOOKUP(BB72,'Player List'!$A$3:$C$275,3)),"Err",IF(VLOOKUP(BB72,'Player List'!$A$3:$C$275,3)='Player Input'!$B72,"OK",IF(VLOOKUP(BB72,'Player List'!$A$3:$C$275,2)=VLOOKUP($B72,'Lookup Lists'!$A$2:$C$23,3),"CS","Err"))))</f>
        <v>OK</v>
      </c>
      <c r="BX72" s="3" t="str">
        <f>IF(BC72=" ","OK",IF(ISBLANK(VLOOKUP(BC72,'Player List'!$A$3:$C$275,3)),"Err",IF(VLOOKUP(BC72,'Player List'!$A$3:$C$275,3)='Player Input'!$B72,"OK",IF(VLOOKUP(BC72,'Player List'!$A$3:$C$275,2)=VLOOKUP($B72,'Lookup Lists'!$A$2:$C$23,3),"CS","Err"))))</f>
        <v>OK</v>
      </c>
      <c r="BY72" s="3" t="str">
        <f>IF(BD72=" ","OK",IF(ISBLANK(VLOOKUP(BD72,'Player List'!$A$3:$C$275,3)),"Err",IF(VLOOKUP(BD72,'Player List'!$A$3:$C$275,3)='Player Input'!$B72,"OK",IF(VLOOKUP(BD72,'Player List'!$A$3:$C$275,2)=VLOOKUP($B72,'Lookup Lists'!$A$2:$C$23,3),"CS","Err"))))</f>
        <v>OK</v>
      </c>
      <c r="BZ72" s="42" t="str">
        <f>IF(BE72=" ","OK",IF(ISBLANK(VLOOKUP(BE72,'Player List'!$A$3:$C$275,3)),"Err",IF(VLOOKUP(BE72,'Player List'!$A$3:$C$275,3)='Player Input'!$C72,"OK",IF(VLOOKUP(BE72,'Player List'!$A$3:$C$275,2)=VLOOKUP($C72,'Lookup Lists'!$A$2:$C$23,3),"CS","Err"))))</f>
        <v>OK</v>
      </c>
      <c r="CA72" s="3" t="str">
        <f>IF(BF72=" ","OK",IF(ISBLANK(VLOOKUP(BF72,'Player List'!$A$3:$C$275,3)),"Err",IF(VLOOKUP(BF72,'Player List'!$A$3:$C$275,3)='Player Input'!$C72,"OK",IF(VLOOKUP(BF72,'Player List'!$A$3:$C$275,2)=VLOOKUP($C72,'Lookup Lists'!$A$2:$C$23,3),"CS","Err"))))</f>
        <v>OK</v>
      </c>
      <c r="CB72" s="3" t="str">
        <f>IF(BG72=" ","OK",IF(ISBLANK(VLOOKUP(BG72,'Player List'!$A$3:$C$275,3)),"Err",IF(VLOOKUP(BG72,'Player List'!$A$3:$C$275,3)='Player Input'!$C72,"OK",IF(VLOOKUP(BG72,'Player List'!$A$3:$C$275,2)=VLOOKUP($C72,'Lookup Lists'!$A$2:$C$23,3),"CS","Err"))))</f>
        <v>OK</v>
      </c>
      <c r="CC72" s="3" t="str">
        <f>IF(BH72=" ","OK",IF(ISBLANK(VLOOKUP(BH72,'Player List'!$A$3:$C$275,3)),"Err",IF(VLOOKUP(BH72,'Player List'!$A$3:$C$275,3)='Player Input'!$C72,"OK",IF(VLOOKUP(BH72,'Player List'!$A$3:$C$275,2)=VLOOKUP($C72,'Lookup Lists'!$A$2:$C$23,3),"CS","Err"))))</f>
        <v>OK</v>
      </c>
      <c r="CD72" s="3" t="str">
        <f>IF(BI72=" ","OK",IF(ISBLANK(VLOOKUP(BI72,'Player List'!$A$3:$C$275,3)),"Err",IF(VLOOKUP(BI72,'Player List'!$A$3:$C$275,3)='Player Input'!$C72,"OK",IF(VLOOKUP(BI72,'Player List'!$A$3:$C$275,2)=VLOOKUP($C72,'Lookup Lists'!$A$2:$C$23,3),"CS","Err"))))</f>
        <v>OK</v>
      </c>
      <c r="CE72" s="3" t="str">
        <f>IF(BJ72=" ","OK",IF(ISBLANK(VLOOKUP(BJ72,'Player List'!$A$3:$C$275,3)),"Err",IF(VLOOKUP(BJ72,'Player List'!$A$3:$C$275,3)='Player Input'!$C72,"OK",IF(VLOOKUP(BJ72,'Player List'!$A$3:$C$275,2)=VLOOKUP($C72,'Lookup Lists'!$A$2:$C$23,3),"CS","Err"))))</f>
        <v>OK</v>
      </c>
      <c r="CF72" s="3" t="str">
        <f>IF(BK72=" ","OK",IF(ISBLANK(VLOOKUP(BK72,'Player List'!$A$3:$C$275,3)),"Err",IF(VLOOKUP(BK72,'Player List'!$A$3:$C$275,3)='Player Input'!$C72,"OK",IF(VLOOKUP(BK72,'Player List'!$A$3:$C$275,2)=VLOOKUP($C72,'Lookup Lists'!$A$2:$C$23,3),"CS","Err"))))</f>
        <v>OK</v>
      </c>
      <c r="CG72" s="3" t="str">
        <f>IF(BL72=" ","OK",IF(ISBLANK(VLOOKUP(BL72,'Player List'!$A$3:$C$275,3)),"Err",IF(VLOOKUP(BL72,'Player List'!$A$3:$C$275,3)='Player Input'!$C72,"OK",IF(VLOOKUP(BL72,'Player List'!$A$3:$C$275,2)=VLOOKUP($C72,'Lookup Lists'!$A$2:$C$23,3),"CS","Err"))))</f>
        <v>OK</v>
      </c>
      <c r="CH72" s="3" t="str">
        <f>IF(BM72=" ","OK",IF(ISBLANK(VLOOKUP(BM72,'Player List'!$A$3:$C$275,3)),"Err",IF(VLOOKUP(BM72,'Player List'!$A$3:$C$275,3)='Player Input'!$C72,"OK",IF(VLOOKUP(BM72,'Player List'!$A$3:$C$275,2)=VLOOKUP($C72,'Lookup Lists'!$A$2:$C$23,3),"CS","Err"))))</f>
        <v>OK</v>
      </c>
      <c r="CI72" s="43" t="str">
        <f>IF(BN72=" ","OK",IF(ISBLANK(VLOOKUP(BN72,'Player List'!$A$3:$C$275,3)),"Err",IF(VLOOKUP(BN72,'Player List'!$A$3:$C$275,3)='Player Input'!$C72,"OK",IF(VLOOKUP(BN72,'Player List'!$A$3:$C$275,2)=VLOOKUP($C72,'Lookup Lists'!$A$2:$C$23,3),"CS","Err"))))</f>
        <v>OK</v>
      </c>
    </row>
    <row r="73" spans="1:87" x14ac:dyDescent="0.2">
      <c r="A73" s="90">
        <v>42696</v>
      </c>
      <c r="B73" s="89" t="s">
        <v>350</v>
      </c>
      <c r="C73" s="89" t="s">
        <v>346</v>
      </c>
      <c r="D73" s="60" t="str">
        <f t="shared" si="57"/>
        <v>CS</v>
      </c>
      <c r="E73" s="42">
        <v>214</v>
      </c>
      <c r="F73" s="46" t="str">
        <f>VLOOKUP(E73,'Player List'!$A$3:$F$275,6)</f>
        <v>D EVERY</v>
      </c>
      <c r="G73" s="3">
        <v>62</v>
      </c>
      <c r="H73" s="46" t="str">
        <f>VLOOKUP(G73,'Player List'!$A$3:$F$275,6)</f>
        <v>D REES</v>
      </c>
      <c r="I73" s="3">
        <v>181</v>
      </c>
      <c r="J73" s="46" t="str">
        <f>VLOOKUP(I73,'Player List'!$A$3:$F$275,6)</f>
        <v>D FOULKES</v>
      </c>
      <c r="K73" s="3">
        <v>313</v>
      </c>
      <c r="L73" s="46" t="str">
        <f>VLOOKUP(K73,'Player List'!$A$3:$F$275,6)</f>
        <v>B CONSTABLE</v>
      </c>
      <c r="M73" s="42">
        <v>48</v>
      </c>
      <c r="N73" s="46" t="str">
        <f>VLOOKUP(M73,'Player List'!$A$3:$F$275,6)</f>
        <v>G GANGE</v>
      </c>
      <c r="O73" s="3">
        <v>63</v>
      </c>
      <c r="P73" s="46" t="str">
        <f>VLOOKUP(O73,'Player List'!$A$3:$F$275,6)</f>
        <v>D REES</v>
      </c>
      <c r="Q73" s="3">
        <v>47</v>
      </c>
      <c r="R73" s="46" t="str">
        <f>VLOOKUP(Q73,'Player List'!$A$3:$F$275,6)</f>
        <v>B GANGE</v>
      </c>
      <c r="S73" s="3">
        <v>46</v>
      </c>
      <c r="T73" s="47" t="str">
        <f>VLOOKUP(S73,'Player List'!$A$3:$F$275,6)</f>
        <v>J COOPER</v>
      </c>
      <c r="U73" s="46"/>
      <c r="V73" s="46" t="e">
        <f>VLOOKUP(U73,'Player List'!$A$3:$F$275,6)</f>
        <v>#N/A</v>
      </c>
      <c r="W73" s="46"/>
      <c r="X73" s="47" t="e">
        <f>VLOOKUP(W73,'Player List'!$A$3:$F$275,6)</f>
        <v>#N/A</v>
      </c>
      <c r="Y73" s="34"/>
      <c r="Z73" s="42">
        <v>291</v>
      </c>
      <c r="AA73" s="46" t="str">
        <f>VLOOKUP(Z73,'Player List'!$A$3:$F$275,6)</f>
        <v>M MADIGAN</v>
      </c>
      <c r="AB73" s="3">
        <v>358</v>
      </c>
      <c r="AC73" s="46" t="str">
        <f>VLOOKUP(AB73,'Player List'!$A$3:$F$275,6)</f>
        <v>L BARLOW</v>
      </c>
      <c r="AD73" s="3">
        <v>66</v>
      </c>
      <c r="AE73" s="46" t="str">
        <f>VLOOKUP(AD73,'Player List'!$A$3:$F$275,6)</f>
        <v>H RENFIELD</v>
      </c>
      <c r="AF73" s="3">
        <v>69</v>
      </c>
      <c r="AG73" s="47" t="str">
        <f>VLOOKUP(AF73,'Player List'!$A$3:$F$275,6)</f>
        <v>J TAYLOR</v>
      </c>
      <c r="AH73" s="42">
        <v>91</v>
      </c>
      <c r="AI73" s="46" t="str">
        <f>VLOOKUP(AH73,'Player List'!$A$3:$F$275,6)</f>
        <v>R BEMAND</v>
      </c>
      <c r="AJ73" s="3">
        <v>60</v>
      </c>
      <c r="AK73" s="46" t="str">
        <f>VLOOKUP(AJ73,'Player List'!$A$3:$F$275,6)</f>
        <v>J KING</v>
      </c>
      <c r="AL73" s="3">
        <v>92</v>
      </c>
      <c r="AM73" s="46" t="str">
        <f>VLOOKUP(AL73,'Player List'!$A$3:$F$275,6)</f>
        <v>A BESLEY</v>
      </c>
      <c r="AN73" s="3">
        <v>65</v>
      </c>
      <c r="AO73" s="47" t="str">
        <f>VLOOKUP(AN73,'Player List'!$A$3:$F$275,6)</f>
        <v>A BARLOW</v>
      </c>
      <c r="AP73" s="46"/>
      <c r="AQ73" s="46" t="e">
        <f>VLOOKUP(AP73,'Player List'!$A$3:$F$275,6)</f>
        <v>#N/A</v>
      </c>
      <c r="AR73" s="46"/>
      <c r="AS73" s="47" t="e">
        <f>VLOOKUP(AR73,'Player List'!$A$3:$F$275,6)</f>
        <v>#N/A</v>
      </c>
      <c r="AU73" s="42">
        <f t="shared" si="21"/>
        <v>214</v>
      </c>
      <c r="AV73" s="3">
        <f t="shared" si="22"/>
        <v>62</v>
      </c>
      <c r="AW73" s="3">
        <f t="shared" si="23"/>
        <v>181</v>
      </c>
      <c r="AX73" s="3">
        <f t="shared" si="24"/>
        <v>313</v>
      </c>
      <c r="AY73" s="3">
        <f t="shared" si="25"/>
        <v>48</v>
      </c>
      <c r="AZ73" s="3">
        <f t="shared" si="26"/>
        <v>63</v>
      </c>
      <c r="BA73" s="3">
        <f t="shared" si="27"/>
        <v>47</v>
      </c>
      <c r="BB73" s="3">
        <f t="shared" si="28"/>
        <v>46</v>
      </c>
      <c r="BC73" s="3" t="str">
        <f t="shared" si="53"/>
        <v xml:space="preserve"> </v>
      </c>
      <c r="BD73" s="3" t="str">
        <f t="shared" si="54"/>
        <v xml:space="preserve"> </v>
      </c>
      <c r="BE73" s="42">
        <f t="shared" si="29"/>
        <v>291</v>
      </c>
      <c r="BF73" s="3">
        <f t="shared" si="30"/>
        <v>358</v>
      </c>
      <c r="BG73" s="3">
        <f t="shared" si="31"/>
        <v>66</v>
      </c>
      <c r="BH73" s="3">
        <f t="shared" si="32"/>
        <v>69</v>
      </c>
      <c r="BI73" s="3">
        <f t="shared" si="33"/>
        <v>91</v>
      </c>
      <c r="BJ73" s="3">
        <f t="shared" si="34"/>
        <v>60</v>
      </c>
      <c r="BK73" s="3">
        <f t="shared" si="35"/>
        <v>92</v>
      </c>
      <c r="BL73" s="3">
        <f t="shared" si="36"/>
        <v>65</v>
      </c>
      <c r="BM73" s="3" t="str">
        <f t="shared" si="55"/>
        <v xml:space="preserve"> </v>
      </c>
      <c r="BN73" s="43" t="str">
        <f t="shared" si="56"/>
        <v xml:space="preserve"> </v>
      </c>
      <c r="BP73" s="42" t="str">
        <f>IF(AU73=" ","OK",IF(ISBLANK(VLOOKUP(AU73,'Player List'!$A$3:$C$275,3)),"Err",IF(VLOOKUP(AU73,'Player List'!$A$3:$C$275,3)='Player Input'!$B73,"OK",IF(VLOOKUP(AU73,'Player List'!$A$3:$C$275,2)=VLOOKUP($B73,'Lookup Lists'!$A$2:$C$23,3),"CS","Err"))))</f>
        <v>OK</v>
      </c>
      <c r="BQ73" s="3" t="str">
        <f>IF(AV73=" ","OK",IF(ISBLANK(VLOOKUP(AV73,'Player List'!$A$3:$C$275,3)),"Err",IF(VLOOKUP(AV73,'Player List'!$A$3:$C$275,3)='Player Input'!$B73,"OK",IF(VLOOKUP(AV73,'Player List'!$A$3:$C$275,2)=VLOOKUP($B73,'Lookup Lists'!$A$2:$C$23,3),"CS","Err"))))</f>
        <v>OK</v>
      </c>
      <c r="BR73" s="3" t="str">
        <f>IF(AW73=" ","OK",IF(ISBLANK(VLOOKUP(AW73,'Player List'!$A$3:$C$275,3)),"Err",IF(VLOOKUP(AW73,'Player List'!$A$3:$C$275,3)='Player Input'!$B73,"OK",IF(VLOOKUP(AW73,'Player List'!$A$3:$C$275,2)=VLOOKUP($B73,'Lookup Lists'!$A$2:$C$23,3),"CS","Err"))))</f>
        <v>OK</v>
      </c>
      <c r="BS73" s="3" t="str">
        <f>IF(AX73=" ","OK",IF(ISBLANK(VLOOKUP(AX73,'Player List'!$A$3:$C$275,3)),"Err",IF(VLOOKUP(AX73,'Player List'!$A$3:$C$275,3)='Player Input'!$B73,"OK",IF(VLOOKUP(AX73,'Player List'!$A$3:$C$275,2)=VLOOKUP($B73,'Lookup Lists'!$A$2:$C$23,3),"CS","Err"))))</f>
        <v>OK</v>
      </c>
      <c r="BT73" s="3" t="str">
        <f>IF(AY73=" ","OK",IF(ISBLANK(VLOOKUP(AY73,'Player List'!$A$3:$C$275,3)),"Err",IF(VLOOKUP(AY73,'Player List'!$A$3:$C$275,3)='Player Input'!$B73,"OK",IF(VLOOKUP(AY73,'Player List'!$A$3:$C$275,2)=VLOOKUP($B73,'Lookup Lists'!$A$2:$C$23,3),"CS","Err"))))</f>
        <v>OK</v>
      </c>
      <c r="BU73" s="3" t="str">
        <f>IF(AZ73=" ","OK",IF(ISBLANK(VLOOKUP(AZ73,'Player List'!$A$3:$C$275,3)),"Err",IF(VLOOKUP(AZ73,'Player List'!$A$3:$C$275,3)='Player Input'!$B73,"OK",IF(VLOOKUP(AZ73,'Player List'!$A$3:$C$275,2)=VLOOKUP($B73,'Lookup Lists'!$A$2:$C$23,3),"CS","Err"))))</f>
        <v>OK</v>
      </c>
      <c r="BV73" s="3" t="str">
        <f>IF(BA73=" ","OK",IF(ISBLANK(VLOOKUP(BA73,'Player List'!$A$3:$C$275,3)),"Err",IF(VLOOKUP(BA73,'Player List'!$A$3:$C$275,3)='Player Input'!$B73,"OK",IF(VLOOKUP(BA73,'Player List'!$A$3:$C$275,2)=VLOOKUP($B73,'Lookup Lists'!$A$2:$C$23,3),"CS","Err"))))</f>
        <v>OK</v>
      </c>
      <c r="BW73" s="3" t="str">
        <f>IF(BB73=" ","OK",IF(ISBLANK(VLOOKUP(BB73,'Player List'!$A$3:$C$275,3)),"Err",IF(VLOOKUP(BB73,'Player List'!$A$3:$C$275,3)='Player Input'!$B73,"OK",IF(VLOOKUP(BB73,'Player List'!$A$3:$C$275,2)=VLOOKUP($B73,'Lookup Lists'!$A$2:$C$23,3),"CS","Err"))))</f>
        <v>OK</v>
      </c>
      <c r="BX73" s="3" t="str">
        <f>IF(BC73=" ","OK",IF(ISBLANK(VLOOKUP(BC73,'Player List'!$A$3:$C$275,3)),"Err",IF(VLOOKUP(BC73,'Player List'!$A$3:$C$275,3)='Player Input'!$B73,"OK",IF(VLOOKUP(BC73,'Player List'!$A$3:$C$275,2)=VLOOKUP($B73,'Lookup Lists'!$A$2:$C$23,3),"CS","Err"))))</f>
        <v>OK</v>
      </c>
      <c r="BY73" s="3" t="str">
        <f>IF(BD73=" ","OK",IF(ISBLANK(VLOOKUP(BD73,'Player List'!$A$3:$C$275,3)),"Err",IF(VLOOKUP(BD73,'Player List'!$A$3:$C$275,3)='Player Input'!$B73,"OK",IF(VLOOKUP(BD73,'Player List'!$A$3:$C$275,2)=VLOOKUP($B73,'Lookup Lists'!$A$2:$C$23,3),"CS","Err"))))</f>
        <v>OK</v>
      </c>
      <c r="BZ73" s="42" t="str">
        <f>IF(BE73=" ","OK",IF(ISBLANK(VLOOKUP(BE73,'Player List'!$A$3:$C$275,3)),"Err",IF(VLOOKUP(BE73,'Player List'!$A$3:$C$275,3)='Player Input'!$C73,"OK",IF(VLOOKUP(BE73,'Player List'!$A$3:$C$275,2)=VLOOKUP($C73,'Lookup Lists'!$A$2:$C$23,3),"CS","Err"))))</f>
        <v>OK</v>
      </c>
      <c r="CA73" s="3" t="str">
        <f>IF(BF73=" ","OK",IF(ISBLANK(VLOOKUP(BF73,'Player List'!$A$3:$C$275,3)),"Err",IF(VLOOKUP(BF73,'Player List'!$A$3:$C$275,3)='Player Input'!$C73,"OK",IF(VLOOKUP(BF73,'Player List'!$A$3:$C$275,2)=VLOOKUP($C73,'Lookup Lists'!$A$2:$C$23,3),"CS","Err"))))</f>
        <v>OK</v>
      </c>
      <c r="CB73" s="3" t="str">
        <f>IF(BG73=" ","OK",IF(ISBLANK(VLOOKUP(BG73,'Player List'!$A$3:$C$275,3)),"Err",IF(VLOOKUP(BG73,'Player List'!$A$3:$C$275,3)='Player Input'!$C73,"OK",IF(VLOOKUP(BG73,'Player List'!$A$3:$C$275,2)=VLOOKUP($C73,'Lookup Lists'!$A$2:$C$23,3),"CS","Err"))))</f>
        <v>OK</v>
      </c>
      <c r="CC73" s="3" t="str">
        <f>IF(BH73=" ","OK",IF(ISBLANK(VLOOKUP(BH73,'Player List'!$A$3:$C$275,3)),"Err",IF(VLOOKUP(BH73,'Player List'!$A$3:$C$275,3)='Player Input'!$C73,"OK",IF(VLOOKUP(BH73,'Player List'!$A$3:$C$275,2)=VLOOKUP($C73,'Lookup Lists'!$A$2:$C$23,3),"CS","Err"))))</f>
        <v>OK</v>
      </c>
      <c r="CD73" s="3" t="str">
        <f>IF(BI73=" ","OK",IF(ISBLANK(VLOOKUP(BI73,'Player List'!$A$3:$C$275,3)),"Err",IF(VLOOKUP(BI73,'Player List'!$A$3:$C$275,3)='Player Input'!$C73,"OK",IF(VLOOKUP(BI73,'Player List'!$A$3:$C$275,2)=VLOOKUP($C73,'Lookup Lists'!$A$2:$C$23,3),"CS","Err"))))</f>
        <v>CS</v>
      </c>
      <c r="CE73" s="3" t="str">
        <f>IF(BJ73=" ","OK",IF(ISBLANK(VLOOKUP(BJ73,'Player List'!$A$3:$C$275,3)),"Err",IF(VLOOKUP(BJ73,'Player List'!$A$3:$C$275,3)='Player Input'!$C73,"OK",IF(VLOOKUP(BJ73,'Player List'!$A$3:$C$275,2)=VLOOKUP($C73,'Lookup Lists'!$A$2:$C$23,3),"CS","Err"))))</f>
        <v>OK</v>
      </c>
      <c r="CF73" s="3" t="str">
        <f>IF(BK73=" ","OK",IF(ISBLANK(VLOOKUP(BK73,'Player List'!$A$3:$C$275,3)),"Err",IF(VLOOKUP(BK73,'Player List'!$A$3:$C$275,3)='Player Input'!$C73,"OK",IF(VLOOKUP(BK73,'Player List'!$A$3:$C$275,2)=VLOOKUP($C73,'Lookup Lists'!$A$2:$C$23,3),"CS","Err"))))</f>
        <v>OK</v>
      </c>
      <c r="CG73" s="3" t="str">
        <f>IF(BL73=" ","OK",IF(ISBLANK(VLOOKUP(BL73,'Player List'!$A$3:$C$275,3)),"Err",IF(VLOOKUP(BL73,'Player List'!$A$3:$C$275,3)='Player Input'!$C73,"OK",IF(VLOOKUP(BL73,'Player List'!$A$3:$C$275,2)=VLOOKUP($C73,'Lookup Lists'!$A$2:$C$23,3),"CS","Err"))))</f>
        <v>OK</v>
      </c>
      <c r="CH73" s="3" t="str">
        <f>IF(BM73=" ","OK",IF(ISBLANK(VLOOKUP(BM73,'Player List'!$A$3:$C$275,3)),"Err",IF(VLOOKUP(BM73,'Player List'!$A$3:$C$275,3)='Player Input'!$C73,"OK",IF(VLOOKUP(BM73,'Player List'!$A$3:$C$275,2)=VLOOKUP($C73,'Lookup Lists'!$A$2:$C$23,3),"CS","Err"))))</f>
        <v>OK</v>
      </c>
      <c r="CI73" s="43" t="str">
        <f>IF(BN73=" ","OK",IF(ISBLANK(VLOOKUP(BN73,'Player List'!$A$3:$C$275,3)),"Err",IF(VLOOKUP(BN73,'Player List'!$A$3:$C$275,3)='Player Input'!$C73,"OK",IF(VLOOKUP(BN73,'Player List'!$A$3:$C$275,2)=VLOOKUP($C73,'Lookup Lists'!$A$2:$C$23,3),"CS","Err"))))</f>
        <v>OK</v>
      </c>
    </row>
    <row r="74" spans="1:87" x14ac:dyDescent="0.2">
      <c r="A74" s="90">
        <v>42697</v>
      </c>
      <c r="B74" s="89" t="s">
        <v>270</v>
      </c>
      <c r="C74" s="89" t="s">
        <v>273</v>
      </c>
      <c r="D74" s="60" t="str">
        <f t="shared" si="57"/>
        <v>OK</v>
      </c>
      <c r="E74" s="42">
        <v>357</v>
      </c>
      <c r="F74" s="46" t="str">
        <f>VLOOKUP(E74,'Player List'!$A$3:$F$275,6)</f>
        <v>C WOAKES</v>
      </c>
      <c r="G74" s="3">
        <v>365</v>
      </c>
      <c r="H74" s="46" t="str">
        <f>VLOOKUP(G74,'Player List'!$A$3:$F$275,6)</f>
        <v>A MARFELL</v>
      </c>
      <c r="I74" s="3">
        <v>273</v>
      </c>
      <c r="J74" s="46" t="str">
        <f>VLOOKUP(I74,'Player List'!$A$3:$F$275,6)</f>
        <v>J BEVAN</v>
      </c>
      <c r="K74" s="3">
        <v>14</v>
      </c>
      <c r="L74" s="46" t="str">
        <f>VLOOKUP(K74,'Player List'!$A$3:$F$275,6)</f>
        <v>D BYWATER</v>
      </c>
      <c r="M74" s="42">
        <v>320</v>
      </c>
      <c r="N74" s="46" t="str">
        <f>VLOOKUP(M74,'Player List'!$A$3:$F$275,6)</f>
        <v>C BIRKIN</v>
      </c>
      <c r="O74" s="3">
        <v>279</v>
      </c>
      <c r="P74" s="46" t="str">
        <f>VLOOKUP(O74,'Player List'!$A$3:$F$275,6)</f>
        <v>R MARTIN</v>
      </c>
      <c r="Q74" s="3">
        <v>19</v>
      </c>
      <c r="R74" s="46" t="str">
        <f>VLOOKUP(Q74,'Player List'!$A$3:$F$275,6)</f>
        <v>J OAKMAN</v>
      </c>
      <c r="S74" s="3">
        <v>13</v>
      </c>
      <c r="T74" s="47" t="str">
        <f>VLOOKUP(S74,'Player List'!$A$3:$F$275,6)</f>
        <v>G BYWATER</v>
      </c>
      <c r="U74" s="46"/>
      <c r="V74" s="46" t="e">
        <f>VLOOKUP(U74,'Player List'!$A$3:$F$275,6)</f>
        <v>#N/A</v>
      </c>
      <c r="W74" s="46"/>
      <c r="X74" s="47" t="e">
        <f>VLOOKUP(W74,'Player List'!$A$3:$F$275,6)</f>
        <v>#N/A</v>
      </c>
      <c r="Y74" s="34"/>
      <c r="Z74" s="42">
        <v>154</v>
      </c>
      <c r="AA74" s="46" t="str">
        <f>VLOOKUP(Z74,'Player List'!$A$3:$F$275,6)</f>
        <v>T WILSON</v>
      </c>
      <c r="AB74" s="3">
        <v>152</v>
      </c>
      <c r="AC74" s="46" t="str">
        <f>VLOOKUP(AB74,'Player List'!$A$3:$F$275,6)</f>
        <v>S BUFTON</v>
      </c>
      <c r="AD74" s="3">
        <v>153</v>
      </c>
      <c r="AE74" s="46" t="str">
        <f>VLOOKUP(AD74,'Player List'!$A$3:$F$275,6)</f>
        <v>S STEPHENSON</v>
      </c>
      <c r="AF74" s="3">
        <v>106</v>
      </c>
      <c r="AG74" s="47" t="str">
        <f>VLOOKUP(AF74,'Player List'!$A$3:$F$275,6)</f>
        <v>G WILLIAMS</v>
      </c>
      <c r="AH74" s="42">
        <v>268</v>
      </c>
      <c r="AI74" s="46" t="str">
        <f>VLOOKUP(AH74,'Player List'!$A$3:$F$275,6)</f>
        <v>I STEPHENSON</v>
      </c>
      <c r="AJ74" s="3">
        <v>151</v>
      </c>
      <c r="AK74" s="46" t="str">
        <f>VLOOKUP(AJ74,'Player List'!$A$3:$F$275,6)</f>
        <v>B BUFTON</v>
      </c>
      <c r="AL74" s="3">
        <v>146</v>
      </c>
      <c r="AM74" s="46" t="str">
        <f>VLOOKUP(AL74,'Player List'!$A$3:$F$275,6)</f>
        <v>B GLOVER</v>
      </c>
      <c r="AN74" s="3">
        <v>145</v>
      </c>
      <c r="AO74" s="47" t="str">
        <f>VLOOKUP(AN74,'Player List'!$A$3:$F$275,6)</f>
        <v>M ROBINSON</v>
      </c>
      <c r="AP74" s="46"/>
      <c r="AQ74" s="46" t="e">
        <f>VLOOKUP(AP74,'Player List'!$A$3:$F$275,6)</f>
        <v>#N/A</v>
      </c>
      <c r="AR74" s="46"/>
      <c r="AS74" s="47" t="e">
        <f>VLOOKUP(AR74,'Player List'!$A$3:$F$275,6)</f>
        <v>#N/A</v>
      </c>
      <c r="AU74" s="42">
        <f t="shared" si="21"/>
        <v>357</v>
      </c>
      <c r="AV74" s="3">
        <f t="shared" si="22"/>
        <v>365</v>
      </c>
      <c r="AW74" s="3">
        <f t="shared" si="23"/>
        <v>273</v>
      </c>
      <c r="AX74" s="3">
        <f t="shared" si="24"/>
        <v>14</v>
      </c>
      <c r="AY74" s="3">
        <f t="shared" si="25"/>
        <v>320</v>
      </c>
      <c r="AZ74" s="3">
        <f t="shared" si="26"/>
        <v>279</v>
      </c>
      <c r="BA74" s="3">
        <f t="shared" si="27"/>
        <v>19</v>
      </c>
      <c r="BB74" s="3">
        <f t="shared" si="28"/>
        <v>13</v>
      </c>
      <c r="BC74" s="3" t="str">
        <f t="shared" si="53"/>
        <v xml:space="preserve"> </v>
      </c>
      <c r="BD74" s="3" t="str">
        <f t="shared" si="54"/>
        <v xml:space="preserve"> </v>
      </c>
      <c r="BE74" s="42">
        <f t="shared" si="29"/>
        <v>154</v>
      </c>
      <c r="BF74" s="3">
        <f t="shared" si="30"/>
        <v>152</v>
      </c>
      <c r="BG74" s="3">
        <f t="shared" si="31"/>
        <v>153</v>
      </c>
      <c r="BH74" s="3">
        <f t="shared" si="32"/>
        <v>106</v>
      </c>
      <c r="BI74" s="3">
        <f t="shared" si="33"/>
        <v>268</v>
      </c>
      <c r="BJ74" s="3">
        <f t="shared" si="34"/>
        <v>151</v>
      </c>
      <c r="BK74" s="3">
        <f t="shared" si="35"/>
        <v>146</v>
      </c>
      <c r="BL74" s="3">
        <f t="shared" si="36"/>
        <v>145</v>
      </c>
      <c r="BM74" s="3" t="str">
        <f t="shared" si="55"/>
        <v xml:space="preserve"> </v>
      </c>
      <c r="BN74" s="43" t="str">
        <f t="shared" si="56"/>
        <v xml:space="preserve"> </v>
      </c>
      <c r="BP74" s="42" t="str">
        <f>IF(AU74=" ","OK",IF(ISBLANK(VLOOKUP(AU74,'Player List'!$A$3:$C$275,3)),"Err",IF(VLOOKUP(AU74,'Player List'!$A$3:$C$275,3)='Player Input'!$B74,"OK",IF(VLOOKUP(AU74,'Player List'!$A$3:$C$275,2)=VLOOKUP($B74,'Lookup Lists'!$A$2:$C$23,3),"CS","Err"))))</f>
        <v>OK</v>
      </c>
      <c r="BQ74" s="3" t="str">
        <f>IF(AV74=" ","OK",IF(ISBLANK(VLOOKUP(AV74,'Player List'!$A$3:$C$275,3)),"Err",IF(VLOOKUP(AV74,'Player List'!$A$3:$C$275,3)='Player Input'!$B74,"OK",IF(VLOOKUP(AV74,'Player List'!$A$3:$C$275,2)=VLOOKUP($B74,'Lookup Lists'!$A$2:$C$23,3),"CS","Err"))))</f>
        <v>OK</v>
      </c>
      <c r="BR74" s="3" t="str">
        <f>IF(AW74=" ","OK",IF(ISBLANK(VLOOKUP(AW74,'Player List'!$A$3:$C$275,3)),"Err",IF(VLOOKUP(AW74,'Player List'!$A$3:$C$275,3)='Player Input'!$B74,"OK",IF(VLOOKUP(AW74,'Player List'!$A$3:$C$275,2)=VLOOKUP($B74,'Lookup Lists'!$A$2:$C$23,3),"CS","Err"))))</f>
        <v>OK</v>
      </c>
      <c r="BS74" s="3" t="str">
        <f>IF(AX74=" ","OK",IF(ISBLANK(VLOOKUP(AX74,'Player List'!$A$3:$C$275,3)),"Err",IF(VLOOKUP(AX74,'Player List'!$A$3:$C$275,3)='Player Input'!$B74,"OK",IF(VLOOKUP(AX74,'Player List'!$A$3:$C$275,2)=VLOOKUP($B74,'Lookup Lists'!$A$2:$C$23,3),"CS","Err"))))</f>
        <v>OK</v>
      </c>
      <c r="BT74" s="3" t="str">
        <f>IF(AY74=" ","OK",IF(ISBLANK(VLOOKUP(AY74,'Player List'!$A$3:$C$275,3)),"Err",IF(VLOOKUP(AY74,'Player List'!$A$3:$C$275,3)='Player Input'!$B74,"OK",IF(VLOOKUP(AY74,'Player List'!$A$3:$C$275,2)=VLOOKUP($B74,'Lookup Lists'!$A$2:$C$23,3),"CS","Err"))))</f>
        <v>OK</v>
      </c>
      <c r="BU74" s="3" t="str">
        <f>IF(AZ74=" ","OK",IF(ISBLANK(VLOOKUP(AZ74,'Player List'!$A$3:$C$275,3)),"Err",IF(VLOOKUP(AZ74,'Player List'!$A$3:$C$275,3)='Player Input'!$B74,"OK",IF(VLOOKUP(AZ74,'Player List'!$A$3:$C$275,2)=VLOOKUP($B74,'Lookup Lists'!$A$2:$C$23,3),"CS","Err"))))</f>
        <v>OK</v>
      </c>
      <c r="BV74" s="3" t="str">
        <f>IF(BA74=" ","OK",IF(ISBLANK(VLOOKUP(BA74,'Player List'!$A$3:$C$275,3)),"Err",IF(VLOOKUP(BA74,'Player List'!$A$3:$C$275,3)='Player Input'!$B74,"OK",IF(VLOOKUP(BA74,'Player List'!$A$3:$C$275,2)=VLOOKUP($B74,'Lookup Lists'!$A$2:$C$23,3),"CS","Err"))))</f>
        <v>OK</v>
      </c>
      <c r="BW74" s="3" t="str">
        <f>IF(BB74=" ","OK",IF(ISBLANK(VLOOKUP(BB74,'Player List'!$A$3:$C$275,3)),"Err",IF(VLOOKUP(BB74,'Player List'!$A$3:$C$275,3)='Player Input'!$B74,"OK",IF(VLOOKUP(BB74,'Player List'!$A$3:$C$275,2)=VLOOKUP($B74,'Lookup Lists'!$A$2:$C$23,3),"CS","Err"))))</f>
        <v>OK</v>
      </c>
      <c r="BX74" s="3" t="str">
        <f>IF(BC74=" ","OK",IF(ISBLANK(VLOOKUP(BC74,'Player List'!$A$3:$C$275,3)),"Err",IF(VLOOKUP(BC74,'Player List'!$A$3:$C$275,3)='Player Input'!$B74,"OK",IF(VLOOKUP(BC74,'Player List'!$A$3:$C$275,2)=VLOOKUP($B74,'Lookup Lists'!$A$2:$C$23,3),"CS","Err"))))</f>
        <v>OK</v>
      </c>
      <c r="BY74" s="3" t="str">
        <f>IF(BD74=" ","OK",IF(ISBLANK(VLOOKUP(BD74,'Player List'!$A$3:$C$275,3)),"Err",IF(VLOOKUP(BD74,'Player List'!$A$3:$C$275,3)='Player Input'!$B74,"OK",IF(VLOOKUP(BD74,'Player List'!$A$3:$C$275,2)=VLOOKUP($B74,'Lookup Lists'!$A$2:$C$23,3),"CS","Err"))))</f>
        <v>OK</v>
      </c>
      <c r="BZ74" s="42" t="str">
        <f>IF(BE74=" ","OK",IF(ISBLANK(VLOOKUP(BE74,'Player List'!$A$3:$C$275,3)),"Err",IF(VLOOKUP(BE74,'Player List'!$A$3:$C$275,3)='Player Input'!$C74,"OK",IF(VLOOKUP(BE74,'Player List'!$A$3:$C$275,2)=VLOOKUP($C74,'Lookup Lists'!$A$2:$C$23,3),"CS","Err"))))</f>
        <v>OK</v>
      </c>
      <c r="CA74" s="3" t="str">
        <f>IF(BF74=" ","OK",IF(ISBLANK(VLOOKUP(BF74,'Player List'!$A$3:$C$275,3)),"Err",IF(VLOOKUP(BF74,'Player List'!$A$3:$C$275,3)='Player Input'!$C74,"OK",IF(VLOOKUP(BF74,'Player List'!$A$3:$C$275,2)=VLOOKUP($C74,'Lookup Lists'!$A$2:$C$23,3),"CS","Err"))))</f>
        <v>OK</v>
      </c>
      <c r="CB74" s="3" t="str">
        <f>IF(BG74=" ","OK",IF(ISBLANK(VLOOKUP(BG74,'Player List'!$A$3:$C$275,3)),"Err",IF(VLOOKUP(BG74,'Player List'!$A$3:$C$275,3)='Player Input'!$C74,"OK",IF(VLOOKUP(BG74,'Player List'!$A$3:$C$275,2)=VLOOKUP($C74,'Lookup Lists'!$A$2:$C$23,3),"CS","Err"))))</f>
        <v>OK</v>
      </c>
      <c r="CC74" s="3" t="str">
        <f>IF(BH74=" ","OK",IF(ISBLANK(VLOOKUP(BH74,'Player List'!$A$3:$C$275,3)),"Err",IF(VLOOKUP(BH74,'Player List'!$A$3:$C$275,3)='Player Input'!$C74,"OK",IF(VLOOKUP(BH74,'Player List'!$A$3:$C$275,2)=VLOOKUP($C74,'Lookup Lists'!$A$2:$C$23,3),"CS","Err"))))</f>
        <v>OK</v>
      </c>
      <c r="CD74" s="3" t="str">
        <f>IF(BI74=" ","OK",IF(ISBLANK(VLOOKUP(BI74,'Player List'!$A$3:$C$275,3)),"Err",IF(VLOOKUP(BI74,'Player List'!$A$3:$C$275,3)='Player Input'!$C74,"OK",IF(VLOOKUP(BI74,'Player List'!$A$3:$C$275,2)=VLOOKUP($C74,'Lookup Lists'!$A$2:$C$23,3),"CS","Err"))))</f>
        <v>OK</v>
      </c>
      <c r="CE74" s="3" t="str">
        <f>IF(BJ74=" ","OK",IF(ISBLANK(VLOOKUP(BJ74,'Player List'!$A$3:$C$275,3)),"Err",IF(VLOOKUP(BJ74,'Player List'!$A$3:$C$275,3)='Player Input'!$C74,"OK",IF(VLOOKUP(BJ74,'Player List'!$A$3:$C$275,2)=VLOOKUP($C74,'Lookup Lists'!$A$2:$C$23,3),"CS","Err"))))</f>
        <v>OK</v>
      </c>
      <c r="CF74" s="3" t="str">
        <f>IF(BK74=" ","OK",IF(ISBLANK(VLOOKUP(BK74,'Player List'!$A$3:$C$275,3)),"Err",IF(VLOOKUP(BK74,'Player List'!$A$3:$C$275,3)='Player Input'!$C74,"OK",IF(VLOOKUP(BK74,'Player List'!$A$3:$C$275,2)=VLOOKUP($C74,'Lookup Lists'!$A$2:$C$23,3),"CS","Err"))))</f>
        <v>OK</v>
      </c>
      <c r="CG74" s="3" t="str">
        <f>IF(BL74=" ","OK",IF(ISBLANK(VLOOKUP(BL74,'Player List'!$A$3:$C$275,3)),"Err",IF(VLOOKUP(BL74,'Player List'!$A$3:$C$275,3)='Player Input'!$C74,"OK",IF(VLOOKUP(BL74,'Player List'!$A$3:$C$275,2)=VLOOKUP($C74,'Lookup Lists'!$A$2:$C$23,3),"CS","Err"))))</f>
        <v>OK</v>
      </c>
      <c r="CH74" s="3" t="str">
        <f>IF(BM74=" ","OK",IF(ISBLANK(VLOOKUP(BM74,'Player List'!$A$3:$C$275,3)),"Err",IF(VLOOKUP(BM74,'Player List'!$A$3:$C$275,3)='Player Input'!$C74,"OK",IF(VLOOKUP(BM74,'Player List'!$A$3:$C$275,2)=VLOOKUP($C74,'Lookup Lists'!$A$2:$C$23,3),"CS","Err"))))</f>
        <v>OK</v>
      </c>
      <c r="CI74" s="43" t="str">
        <f>IF(BN74=" ","OK",IF(ISBLANK(VLOOKUP(BN74,'Player List'!$A$3:$C$275,3)),"Err",IF(VLOOKUP(BN74,'Player List'!$A$3:$C$275,3)='Player Input'!$C74,"OK",IF(VLOOKUP(BN74,'Player List'!$A$3:$C$275,2)=VLOOKUP($C74,'Lookup Lists'!$A$2:$C$23,3),"CS","Err"))))</f>
        <v>OK</v>
      </c>
    </row>
    <row r="75" spans="1:87" x14ac:dyDescent="0.2">
      <c r="A75" s="90">
        <v>42698</v>
      </c>
      <c r="B75" s="89" t="s">
        <v>262</v>
      </c>
      <c r="C75" s="89" t="s">
        <v>390</v>
      </c>
      <c r="D75" s="60" t="str">
        <f t="shared" si="57"/>
        <v>OK</v>
      </c>
      <c r="E75" s="42">
        <v>116</v>
      </c>
      <c r="F75" s="46" t="str">
        <f>VLOOKUP(E75,'Player List'!$A$3:$F$275,6)</f>
        <v>S AYLING</v>
      </c>
      <c r="G75" s="3">
        <v>110</v>
      </c>
      <c r="H75" s="46" t="str">
        <f>VLOOKUP(G75,'Player List'!$A$3:$F$275,6)</f>
        <v>J BELL</v>
      </c>
      <c r="I75" s="3">
        <v>317</v>
      </c>
      <c r="J75" s="46" t="str">
        <f>VLOOKUP(I75,'Player List'!$A$3:$F$275,6)</f>
        <v>D GOSLING-SMITH</v>
      </c>
      <c r="K75" s="3">
        <v>111</v>
      </c>
      <c r="L75" s="46" t="str">
        <f>VLOOKUP(K75,'Player List'!$A$3:$F$275,6)</f>
        <v>S MCINTYRE</v>
      </c>
      <c r="M75" s="42">
        <v>223</v>
      </c>
      <c r="N75" s="46" t="str">
        <f>VLOOKUP(M75,'Player List'!$A$3:$F$275,6)</f>
        <v>B TWEEDALE</v>
      </c>
      <c r="O75" s="3">
        <v>295</v>
      </c>
      <c r="P75" s="46" t="str">
        <f>VLOOKUP(O75,'Player List'!$A$3:$F$275,6)</f>
        <v>P SOILLEUX</v>
      </c>
      <c r="Q75" s="3">
        <v>120</v>
      </c>
      <c r="R75" s="46" t="str">
        <f>VLOOKUP(Q75,'Player List'!$A$3:$F$275,6)</f>
        <v>D SPENCER</v>
      </c>
      <c r="S75" s="3">
        <v>321</v>
      </c>
      <c r="T75" s="47" t="str">
        <f>VLOOKUP(S75,'Player List'!$A$3:$F$275,6)</f>
        <v>T SMITH</v>
      </c>
      <c r="U75" s="46"/>
      <c r="V75" s="46" t="e">
        <f>VLOOKUP(U75,'Player List'!$A$3:$F$275,6)</f>
        <v>#N/A</v>
      </c>
      <c r="W75" s="46"/>
      <c r="X75" s="47" t="e">
        <f>VLOOKUP(W75,'Player List'!$A$3:$F$275,6)</f>
        <v>#N/A</v>
      </c>
      <c r="Y75" s="34"/>
      <c r="Z75" s="42">
        <v>346</v>
      </c>
      <c r="AA75" s="46" t="str">
        <f>VLOOKUP(Z75,'Player List'!$A$3:$F$275,6)</f>
        <v>R WILLIAMS</v>
      </c>
      <c r="AB75" s="3">
        <v>352</v>
      </c>
      <c r="AC75" s="46" t="str">
        <f>VLOOKUP(AB75,'Player List'!$A$3:$F$275,6)</f>
        <v>G PERRY</v>
      </c>
      <c r="AD75" s="3">
        <v>341</v>
      </c>
      <c r="AE75" s="46" t="str">
        <f>VLOOKUP(AD75,'Player List'!$A$3:$F$275,6)</f>
        <v>C ARTUS</v>
      </c>
      <c r="AF75" s="3">
        <v>340</v>
      </c>
      <c r="AG75" s="47" t="str">
        <f>VLOOKUP(AF75,'Player List'!$A$3:$F$275,6)</f>
        <v>J KNOWLES</v>
      </c>
      <c r="AH75" s="42">
        <v>351</v>
      </c>
      <c r="AI75" s="46" t="str">
        <f>VLOOKUP(AH75,'Player List'!$A$3:$F$275,6)</f>
        <v>T NEILSON</v>
      </c>
      <c r="AJ75" s="3">
        <v>344</v>
      </c>
      <c r="AK75" s="46" t="str">
        <f>VLOOKUP(AJ75,'Player List'!$A$3:$F$275,6)</f>
        <v>J TIDY</v>
      </c>
      <c r="AL75" s="3">
        <v>339</v>
      </c>
      <c r="AM75" s="46" t="str">
        <f>VLOOKUP(AL75,'Player List'!$A$3:$F$275,6)</f>
        <v>R HARRIS</v>
      </c>
      <c r="AN75" s="3">
        <v>343</v>
      </c>
      <c r="AO75" s="47" t="str">
        <f>VLOOKUP(AN75,'Player List'!$A$3:$F$275,6)</f>
        <v>J MILLER</v>
      </c>
      <c r="AP75" s="46"/>
      <c r="AQ75" s="46" t="e">
        <f>VLOOKUP(AP75,'Player List'!$A$3:$F$275,6)</f>
        <v>#N/A</v>
      </c>
      <c r="AR75" s="46"/>
      <c r="AS75" s="47" t="e">
        <f>VLOOKUP(AR75,'Player List'!$A$3:$F$275,6)</f>
        <v>#N/A</v>
      </c>
      <c r="AU75" s="42">
        <f t="shared" si="21"/>
        <v>116</v>
      </c>
      <c r="AV75" s="3">
        <f t="shared" si="22"/>
        <v>110</v>
      </c>
      <c r="AW75" s="3">
        <f t="shared" si="23"/>
        <v>317</v>
      </c>
      <c r="AX75" s="3">
        <f t="shared" si="24"/>
        <v>111</v>
      </c>
      <c r="AY75" s="3">
        <f t="shared" si="25"/>
        <v>223</v>
      </c>
      <c r="AZ75" s="3">
        <f t="shared" si="26"/>
        <v>295</v>
      </c>
      <c r="BA75" s="3">
        <f t="shared" si="27"/>
        <v>120</v>
      </c>
      <c r="BB75" s="3">
        <f t="shared" si="28"/>
        <v>321</v>
      </c>
      <c r="BC75" s="3" t="str">
        <f t="shared" si="53"/>
        <v xml:space="preserve"> </v>
      </c>
      <c r="BD75" s="3" t="str">
        <f t="shared" si="54"/>
        <v xml:space="preserve"> </v>
      </c>
      <c r="BE75" s="42">
        <f t="shared" si="29"/>
        <v>346</v>
      </c>
      <c r="BF75" s="3">
        <f t="shared" si="30"/>
        <v>352</v>
      </c>
      <c r="BG75" s="3">
        <f t="shared" si="31"/>
        <v>341</v>
      </c>
      <c r="BH75" s="3">
        <f t="shared" si="32"/>
        <v>340</v>
      </c>
      <c r="BI75" s="3">
        <f t="shared" si="33"/>
        <v>351</v>
      </c>
      <c r="BJ75" s="3">
        <f t="shared" si="34"/>
        <v>344</v>
      </c>
      <c r="BK75" s="3">
        <f t="shared" si="35"/>
        <v>339</v>
      </c>
      <c r="BL75" s="3">
        <f t="shared" si="36"/>
        <v>343</v>
      </c>
      <c r="BM75" s="3" t="str">
        <f t="shared" si="55"/>
        <v xml:space="preserve"> </v>
      </c>
      <c r="BN75" s="43" t="str">
        <f t="shared" si="56"/>
        <v xml:space="preserve"> </v>
      </c>
      <c r="BP75" s="42" t="str">
        <f>IF(AU75=" ","OK",IF(ISBLANK(VLOOKUP(AU75,'Player List'!$A$3:$C$275,3)),"Err",IF(VLOOKUP(AU75,'Player List'!$A$3:$C$275,3)='Player Input'!$B75,"OK",IF(VLOOKUP(AU75,'Player List'!$A$3:$C$275,2)=VLOOKUP($B75,'Lookup Lists'!$A$2:$C$23,3),"CS","Err"))))</f>
        <v>OK</v>
      </c>
      <c r="BQ75" s="3" t="str">
        <f>IF(AV75=" ","OK",IF(ISBLANK(VLOOKUP(AV75,'Player List'!$A$3:$C$275,3)),"Err",IF(VLOOKUP(AV75,'Player List'!$A$3:$C$275,3)='Player Input'!$B75,"OK",IF(VLOOKUP(AV75,'Player List'!$A$3:$C$275,2)=VLOOKUP($B75,'Lookup Lists'!$A$2:$C$23,3),"CS","Err"))))</f>
        <v>OK</v>
      </c>
      <c r="BR75" s="3" t="str">
        <f>IF(AW75=" ","OK",IF(ISBLANK(VLOOKUP(AW75,'Player List'!$A$3:$C$275,3)),"Err",IF(VLOOKUP(AW75,'Player List'!$A$3:$C$275,3)='Player Input'!$B75,"OK",IF(VLOOKUP(AW75,'Player List'!$A$3:$C$275,2)=VLOOKUP($B75,'Lookup Lists'!$A$2:$C$23,3),"CS","Err"))))</f>
        <v>OK</v>
      </c>
      <c r="BS75" s="3" t="str">
        <f>IF(AX75=" ","OK",IF(ISBLANK(VLOOKUP(AX75,'Player List'!$A$3:$C$275,3)),"Err",IF(VLOOKUP(AX75,'Player List'!$A$3:$C$275,3)='Player Input'!$B75,"OK",IF(VLOOKUP(AX75,'Player List'!$A$3:$C$275,2)=VLOOKUP($B75,'Lookup Lists'!$A$2:$C$23,3),"CS","Err"))))</f>
        <v>OK</v>
      </c>
      <c r="BT75" s="3" t="str">
        <f>IF(AY75=" ","OK",IF(ISBLANK(VLOOKUP(AY75,'Player List'!$A$3:$C$275,3)),"Err",IF(VLOOKUP(AY75,'Player List'!$A$3:$C$275,3)='Player Input'!$B75,"OK",IF(VLOOKUP(AY75,'Player List'!$A$3:$C$275,2)=VLOOKUP($B75,'Lookup Lists'!$A$2:$C$23,3),"CS","Err"))))</f>
        <v>OK</v>
      </c>
      <c r="BU75" s="3" t="str">
        <f>IF(AZ75=" ","OK",IF(ISBLANK(VLOOKUP(AZ75,'Player List'!$A$3:$C$275,3)),"Err",IF(VLOOKUP(AZ75,'Player List'!$A$3:$C$275,3)='Player Input'!$B75,"OK",IF(VLOOKUP(AZ75,'Player List'!$A$3:$C$275,2)=VLOOKUP($B75,'Lookup Lists'!$A$2:$C$23,3),"CS","Err"))))</f>
        <v>OK</v>
      </c>
      <c r="BV75" s="3" t="str">
        <f>IF(BA75=" ","OK",IF(ISBLANK(VLOOKUP(BA75,'Player List'!$A$3:$C$275,3)),"Err",IF(VLOOKUP(BA75,'Player List'!$A$3:$C$275,3)='Player Input'!$B75,"OK",IF(VLOOKUP(BA75,'Player List'!$A$3:$C$275,2)=VLOOKUP($B75,'Lookup Lists'!$A$2:$C$23,3),"CS","Err"))))</f>
        <v>OK</v>
      </c>
      <c r="BW75" s="3" t="str">
        <f>IF(BB75=" ","OK",IF(ISBLANK(VLOOKUP(BB75,'Player List'!$A$3:$C$275,3)),"Err",IF(VLOOKUP(BB75,'Player List'!$A$3:$C$275,3)='Player Input'!$B75,"OK",IF(VLOOKUP(BB75,'Player List'!$A$3:$C$275,2)=VLOOKUP($B75,'Lookup Lists'!$A$2:$C$23,3),"CS","Err"))))</f>
        <v>OK</v>
      </c>
      <c r="BX75" s="3" t="str">
        <f>IF(BC75=" ","OK",IF(ISBLANK(VLOOKUP(BC75,'Player List'!$A$3:$C$275,3)),"Err",IF(VLOOKUP(BC75,'Player List'!$A$3:$C$275,3)='Player Input'!$B75,"OK",IF(VLOOKUP(BC75,'Player List'!$A$3:$C$275,2)=VLOOKUP($B75,'Lookup Lists'!$A$2:$C$23,3),"CS","Err"))))</f>
        <v>OK</v>
      </c>
      <c r="BY75" s="3" t="str">
        <f>IF(BD75=" ","OK",IF(ISBLANK(VLOOKUP(BD75,'Player List'!$A$3:$C$275,3)),"Err",IF(VLOOKUP(BD75,'Player List'!$A$3:$C$275,3)='Player Input'!$B75,"OK",IF(VLOOKUP(BD75,'Player List'!$A$3:$C$275,2)=VLOOKUP($B75,'Lookup Lists'!$A$2:$C$23,3),"CS","Err"))))</f>
        <v>OK</v>
      </c>
      <c r="BZ75" s="42" t="str">
        <f>IF(BE75=" ","OK",IF(ISBLANK(VLOOKUP(BE75,'Player List'!$A$3:$C$275,3)),"Err",IF(VLOOKUP(BE75,'Player List'!$A$3:$C$275,3)='Player Input'!$C75,"OK",IF(VLOOKUP(BE75,'Player List'!$A$3:$C$275,2)=VLOOKUP($C75,'Lookup Lists'!$A$2:$C$23,3),"CS","Err"))))</f>
        <v>OK</v>
      </c>
      <c r="CA75" s="3" t="str">
        <f>IF(BF75=" ","OK",IF(ISBLANK(VLOOKUP(BF75,'Player List'!$A$3:$C$275,3)),"Err",IF(VLOOKUP(BF75,'Player List'!$A$3:$C$275,3)='Player Input'!$C75,"OK",IF(VLOOKUP(BF75,'Player List'!$A$3:$C$275,2)=VLOOKUP($C75,'Lookup Lists'!$A$2:$C$23,3),"CS","Err"))))</f>
        <v>OK</v>
      </c>
      <c r="CB75" s="3" t="str">
        <f>IF(BG75=" ","OK",IF(ISBLANK(VLOOKUP(BG75,'Player List'!$A$3:$C$275,3)),"Err",IF(VLOOKUP(BG75,'Player List'!$A$3:$C$275,3)='Player Input'!$C75,"OK",IF(VLOOKUP(BG75,'Player List'!$A$3:$C$275,2)=VLOOKUP($C75,'Lookup Lists'!$A$2:$C$23,3),"CS","Err"))))</f>
        <v>OK</v>
      </c>
      <c r="CC75" s="3" t="str">
        <f>IF(BH75=" ","OK",IF(ISBLANK(VLOOKUP(BH75,'Player List'!$A$3:$C$275,3)),"Err",IF(VLOOKUP(BH75,'Player List'!$A$3:$C$275,3)='Player Input'!$C75,"OK",IF(VLOOKUP(BH75,'Player List'!$A$3:$C$275,2)=VLOOKUP($C75,'Lookup Lists'!$A$2:$C$23,3),"CS","Err"))))</f>
        <v>OK</v>
      </c>
      <c r="CD75" s="3" t="str">
        <f>IF(BI75=" ","OK",IF(ISBLANK(VLOOKUP(BI75,'Player List'!$A$3:$C$275,3)),"Err",IF(VLOOKUP(BI75,'Player List'!$A$3:$C$275,3)='Player Input'!$C75,"OK",IF(VLOOKUP(BI75,'Player List'!$A$3:$C$275,2)=VLOOKUP($C75,'Lookup Lists'!$A$2:$C$23,3),"CS","Err"))))</f>
        <v>OK</v>
      </c>
      <c r="CE75" s="3" t="str">
        <f>IF(BJ75=" ","OK",IF(ISBLANK(VLOOKUP(BJ75,'Player List'!$A$3:$C$275,3)),"Err",IF(VLOOKUP(BJ75,'Player List'!$A$3:$C$275,3)='Player Input'!$C75,"OK",IF(VLOOKUP(BJ75,'Player List'!$A$3:$C$275,2)=VLOOKUP($C75,'Lookup Lists'!$A$2:$C$23,3),"CS","Err"))))</f>
        <v>OK</v>
      </c>
      <c r="CF75" s="3" t="str">
        <f>IF(BK75=" ","OK",IF(ISBLANK(VLOOKUP(BK75,'Player List'!$A$3:$C$275,3)),"Err",IF(VLOOKUP(BK75,'Player List'!$A$3:$C$275,3)='Player Input'!$C75,"OK",IF(VLOOKUP(BK75,'Player List'!$A$3:$C$275,2)=VLOOKUP($C75,'Lookup Lists'!$A$2:$C$23,3),"CS","Err"))))</f>
        <v>OK</v>
      </c>
      <c r="CG75" s="3" t="str">
        <f>IF(BL75=" ","OK",IF(ISBLANK(VLOOKUP(BL75,'Player List'!$A$3:$C$275,3)),"Err",IF(VLOOKUP(BL75,'Player List'!$A$3:$C$275,3)='Player Input'!$C75,"OK",IF(VLOOKUP(BL75,'Player List'!$A$3:$C$275,2)=VLOOKUP($C75,'Lookup Lists'!$A$2:$C$23,3),"CS","Err"))))</f>
        <v>OK</v>
      </c>
      <c r="CH75" s="3" t="str">
        <f>IF(BM75=" ","OK",IF(ISBLANK(VLOOKUP(BM75,'Player List'!$A$3:$C$275,3)),"Err",IF(VLOOKUP(BM75,'Player List'!$A$3:$C$275,3)='Player Input'!$C75,"OK",IF(VLOOKUP(BM75,'Player List'!$A$3:$C$275,2)=VLOOKUP($C75,'Lookup Lists'!$A$2:$C$23,3),"CS","Err"))))</f>
        <v>OK</v>
      </c>
      <c r="CI75" s="43" t="str">
        <f>IF(BN75=" ","OK",IF(ISBLANK(VLOOKUP(BN75,'Player List'!$A$3:$C$275,3)),"Err",IF(VLOOKUP(BN75,'Player List'!$A$3:$C$275,3)='Player Input'!$C75,"OK",IF(VLOOKUP(BN75,'Player List'!$A$3:$C$275,2)=VLOOKUP($C75,'Lookup Lists'!$A$2:$C$23,3),"CS","Err"))))</f>
        <v>OK</v>
      </c>
    </row>
    <row r="76" spans="1:87" x14ac:dyDescent="0.2">
      <c r="A76" s="108">
        <v>42698</v>
      </c>
      <c r="B76" s="109" t="s">
        <v>271</v>
      </c>
      <c r="C76" s="109" t="s">
        <v>269</v>
      </c>
      <c r="D76" s="60" t="str">
        <f t="shared" si="57"/>
        <v>CS</v>
      </c>
      <c r="E76" s="42">
        <v>136</v>
      </c>
      <c r="F76" s="46" t="str">
        <f>VLOOKUP(E76,'Player List'!$A$3:$F$275,6)</f>
        <v>E GEORGE</v>
      </c>
      <c r="G76" s="3">
        <v>195</v>
      </c>
      <c r="H76" s="46" t="str">
        <f>VLOOKUP(G76,'Player List'!$A$3:$F$275,6)</f>
        <v>P PARK</v>
      </c>
      <c r="I76" s="3">
        <v>140</v>
      </c>
      <c r="J76" s="46" t="str">
        <f>VLOOKUP(I76,'Player List'!$A$3:$F$275,6)</f>
        <v>D WATKINS</v>
      </c>
      <c r="K76" s="3">
        <v>143</v>
      </c>
      <c r="L76" s="46" t="str">
        <f>VLOOKUP(K76,'Player List'!$A$3:$F$275,6)</f>
        <v>L WILLIAMS</v>
      </c>
      <c r="M76" s="42">
        <v>138</v>
      </c>
      <c r="N76" s="46" t="str">
        <f>VLOOKUP(M76,'Player List'!$A$3:$F$275,6)</f>
        <v>G MARSHALL</v>
      </c>
      <c r="O76" s="3">
        <v>137</v>
      </c>
      <c r="P76" s="46" t="str">
        <f>VLOOKUP(O76,'Player List'!$A$3:$F$275,6)</f>
        <v>R GEORGE</v>
      </c>
      <c r="Q76" s="3">
        <v>135</v>
      </c>
      <c r="R76" s="46" t="str">
        <f>VLOOKUP(Q76,'Player List'!$A$3:$F$275,6)</f>
        <v>I ROE</v>
      </c>
      <c r="S76" s="3">
        <v>196</v>
      </c>
      <c r="T76" s="47" t="str">
        <f>VLOOKUP(S76,'Player List'!$A$3:$F$275,6)</f>
        <v>I PARK</v>
      </c>
      <c r="U76" s="46"/>
      <c r="V76" s="46" t="e">
        <f>VLOOKUP(U76,'Player List'!$A$3:$F$275,6)</f>
        <v>#N/A</v>
      </c>
      <c r="W76" s="46"/>
      <c r="X76" s="47" t="e">
        <f>VLOOKUP(W76,'Player List'!$A$3:$F$275,6)</f>
        <v>#N/A</v>
      </c>
      <c r="Y76" s="34"/>
      <c r="Z76" s="42">
        <v>11</v>
      </c>
      <c r="AA76" s="46" t="str">
        <f>VLOOKUP(Z76,'Player List'!$A$3:$F$275,6)</f>
        <v>D WARREN</v>
      </c>
      <c r="AB76" s="3">
        <v>3</v>
      </c>
      <c r="AC76" s="46" t="str">
        <f>VLOOKUP(AB76,'Player List'!$A$3:$F$275,6)</f>
        <v>E EVANS</v>
      </c>
      <c r="AD76" s="3">
        <v>130</v>
      </c>
      <c r="AE76" s="46" t="str">
        <f>VLOOKUP(AD76,'Player List'!$A$3:$F$275,6)</f>
        <v>T GRIFFITHS</v>
      </c>
      <c r="AF76" s="3">
        <v>4</v>
      </c>
      <c r="AG76" s="47" t="str">
        <f>VLOOKUP(AF76,'Player List'!$A$3:$F$275,6)</f>
        <v>R HANCOCK</v>
      </c>
      <c r="AH76" s="42">
        <v>14</v>
      </c>
      <c r="AI76" s="46" t="str">
        <f>VLOOKUP(AH76,'Player List'!$A$3:$F$275,6)</f>
        <v>D BYWATER</v>
      </c>
      <c r="AJ76" s="3">
        <v>286</v>
      </c>
      <c r="AK76" s="46" t="str">
        <f>VLOOKUP(AJ76,'Player List'!$A$3:$F$275,6)</f>
        <v>M CONWAY</v>
      </c>
      <c r="AL76" s="3">
        <v>2</v>
      </c>
      <c r="AM76" s="46" t="str">
        <f>VLOOKUP(AL76,'Player List'!$A$3:$F$275,6)</f>
        <v>T DARRINGTON</v>
      </c>
      <c r="AN76" s="3">
        <v>5</v>
      </c>
      <c r="AO76" s="47" t="str">
        <f>VLOOKUP(AN76,'Player List'!$A$3:$F$275,6)</f>
        <v>M MORTIMER</v>
      </c>
      <c r="AP76" s="46"/>
      <c r="AQ76" s="46" t="e">
        <f>VLOOKUP(AP76,'Player List'!$A$3:$F$275,6)</f>
        <v>#N/A</v>
      </c>
      <c r="AR76" s="46"/>
      <c r="AS76" s="47" t="e">
        <f>VLOOKUP(AR76,'Player List'!$A$3:$F$275,6)</f>
        <v>#N/A</v>
      </c>
      <c r="AU76" s="42">
        <f t="shared" si="21"/>
        <v>136</v>
      </c>
      <c r="AV76" s="3">
        <f t="shared" si="22"/>
        <v>195</v>
      </c>
      <c r="AW76" s="3">
        <f t="shared" si="23"/>
        <v>140</v>
      </c>
      <c r="AX76" s="3">
        <f t="shared" si="24"/>
        <v>143</v>
      </c>
      <c r="AY76" s="3">
        <f t="shared" si="25"/>
        <v>138</v>
      </c>
      <c r="AZ76" s="3">
        <f t="shared" si="26"/>
        <v>137</v>
      </c>
      <c r="BA76" s="3">
        <f t="shared" si="27"/>
        <v>135</v>
      </c>
      <c r="BB76" s="3">
        <f t="shared" si="28"/>
        <v>196</v>
      </c>
      <c r="BC76" s="3" t="str">
        <f t="shared" si="53"/>
        <v xml:space="preserve"> </v>
      </c>
      <c r="BD76" s="3" t="str">
        <f t="shared" si="54"/>
        <v xml:space="preserve"> </v>
      </c>
      <c r="BE76" s="42">
        <f t="shared" si="29"/>
        <v>11</v>
      </c>
      <c r="BF76" s="3">
        <f t="shared" si="30"/>
        <v>3</v>
      </c>
      <c r="BG76" s="3">
        <f t="shared" si="31"/>
        <v>130</v>
      </c>
      <c r="BH76" s="3">
        <f t="shared" si="32"/>
        <v>4</v>
      </c>
      <c r="BI76" s="3">
        <f t="shared" si="33"/>
        <v>14</v>
      </c>
      <c r="BJ76" s="3">
        <f t="shared" si="34"/>
        <v>286</v>
      </c>
      <c r="BK76" s="3">
        <f t="shared" si="35"/>
        <v>2</v>
      </c>
      <c r="BL76" s="3">
        <f t="shared" si="36"/>
        <v>5</v>
      </c>
      <c r="BM76" s="3" t="str">
        <f t="shared" si="55"/>
        <v xml:space="preserve"> </v>
      </c>
      <c r="BN76" s="43" t="str">
        <f t="shared" si="56"/>
        <v xml:space="preserve"> </v>
      </c>
      <c r="BP76" s="42" t="str">
        <f>IF(AU76=" ","OK",IF(ISBLANK(VLOOKUP(AU76,'Player List'!$A$3:$C$275,3)),"Err",IF(VLOOKUP(AU76,'Player List'!$A$3:$C$275,3)='Player Input'!$B76,"OK",IF(VLOOKUP(AU76,'Player List'!$A$3:$C$275,2)=VLOOKUP($B76,'Lookup Lists'!$A$2:$C$23,3),"CS","Err"))))</f>
        <v>OK</v>
      </c>
      <c r="BQ76" s="3" t="str">
        <f>IF(AV76=" ","OK",IF(ISBLANK(VLOOKUP(AV76,'Player List'!$A$3:$C$275,3)),"Err",IF(VLOOKUP(AV76,'Player List'!$A$3:$C$275,3)='Player Input'!$B76,"OK",IF(VLOOKUP(AV76,'Player List'!$A$3:$C$275,2)=VLOOKUP($B76,'Lookup Lists'!$A$2:$C$23,3),"CS","Err"))))</f>
        <v>OK</v>
      </c>
      <c r="BR76" s="3" t="str">
        <f>IF(AW76=" ","OK",IF(ISBLANK(VLOOKUP(AW76,'Player List'!$A$3:$C$275,3)),"Err",IF(VLOOKUP(AW76,'Player List'!$A$3:$C$275,3)='Player Input'!$B76,"OK",IF(VLOOKUP(AW76,'Player List'!$A$3:$C$275,2)=VLOOKUP($B76,'Lookup Lists'!$A$2:$C$23,3),"CS","Err"))))</f>
        <v>OK</v>
      </c>
      <c r="BS76" s="3" t="str">
        <f>IF(AX76=" ","OK",IF(ISBLANK(VLOOKUP(AX76,'Player List'!$A$3:$C$275,3)),"Err",IF(VLOOKUP(AX76,'Player List'!$A$3:$C$275,3)='Player Input'!$B76,"OK",IF(VLOOKUP(AX76,'Player List'!$A$3:$C$275,2)=VLOOKUP($B76,'Lookup Lists'!$A$2:$C$23,3),"CS","Err"))))</f>
        <v>OK</v>
      </c>
      <c r="BT76" s="3" t="str">
        <f>IF(AY76=" ","OK",IF(ISBLANK(VLOOKUP(AY76,'Player List'!$A$3:$C$275,3)),"Err",IF(VLOOKUP(AY76,'Player List'!$A$3:$C$275,3)='Player Input'!$B76,"OK",IF(VLOOKUP(AY76,'Player List'!$A$3:$C$275,2)=VLOOKUP($B76,'Lookup Lists'!$A$2:$C$23,3),"CS","Err"))))</f>
        <v>OK</v>
      </c>
      <c r="BU76" s="3" t="str">
        <f>IF(AZ76=" ","OK",IF(ISBLANK(VLOOKUP(AZ76,'Player List'!$A$3:$C$275,3)),"Err",IF(VLOOKUP(AZ76,'Player List'!$A$3:$C$275,3)='Player Input'!$B76,"OK",IF(VLOOKUP(AZ76,'Player List'!$A$3:$C$275,2)=VLOOKUP($B76,'Lookup Lists'!$A$2:$C$23,3),"CS","Err"))))</f>
        <v>OK</v>
      </c>
      <c r="BV76" s="3" t="str">
        <f>IF(BA76=" ","OK",IF(ISBLANK(VLOOKUP(BA76,'Player List'!$A$3:$C$275,3)),"Err",IF(VLOOKUP(BA76,'Player List'!$A$3:$C$275,3)='Player Input'!$B76,"OK",IF(VLOOKUP(BA76,'Player List'!$A$3:$C$275,2)=VLOOKUP($B76,'Lookup Lists'!$A$2:$C$23,3),"CS","Err"))))</f>
        <v>OK</v>
      </c>
      <c r="BW76" s="3" t="str">
        <f>IF(BB76=" ","OK",IF(ISBLANK(VLOOKUP(BB76,'Player List'!$A$3:$C$275,3)),"Err",IF(VLOOKUP(BB76,'Player List'!$A$3:$C$275,3)='Player Input'!$B76,"OK",IF(VLOOKUP(BB76,'Player List'!$A$3:$C$275,2)=VLOOKUP($B76,'Lookup Lists'!$A$2:$C$23,3),"CS","Err"))))</f>
        <v>OK</v>
      </c>
      <c r="BX76" s="3" t="str">
        <f>IF(BC76=" ","OK",IF(ISBLANK(VLOOKUP(BC76,'Player List'!$A$3:$C$275,3)),"Err",IF(VLOOKUP(BC76,'Player List'!$A$3:$C$275,3)='Player Input'!$B76,"OK",IF(VLOOKUP(BC76,'Player List'!$A$3:$C$275,2)=VLOOKUP($B76,'Lookup Lists'!$A$2:$C$23,3),"CS","Err"))))</f>
        <v>OK</v>
      </c>
      <c r="BY76" s="3" t="str">
        <f>IF(BD76=" ","OK",IF(ISBLANK(VLOOKUP(BD76,'Player List'!$A$3:$C$275,3)),"Err",IF(VLOOKUP(BD76,'Player List'!$A$3:$C$275,3)='Player Input'!$B76,"OK",IF(VLOOKUP(BD76,'Player List'!$A$3:$C$275,2)=VLOOKUP($B76,'Lookup Lists'!$A$2:$C$23,3),"CS","Err"))))</f>
        <v>OK</v>
      </c>
      <c r="BZ76" s="42" t="str">
        <f>IF(BE76=" ","OK",IF(ISBLANK(VLOOKUP(BE76,'Player List'!$A$3:$C$275,3)),"Err",IF(VLOOKUP(BE76,'Player List'!$A$3:$C$275,3)='Player Input'!$C76,"OK",IF(VLOOKUP(BE76,'Player List'!$A$3:$C$275,2)=VLOOKUP($C76,'Lookup Lists'!$A$2:$C$23,3),"CS","Err"))))</f>
        <v>OK</v>
      </c>
      <c r="CA76" s="3" t="str">
        <f>IF(BF76=" ","OK",IF(ISBLANK(VLOOKUP(BF76,'Player List'!$A$3:$C$275,3)),"Err",IF(VLOOKUP(BF76,'Player List'!$A$3:$C$275,3)='Player Input'!$C76,"OK",IF(VLOOKUP(BF76,'Player List'!$A$3:$C$275,2)=VLOOKUP($C76,'Lookup Lists'!$A$2:$C$23,3),"CS","Err"))))</f>
        <v>OK</v>
      </c>
      <c r="CB76" s="3" t="str">
        <f>IF(BG76=" ","OK",IF(ISBLANK(VLOOKUP(BG76,'Player List'!$A$3:$C$275,3)),"Err",IF(VLOOKUP(BG76,'Player List'!$A$3:$C$275,3)='Player Input'!$C76,"OK",IF(VLOOKUP(BG76,'Player List'!$A$3:$C$275,2)=VLOOKUP($C76,'Lookup Lists'!$A$2:$C$23,3),"CS","Err"))))</f>
        <v>OK</v>
      </c>
      <c r="CC76" s="3" t="str">
        <f>IF(BH76=" ","OK",IF(ISBLANK(VLOOKUP(BH76,'Player List'!$A$3:$C$275,3)),"Err",IF(VLOOKUP(BH76,'Player List'!$A$3:$C$275,3)='Player Input'!$C76,"OK",IF(VLOOKUP(BH76,'Player List'!$A$3:$C$275,2)=VLOOKUP($C76,'Lookup Lists'!$A$2:$C$23,3),"CS","Err"))))</f>
        <v>OK</v>
      </c>
      <c r="CD76" s="3" t="str">
        <f>IF(BI76=" ","OK",IF(ISBLANK(VLOOKUP(BI76,'Player List'!$A$3:$C$275,3)),"Err",IF(VLOOKUP(BI76,'Player List'!$A$3:$C$275,3)='Player Input'!$C76,"OK",IF(VLOOKUP(BI76,'Player List'!$A$3:$C$275,2)=VLOOKUP($C76,'Lookup Lists'!$A$2:$C$23,3),"CS","Err"))))</f>
        <v>CS</v>
      </c>
      <c r="CE76" s="3" t="str">
        <f>IF(BJ76=" ","OK",IF(ISBLANK(VLOOKUP(BJ76,'Player List'!$A$3:$C$275,3)),"Err",IF(VLOOKUP(BJ76,'Player List'!$A$3:$C$275,3)='Player Input'!$C76,"OK",IF(VLOOKUP(BJ76,'Player List'!$A$3:$C$275,2)=VLOOKUP($C76,'Lookup Lists'!$A$2:$C$23,3),"CS","Err"))))</f>
        <v>OK</v>
      </c>
      <c r="CF76" s="3" t="str">
        <f>IF(BK76=" ","OK",IF(ISBLANK(VLOOKUP(BK76,'Player List'!$A$3:$C$275,3)),"Err",IF(VLOOKUP(BK76,'Player List'!$A$3:$C$275,3)='Player Input'!$C76,"OK",IF(VLOOKUP(BK76,'Player List'!$A$3:$C$275,2)=VLOOKUP($C76,'Lookup Lists'!$A$2:$C$23,3),"CS","Err"))))</f>
        <v>OK</v>
      </c>
      <c r="CG76" s="3" t="str">
        <f>IF(BL76=" ","OK",IF(ISBLANK(VLOOKUP(BL76,'Player List'!$A$3:$C$275,3)),"Err",IF(VLOOKUP(BL76,'Player List'!$A$3:$C$275,3)='Player Input'!$C76,"OK",IF(VLOOKUP(BL76,'Player List'!$A$3:$C$275,2)=VLOOKUP($C76,'Lookup Lists'!$A$2:$C$23,3),"CS","Err"))))</f>
        <v>OK</v>
      </c>
      <c r="CH76" s="3" t="str">
        <f>IF(BM76=" ","OK",IF(ISBLANK(VLOOKUP(BM76,'Player List'!$A$3:$C$275,3)),"Err",IF(VLOOKUP(BM76,'Player List'!$A$3:$C$275,3)='Player Input'!$C76,"OK",IF(VLOOKUP(BM76,'Player List'!$A$3:$C$275,2)=VLOOKUP($C76,'Lookup Lists'!$A$2:$C$23,3),"CS","Err"))))</f>
        <v>OK</v>
      </c>
      <c r="CI76" s="43" t="str">
        <f>IF(BN76=" ","OK",IF(ISBLANK(VLOOKUP(BN76,'Player List'!$A$3:$C$275,3)),"Err",IF(VLOOKUP(BN76,'Player List'!$A$3:$C$275,3)='Player Input'!$C76,"OK",IF(VLOOKUP(BN76,'Player List'!$A$3:$C$275,2)=VLOOKUP($C76,'Lookup Lists'!$A$2:$C$23,3),"CS","Err"))))</f>
        <v>OK</v>
      </c>
    </row>
    <row r="77" spans="1:87" x14ac:dyDescent="0.2">
      <c r="A77" s="90">
        <v>42698</v>
      </c>
      <c r="B77" s="89" t="s">
        <v>275</v>
      </c>
      <c r="C77" s="89" t="s">
        <v>349</v>
      </c>
      <c r="D77" s="60" t="str">
        <f t="shared" si="57"/>
        <v>OK</v>
      </c>
      <c r="E77" s="42">
        <v>205</v>
      </c>
      <c r="F77" s="46" t="str">
        <f>VLOOKUP(E77,'Player List'!$A$3:$F$275,6)</f>
        <v>J WATKINS</v>
      </c>
      <c r="G77" s="3">
        <v>288</v>
      </c>
      <c r="H77" s="46" t="str">
        <f>VLOOKUP(G77,'Player List'!$A$3:$F$275,6)</f>
        <v>N COOPER</v>
      </c>
      <c r="I77" s="3">
        <v>171</v>
      </c>
      <c r="J77" s="46" t="str">
        <f>VLOOKUP(I77,'Player List'!$A$3:$F$275,6)</f>
        <v>R DAWSON</v>
      </c>
      <c r="K77" s="3">
        <v>200</v>
      </c>
      <c r="L77" s="46" t="str">
        <f>VLOOKUP(K77,'Player List'!$A$3:$F$275,6)</f>
        <v>C COX</v>
      </c>
      <c r="M77" s="42">
        <v>206</v>
      </c>
      <c r="N77" s="46" t="str">
        <f>VLOOKUP(M77,'Player List'!$A$3:$F$275,6)</f>
        <v>P CLARK</v>
      </c>
      <c r="O77" s="3">
        <v>236</v>
      </c>
      <c r="P77" s="46" t="str">
        <f>VLOOKUP(O77,'Player List'!$A$3:$F$275,6)</f>
        <v>D COX</v>
      </c>
      <c r="Q77" s="3">
        <v>201</v>
      </c>
      <c r="R77" s="46" t="str">
        <f>VLOOKUP(Q77,'Player List'!$A$3:$F$275,6)</f>
        <v>S COX</v>
      </c>
      <c r="S77" s="3">
        <v>276</v>
      </c>
      <c r="T77" s="47" t="str">
        <f>VLOOKUP(S77,'Player List'!$A$3:$F$275,6)</f>
        <v>B WATKINS</v>
      </c>
      <c r="U77" s="46"/>
      <c r="V77" s="46" t="e">
        <f>VLOOKUP(U77,'Player List'!$A$3:$F$275,6)</f>
        <v>#N/A</v>
      </c>
      <c r="W77" s="46"/>
      <c r="X77" s="47" t="e">
        <f>VLOOKUP(W77,'Player List'!$A$3:$F$275,6)</f>
        <v>#N/A</v>
      </c>
      <c r="Y77" s="34"/>
      <c r="Z77" s="42">
        <v>210</v>
      </c>
      <c r="AA77" s="46" t="str">
        <f>VLOOKUP(Z77,'Player List'!$A$3:$F$275,6)</f>
        <v>G RIGDEN</v>
      </c>
      <c r="AB77" s="3">
        <v>211</v>
      </c>
      <c r="AC77" s="46" t="str">
        <f>VLOOKUP(AB77,'Player List'!$A$3:$F$275,6)</f>
        <v>S CLAPSON</v>
      </c>
      <c r="AD77" s="3">
        <v>212</v>
      </c>
      <c r="AE77" s="46" t="str">
        <f>VLOOKUP(AD77,'Player List'!$A$3:$F$275,6)</f>
        <v>J CLAPSON</v>
      </c>
      <c r="AF77" s="3">
        <v>182</v>
      </c>
      <c r="AG77" s="47" t="str">
        <f>VLOOKUP(AF77,'Player List'!$A$3:$F$275,6)</f>
        <v>H FOULKES</v>
      </c>
      <c r="AH77" s="42">
        <v>207</v>
      </c>
      <c r="AI77" s="46" t="str">
        <f>VLOOKUP(AH77,'Player List'!$A$3:$F$275,6)</f>
        <v>B AUBREY</v>
      </c>
      <c r="AJ77" s="3">
        <v>213</v>
      </c>
      <c r="AK77" s="46" t="str">
        <f>VLOOKUP(AJ77,'Player List'!$A$3:$F$275,6)</f>
        <v>P LOWE</v>
      </c>
      <c r="AL77" s="3">
        <v>208</v>
      </c>
      <c r="AM77" s="46" t="str">
        <f>VLOOKUP(AL77,'Player List'!$A$3:$F$275,6)</f>
        <v>H AUBREY</v>
      </c>
      <c r="AN77" s="3">
        <v>209</v>
      </c>
      <c r="AO77" s="47" t="str">
        <f>VLOOKUP(AN77,'Player List'!$A$3:$F$275,6)</f>
        <v>T RIGDEN</v>
      </c>
      <c r="AP77" s="46"/>
      <c r="AQ77" s="46" t="e">
        <f>VLOOKUP(AP77,'Player List'!$A$3:$F$275,6)</f>
        <v>#N/A</v>
      </c>
      <c r="AR77" s="46"/>
      <c r="AS77" s="47" t="e">
        <f>VLOOKUP(AR77,'Player List'!$A$3:$F$275,6)</f>
        <v>#N/A</v>
      </c>
      <c r="AU77" s="42">
        <f t="shared" si="21"/>
        <v>205</v>
      </c>
      <c r="AV77" s="3">
        <f t="shared" si="22"/>
        <v>288</v>
      </c>
      <c r="AW77" s="3">
        <f t="shared" si="23"/>
        <v>171</v>
      </c>
      <c r="AX77" s="3">
        <f t="shared" si="24"/>
        <v>200</v>
      </c>
      <c r="AY77" s="3">
        <f t="shared" si="25"/>
        <v>206</v>
      </c>
      <c r="AZ77" s="3">
        <f t="shared" si="26"/>
        <v>236</v>
      </c>
      <c r="BA77" s="3">
        <f t="shared" si="27"/>
        <v>201</v>
      </c>
      <c r="BB77" s="3">
        <f t="shared" si="28"/>
        <v>276</v>
      </c>
      <c r="BC77" s="3" t="str">
        <f t="shared" si="53"/>
        <v xml:space="preserve"> </v>
      </c>
      <c r="BD77" s="3" t="str">
        <f t="shared" si="54"/>
        <v xml:space="preserve"> </v>
      </c>
      <c r="BE77" s="42">
        <f t="shared" si="29"/>
        <v>210</v>
      </c>
      <c r="BF77" s="3">
        <f t="shared" si="30"/>
        <v>211</v>
      </c>
      <c r="BG77" s="3">
        <f t="shared" si="31"/>
        <v>212</v>
      </c>
      <c r="BH77" s="3">
        <f t="shared" si="32"/>
        <v>182</v>
      </c>
      <c r="BI77" s="3">
        <f t="shared" si="33"/>
        <v>207</v>
      </c>
      <c r="BJ77" s="3">
        <f t="shared" si="34"/>
        <v>213</v>
      </c>
      <c r="BK77" s="3">
        <f t="shared" si="35"/>
        <v>208</v>
      </c>
      <c r="BL77" s="3">
        <f t="shared" si="36"/>
        <v>209</v>
      </c>
      <c r="BM77" s="3" t="str">
        <f t="shared" si="55"/>
        <v xml:space="preserve"> </v>
      </c>
      <c r="BN77" s="43" t="str">
        <f t="shared" si="56"/>
        <v xml:space="preserve"> </v>
      </c>
      <c r="BP77" s="42" t="str">
        <f>IF(AU77=" ","OK",IF(ISBLANK(VLOOKUP(AU77,'Player List'!$A$3:$C$275,3)),"Err",IF(VLOOKUP(AU77,'Player List'!$A$3:$C$275,3)='Player Input'!$B77,"OK",IF(VLOOKUP(AU77,'Player List'!$A$3:$C$275,2)=VLOOKUP($B77,'Lookup Lists'!$A$2:$C$23,3),"CS","Err"))))</f>
        <v>OK</v>
      </c>
      <c r="BQ77" s="3" t="str">
        <f>IF(AV77=" ","OK",IF(ISBLANK(VLOOKUP(AV77,'Player List'!$A$3:$C$275,3)),"Err",IF(VLOOKUP(AV77,'Player List'!$A$3:$C$275,3)='Player Input'!$B77,"OK",IF(VLOOKUP(AV77,'Player List'!$A$3:$C$275,2)=VLOOKUP($B77,'Lookup Lists'!$A$2:$C$23,3),"CS","Err"))))</f>
        <v>OK</v>
      </c>
      <c r="BR77" s="3" t="str">
        <f>IF(AW77=" ","OK",IF(ISBLANK(VLOOKUP(AW77,'Player List'!$A$3:$C$275,3)),"Err",IF(VLOOKUP(AW77,'Player List'!$A$3:$C$275,3)='Player Input'!$B77,"OK",IF(VLOOKUP(AW77,'Player List'!$A$3:$C$275,2)=VLOOKUP($B77,'Lookup Lists'!$A$2:$C$23,3),"CS","Err"))))</f>
        <v>OK</v>
      </c>
      <c r="BS77" s="3" t="str">
        <f>IF(AX77=" ","OK",IF(ISBLANK(VLOOKUP(AX77,'Player List'!$A$3:$C$275,3)),"Err",IF(VLOOKUP(AX77,'Player List'!$A$3:$C$275,3)='Player Input'!$B77,"OK",IF(VLOOKUP(AX77,'Player List'!$A$3:$C$275,2)=VLOOKUP($B77,'Lookup Lists'!$A$2:$C$23,3),"CS","Err"))))</f>
        <v>OK</v>
      </c>
      <c r="BT77" s="3" t="str">
        <f>IF(AY77=" ","OK",IF(ISBLANK(VLOOKUP(AY77,'Player List'!$A$3:$C$275,3)),"Err",IF(VLOOKUP(AY77,'Player List'!$A$3:$C$275,3)='Player Input'!$B77,"OK",IF(VLOOKUP(AY77,'Player List'!$A$3:$C$275,2)=VLOOKUP($B77,'Lookup Lists'!$A$2:$C$23,3),"CS","Err"))))</f>
        <v>OK</v>
      </c>
      <c r="BU77" s="3" t="str">
        <f>IF(AZ77=" ","OK",IF(ISBLANK(VLOOKUP(AZ77,'Player List'!$A$3:$C$275,3)),"Err",IF(VLOOKUP(AZ77,'Player List'!$A$3:$C$275,3)='Player Input'!$B77,"OK",IF(VLOOKUP(AZ77,'Player List'!$A$3:$C$275,2)=VLOOKUP($B77,'Lookup Lists'!$A$2:$C$23,3),"CS","Err"))))</f>
        <v>OK</v>
      </c>
      <c r="BV77" s="3" t="str">
        <f>IF(BA77=" ","OK",IF(ISBLANK(VLOOKUP(BA77,'Player List'!$A$3:$C$275,3)),"Err",IF(VLOOKUP(BA77,'Player List'!$A$3:$C$275,3)='Player Input'!$B77,"OK",IF(VLOOKUP(BA77,'Player List'!$A$3:$C$275,2)=VLOOKUP($B77,'Lookup Lists'!$A$2:$C$23,3),"CS","Err"))))</f>
        <v>OK</v>
      </c>
      <c r="BW77" s="3" t="str">
        <f>IF(BB77=" ","OK",IF(ISBLANK(VLOOKUP(BB77,'Player List'!$A$3:$C$275,3)),"Err",IF(VLOOKUP(BB77,'Player List'!$A$3:$C$275,3)='Player Input'!$B77,"OK",IF(VLOOKUP(BB77,'Player List'!$A$3:$C$275,2)=VLOOKUP($B77,'Lookup Lists'!$A$2:$C$23,3),"CS","Err"))))</f>
        <v>OK</v>
      </c>
      <c r="BX77" s="3" t="str">
        <f>IF(BC77=" ","OK",IF(ISBLANK(VLOOKUP(BC77,'Player List'!$A$3:$C$275,3)),"Err",IF(VLOOKUP(BC77,'Player List'!$A$3:$C$275,3)='Player Input'!$B77,"OK",IF(VLOOKUP(BC77,'Player List'!$A$3:$C$275,2)=VLOOKUP($B77,'Lookup Lists'!$A$2:$C$23,3),"CS","Err"))))</f>
        <v>OK</v>
      </c>
      <c r="BY77" s="3" t="str">
        <f>IF(BD77=" ","OK",IF(ISBLANK(VLOOKUP(BD77,'Player List'!$A$3:$C$275,3)),"Err",IF(VLOOKUP(BD77,'Player List'!$A$3:$C$275,3)='Player Input'!$B77,"OK",IF(VLOOKUP(BD77,'Player List'!$A$3:$C$275,2)=VLOOKUP($B77,'Lookup Lists'!$A$2:$C$23,3),"CS","Err"))))</f>
        <v>OK</v>
      </c>
      <c r="BZ77" s="42" t="str">
        <f>IF(BE77=" ","OK",IF(ISBLANK(VLOOKUP(BE77,'Player List'!$A$3:$C$275,3)),"Err",IF(VLOOKUP(BE77,'Player List'!$A$3:$C$275,3)='Player Input'!$C77,"OK",IF(VLOOKUP(BE77,'Player List'!$A$3:$C$275,2)=VLOOKUP($C77,'Lookup Lists'!$A$2:$C$23,3),"CS","Err"))))</f>
        <v>OK</v>
      </c>
      <c r="CA77" s="3" t="str">
        <f>IF(BF77=" ","OK",IF(ISBLANK(VLOOKUP(BF77,'Player List'!$A$3:$C$275,3)),"Err",IF(VLOOKUP(BF77,'Player List'!$A$3:$C$275,3)='Player Input'!$C77,"OK",IF(VLOOKUP(BF77,'Player List'!$A$3:$C$275,2)=VLOOKUP($C77,'Lookup Lists'!$A$2:$C$23,3),"CS","Err"))))</f>
        <v>OK</v>
      </c>
      <c r="CB77" s="3" t="str">
        <f>IF(BG77=" ","OK",IF(ISBLANK(VLOOKUP(BG77,'Player List'!$A$3:$C$275,3)),"Err",IF(VLOOKUP(BG77,'Player List'!$A$3:$C$275,3)='Player Input'!$C77,"OK",IF(VLOOKUP(BG77,'Player List'!$A$3:$C$275,2)=VLOOKUP($C77,'Lookup Lists'!$A$2:$C$23,3),"CS","Err"))))</f>
        <v>OK</v>
      </c>
      <c r="CC77" s="3" t="str">
        <f>IF(BH77=" ","OK",IF(ISBLANK(VLOOKUP(BH77,'Player List'!$A$3:$C$275,3)),"Err",IF(VLOOKUP(BH77,'Player List'!$A$3:$C$275,3)='Player Input'!$C77,"OK",IF(VLOOKUP(BH77,'Player List'!$A$3:$C$275,2)=VLOOKUP($C77,'Lookup Lists'!$A$2:$C$23,3),"CS","Err"))))</f>
        <v>OK</v>
      </c>
      <c r="CD77" s="3" t="str">
        <f>IF(BI77=" ","OK",IF(ISBLANK(VLOOKUP(BI77,'Player List'!$A$3:$C$275,3)),"Err",IF(VLOOKUP(BI77,'Player List'!$A$3:$C$275,3)='Player Input'!$C77,"OK",IF(VLOOKUP(BI77,'Player List'!$A$3:$C$275,2)=VLOOKUP($C77,'Lookup Lists'!$A$2:$C$23,3),"CS","Err"))))</f>
        <v>OK</v>
      </c>
      <c r="CE77" s="3" t="str">
        <f>IF(BJ77=" ","OK",IF(ISBLANK(VLOOKUP(BJ77,'Player List'!$A$3:$C$275,3)),"Err",IF(VLOOKUP(BJ77,'Player List'!$A$3:$C$275,3)='Player Input'!$C77,"OK",IF(VLOOKUP(BJ77,'Player List'!$A$3:$C$275,2)=VLOOKUP($C77,'Lookup Lists'!$A$2:$C$23,3),"CS","Err"))))</f>
        <v>OK</v>
      </c>
      <c r="CF77" s="3" t="str">
        <f>IF(BK77=" ","OK",IF(ISBLANK(VLOOKUP(BK77,'Player List'!$A$3:$C$275,3)),"Err",IF(VLOOKUP(BK77,'Player List'!$A$3:$C$275,3)='Player Input'!$C77,"OK",IF(VLOOKUP(BK77,'Player List'!$A$3:$C$275,2)=VLOOKUP($C77,'Lookup Lists'!$A$2:$C$23,3),"CS","Err"))))</f>
        <v>OK</v>
      </c>
      <c r="CG77" s="3" t="str">
        <f>IF(BL77=" ","OK",IF(ISBLANK(VLOOKUP(BL77,'Player List'!$A$3:$C$275,3)),"Err",IF(VLOOKUP(BL77,'Player List'!$A$3:$C$275,3)='Player Input'!$C77,"OK",IF(VLOOKUP(BL77,'Player List'!$A$3:$C$275,2)=VLOOKUP($C77,'Lookup Lists'!$A$2:$C$23,3),"CS","Err"))))</f>
        <v>OK</v>
      </c>
      <c r="CH77" s="3" t="str">
        <f>IF(BM77=" ","OK",IF(ISBLANK(VLOOKUP(BM77,'Player List'!$A$3:$C$275,3)),"Err",IF(VLOOKUP(BM77,'Player List'!$A$3:$C$275,3)='Player Input'!$C77,"OK",IF(VLOOKUP(BM77,'Player List'!$A$3:$C$275,2)=VLOOKUP($C77,'Lookup Lists'!$A$2:$C$23,3),"CS","Err"))))</f>
        <v>OK</v>
      </c>
      <c r="CI77" s="43" t="str">
        <f>IF(BN77=" ","OK",IF(ISBLANK(VLOOKUP(BN77,'Player List'!$A$3:$C$275,3)),"Err",IF(VLOOKUP(BN77,'Player List'!$A$3:$C$275,3)='Player Input'!$C77,"OK",IF(VLOOKUP(BN77,'Player List'!$A$3:$C$275,2)=VLOOKUP($C77,'Lookup Lists'!$A$2:$C$23,3),"CS","Err"))))</f>
        <v>OK</v>
      </c>
    </row>
    <row r="78" spans="1:87" x14ac:dyDescent="0.2">
      <c r="A78" s="90">
        <v>42699</v>
      </c>
      <c r="B78" s="89" t="s">
        <v>348</v>
      </c>
      <c r="C78" s="89" t="s">
        <v>389</v>
      </c>
      <c r="D78" s="60" t="str">
        <f t="shared" si="57"/>
        <v>OK</v>
      </c>
      <c r="E78" s="42">
        <v>77</v>
      </c>
      <c r="F78" s="46" t="str">
        <f>VLOOKUP(E78,'Player List'!$A$3:$F$275,6)</f>
        <v>J AUSTIN</v>
      </c>
      <c r="G78" s="3">
        <v>330</v>
      </c>
      <c r="H78" s="46" t="str">
        <f>VLOOKUP(G78,'Player List'!$A$3:$F$275,6)</f>
        <v>L PEARCE</v>
      </c>
      <c r="I78" s="3">
        <v>85</v>
      </c>
      <c r="J78" s="46" t="str">
        <f>VLOOKUP(I78,'Player List'!$A$3:$F$275,6)</f>
        <v>M DAVIES</v>
      </c>
      <c r="K78" s="3">
        <v>298</v>
      </c>
      <c r="L78" s="46" t="str">
        <f>VLOOKUP(K78,'Player List'!$A$3:$F$275,6)</f>
        <v>R FRANKS</v>
      </c>
      <c r="M78" s="42">
        <v>302</v>
      </c>
      <c r="N78" s="46" t="str">
        <f>VLOOKUP(M78,'Player List'!$A$3:$F$275,6)</f>
        <v>L LEWIS</v>
      </c>
      <c r="O78" s="3">
        <v>87</v>
      </c>
      <c r="P78" s="46" t="str">
        <f>VLOOKUP(O78,'Player List'!$A$3:$F$275,6)</f>
        <v>D JAQUES</v>
      </c>
      <c r="Q78" s="3">
        <v>301</v>
      </c>
      <c r="R78" s="46" t="str">
        <f>VLOOKUP(Q78,'Player List'!$A$3:$F$275,6)</f>
        <v>B CLARKE</v>
      </c>
      <c r="S78" s="3">
        <v>267</v>
      </c>
      <c r="T78" s="47" t="str">
        <f>VLOOKUP(S78,'Player List'!$A$3:$F$275,6)</f>
        <v>R SMITH</v>
      </c>
      <c r="U78" s="46"/>
      <c r="V78" s="46" t="e">
        <f>VLOOKUP(U78,'Player List'!$A$3:$F$275,6)</f>
        <v>#N/A</v>
      </c>
      <c r="W78" s="46"/>
      <c r="X78" s="47" t="e">
        <f>VLOOKUP(W78,'Player List'!$A$3:$F$275,6)</f>
        <v>#N/A</v>
      </c>
      <c r="Y78" s="34"/>
      <c r="Z78" s="42">
        <v>332</v>
      </c>
      <c r="AA78" s="46" t="str">
        <f>VLOOKUP(Z78,'Player List'!$A$3:$F$275,6)</f>
        <v>D SMITH</v>
      </c>
      <c r="AB78" s="3">
        <v>347</v>
      </c>
      <c r="AC78" s="46" t="str">
        <f>VLOOKUP(AB78,'Player List'!$A$3:$F$275,6)</f>
        <v>T COOPER</v>
      </c>
      <c r="AD78" s="3">
        <v>337</v>
      </c>
      <c r="AE78" s="46" t="str">
        <f>VLOOKUP(AD78,'Player List'!$A$3:$F$275,6)</f>
        <v>D BARNES</v>
      </c>
      <c r="AF78" s="3">
        <v>278</v>
      </c>
      <c r="AG78" s="47" t="str">
        <f>VLOOKUP(AF78,'Player List'!$A$3:$F$275,6)</f>
        <v>P KENNETT</v>
      </c>
      <c r="AH78" s="42">
        <v>336</v>
      </c>
      <c r="AI78" s="46" t="str">
        <f>VLOOKUP(AH78,'Player List'!$A$3:$F$275,6)</f>
        <v>I HEALEY</v>
      </c>
      <c r="AJ78" s="3">
        <v>360</v>
      </c>
      <c r="AK78" s="46" t="str">
        <f>VLOOKUP(AJ78,'Player List'!$A$3:$F$275,6)</f>
        <v>P GOULDING</v>
      </c>
      <c r="AL78" s="3">
        <v>333</v>
      </c>
      <c r="AM78" s="46" t="str">
        <f>VLOOKUP(AL78,'Player List'!$A$3:$F$275,6)</f>
        <v>P SMITH</v>
      </c>
      <c r="AN78" s="3">
        <v>331</v>
      </c>
      <c r="AO78" s="47" t="str">
        <f>VLOOKUP(AN78,'Player List'!$A$3:$F$275,6)</f>
        <v>L ANSON</v>
      </c>
      <c r="AP78" s="46"/>
      <c r="AQ78" s="46" t="e">
        <f>VLOOKUP(AP78,'Player List'!$A$3:$F$275,6)</f>
        <v>#N/A</v>
      </c>
      <c r="AR78" s="46"/>
      <c r="AS78" s="47" t="e">
        <f>VLOOKUP(AR78,'Player List'!$A$3:$F$275,6)</f>
        <v>#N/A</v>
      </c>
      <c r="AU78" s="42">
        <f>IF(+E78&gt;0,E78," ")</f>
        <v>77</v>
      </c>
      <c r="AV78" s="3">
        <f>IF(+G78&gt;0,G78," ")</f>
        <v>330</v>
      </c>
      <c r="AW78" s="3">
        <f>IF(+I78&gt;0,I78," ")</f>
        <v>85</v>
      </c>
      <c r="AX78" s="3">
        <f>IF(+K78&gt;0,K78," ")</f>
        <v>298</v>
      </c>
      <c r="AY78" s="3">
        <f>IF(+M78&gt;0,M78," ")</f>
        <v>302</v>
      </c>
      <c r="AZ78" s="3">
        <f>IF(+O78&gt;0,O78," ")</f>
        <v>87</v>
      </c>
      <c r="BA78" s="3">
        <f>IF(+Q78&gt;0,Q78," ")</f>
        <v>301</v>
      </c>
      <c r="BB78" s="3">
        <f>IF(+S78&gt;0,S78," ")</f>
        <v>267</v>
      </c>
      <c r="BC78" s="3" t="str">
        <f>IF(+U78&gt;0,U78," ")</f>
        <v xml:space="preserve"> </v>
      </c>
      <c r="BD78" s="3" t="str">
        <f>IF(+W78&gt;0,W78," ")</f>
        <v xml:space="preserve"> </v>
      </c>
      <c r="BE78" s="42">
        <f>IF(+Z78&gt;0,Z78," ")</f>
        <v>332</v>
      </c>
      <c r="BF78" s="3">
        <f>IF(+AB78&gt;0,AB78," ")</f>
        <v>347</v>
      </c>
      <c r="BG78" s="3">
        <f>IF(+AD78&gt;0,AD78," ")</f>
        <v>337</v>
      </c>
      <c r="BH78" s="3">
        <f>IF(+AF78&gt;0,AF78," ")</f>
        <v>278</v>
      </c>
      <c r="BI78" s="3">
        <f>IF(+AH78&gt;0,AH78," ")</f>
        <v>336</v>
      </c>
      <c r="BJ78" s="3">
        <f>IF(+AJ78&gt;0,AJ78," ")</f>
        <v>360</v>
      </c>
      <c r="BK78" s="3">
        <f>IF(+AL78&gt;0,AL78," ")</f>
        <v>333</v>
      </c>
      <c r="BL78" s="3">
        <f>IF(+AN78&gt;0,AN78," ")</f>
        <v>331</v>
      </c>
      <c r="BM78" s="3" t="str">
        <f>IF(+AP78&gt;0,AP78," ")</f>
        <v xml:space="preserve"> </v>
      </c>
      <c r="BN78" s="43" t="str">
        <f>IF(+AR78&gt;0,AR78," ")</f>
        <v xml:space="preserve"> </v>
      </c>
      <c r="BP78" s="42" t="str">
        <f>IF(AU78=" ","OK",IF(ISBLANK(VLOOKUP(AU78,'Player List'!$A$3:$C$275,3)),"Err",IF(VLOOKUP(AU78,'Player List'!$A$3:$C$275,3)='Player Input'!$B78,"OK",IF(VLOOKUP(AU78,'Player List'!$A$3:$C$275,2)=VLOOKUP($B78,'Lookup Lists'!$A$2:$C$23,3),"CS","Err"))))</f>
        <v>OK</v>
      </c>
      <c r="BQ78" s="3" t="str">
        <f>IF(AV78=" ","OK",IF(ISBLANK(VLOOKUP(AV78,'Player List'!$A$3:$C$275,3)),"Err",IF(VLOOKUP(AV78,'Player List'!$A$3:$C$275,3)='Player Input'!$B78,"OK",IF(VLOOKUP(AV78,'Player List'!$A$3:$C$275,2)=VLOOKUP($B78,'Lookup Lists'!$A$2:$C$23,3),"CS","Err"))))</f>
        <v>OK</v>
      </c>
      <c r="BR78" s="3" t="str">
        <f>IF(AW78=" ","OK",IF(ISBLANK(VLOOKUP(AW78,'Player List'!$A$3:$C$275,3)),"Err",IF(VLOOKUP(AW78,'Player List'!$A$3:$C$275,3)='Player Input'!$B78,"OK",IF(VLOOKUP(AW78,'Player List'!$A$3:$C$275,2)=VLOOKUP($B78,'Lookup Lists'!$A$2:$C$23,3),"CS","Err"))))</f>
        <v>OK</v>
      </c>
      <c r="BS78" s="3" t="str">
        <f>IF(AX78=" ","OK",IF(ISBLANK(VLOOKUP(AX78,'Player List'!$A$3:$C$275,3)),"Err",IF(VLOOKUP(AX78,'Player List'!$A$3:$C$275,3)='Player Input'!$B78,"OK",IF(VLOOKUP(AX78,'Player List'!$A$3:$C$275,2)=VLOOKUP($B78,'Lookup Lists'!$A$2:$C$23,3),"CS","Err"))))</f>
        <v>OK</v>
      </c>
      <c r="BT78" s="3" t="str">
        <f>IF(AY78=" ","OK",IF(ISBLANK(VLOOKUP(AY78,'Player List'!$A$3:$C$275,3)),"Err",IF(VLOOKUP(AY78,'Player List'!$A$3:$C$275,3)='Player Input'!$B78,"OK",IF(VLOOKUP(AY78,'Player List'!$A$3:$C$275,2)=VLOOKUP($B78,'Lookup Lists'!$A$2:$C$23,3),"CS","Err"))))</f>
        <v>OK</v>
      </c>
      <c r="BU78" s="3" t="str">
        <f>IF(AZ78=" ","OK",IF(ISBLANK(VLOOKUP(AZ78,'Player List'!$A$3:$C$275,3)),"Err",IF(VLOOKUP(AZ78,'Player List'!$A$3:$C$275,3)='Player Input'!$B78,"OK",IF(VLOOKUP(AZ78,'Player List'!$A$3:$C$275,2)=VLOOKUP($B78,'Lookup Lists'!$A$2:$C$23,3),"CS","Err"))))</f>
        <v>OK</v>
      </c>
      <c r="BV78" s="3" t="str">
        <f>IF(BA78=" ","OK",IF(ISBLANK(VLOOKUP(BA78,'Player List'!$A$3:$C$275,3)),"Err",IF(VLOOKUP(BA78,'Player List'!$A$3:$C$275,3)='Player Input'!$B78,"OK",IF(VLOOKUP(BA78,'Player List'!$A$3:$C$275,2)=VLOOKUP($B78,'Lookup Lists'!$A$2:$C$23,3),"CS","Err"))))</f>
        <v>OK</v>
      </c>
      <c r="BW78" s="3" t="str">
        <f>IF(BB78=" ","OK",IF(ISBLANK(VLOOKUP(BB78,'Player List'!$A$3:$C$275,3)),"Err",IF(VLOOKUP(BB78,'Player List'!$A$3:$C$275,3)='Player Input'!$B78,"OK",IF(VLOOKUP(BB78,'Player List'!$A$3:$C$275,2)=VLOOKUP($B78,'Lookup Lists'!$A$2:$C$23,3),"CS","Err"))))</f>
        <v>OK</v>
      </c>
      <c r="BX78" s="3" t="str">
        <f>IF(BC78=" ","OK",IF(ISBLANK(VLOOKUP(BC78,'Player List'!$A$3:$C$275,3)),"Err",IF(VLOOKUP(BC78,'Player List'!$A$3:$C$275,3)='Player Input'!$B78,"OK",IF(VLOOKUP(BC78,'Player List'!$A$3:$C$275,2)=VLOOKUP($B78,'Lookup Lists'!$A$2:$C$23,3),"CS","Err"))))</f>
        <v>OK</v>
      </c>
      <c r="BY78" s="3" t="str">
        <f>IF(BD78=" ","OK",IF(ISBLANK(VLOOKUP(BD78,'Player List'!$A$3:$C$275,3)),"Err",IF(VLOOKUP(BD78,'Player List'!$A$3:$C$275,3)='Player Input'!$B78,"OK",IF(VLOOKUP(BD78,'Player List'!$A$3:$C$275,2)=VLOOKUP($B78,'Lookup Lists'!$A$2:$C$23,3),"CS","Err"))))</f>
        <v>OK</v>
      </c>
      <c r="BZ78" s="42" t="str">
        <f>IF(BE78=" ","OK",IF(ISBLANK(VLOOKUP(BE78,'Player List'!$A$3:$C$275,3)),"Err",IF(VLOOKUP(BE78,'Player List'!$A$3:$C$275,3)='Player Input'!$C78,"OK",IF(VLOOKUP(BE78,'Player List'!$A$3:$C$275,2)=VLOOKUP($C78,'Lookup Lists'!$A$2:$C$23,3),"CS","Err"))))</f>
        <v>OK</v>
      </c>
      <c r="CA78" s="3" t="str">
        <f>IF(BF78=" ","OK",IF(ISBLANK(VLOOKUP(BF78,'Player List'!$A$3:$C$275,3)),"Err",IF(VLOOKUP(BF78,'Player List'!$A$3:$C$275,3)='Player Input'!$C78,"OK",IF(VLOOKUP(BF78,'Player List'!$A$3:$C$275,2)=VLOOKUP($C78,'Lookup Lists'!$A$2:$C$23,3),"CS","Err"))))</f>
        <v>OK</v>
      </c>
      <c r="CB78" s="3" t="str">
        <f>IF(BG78=" ","OK",IF(ISBLANK(VLOOKUP(BG78,'Player List'!$A$3:$C$275,3)),"Err",IF(VLOOKUP(BG78,'Player List'!$A$3:$C$275,3)='Player Input'!$C78,"OK",IF(VLOOKUP(BG78,'Player List'!$A$3:$C$275,2)=VLOOKUP($C78,'Lookup Lists'!$A$2:$C$23,3),"CS","Err"))))</f>
        <v>OK</v>
      </c>
      <c r="CC78" s="3" t="str">
        <f>IF(BH78=" ","OK",IF(ISBLANK(VLOOKUP(BH78,'Player List'!$A$3:$C$275,3)),"Err",IF(VLOOKUP(BH78,'Player List'!$A$3:$C$275,3)='Player Input'!$C78,"OK",IF(VLOOKUP(BH78,'Player List'!$A$3:$C$275,2)=VLOOKUP($C78,'Lookup Lists'!$A$2:$C$23,3),"CS","Err"))))</f>
        <v>OK</v>
      </c>
      <c r="CD78" s="3" t="str">
        <f>IF(BI78=" ","OK",IF(ISBLANK(VLOOKUP(BI78,'Player List'!$A$3:$C$275,3)),"Err",IF(VLOOKUP(BI78,'Player List'!$A$3:$C$275,3)='Player Input'!$C78,"OK",IF(VLOOKUP(BI78,'Player List'!$A$3:$C$275,2)=VLOOKUP($C78,'Lookup Lists'!$A$2:$C$23,3),"CS","Err"))))</f>
        <v>OK</v>
      </c>
      <c r="CE78" s="3" t="str">
        <f>IF(BJ78=" ","OK",IF(ISBLANK(VLOOKUP(BJ78,'Player List'!$A$3:$C$275,3)),"Err",IF(VLOOKUP(BJ78,'Player List'!$A$3:$C$275,3)='Player Input'!$C78,"OK",IF(VLOOKUP(BJ78,'Player List'!$A$3:$C$275,2)=VLOOKUP($C78,'Lookup Lists'!$A$2:$C$23,3),"CS","Err"))))</f>
        <v>OK</v>
      </c>
      <c r="CF78" s="3" t="str">
        <f>IF(BK78=" ","OK",IF(ISBLANK(VLOOKUP(BK78,'Player List'!$A$3:$C$275,3)),"Err",IF(VLOOKUP(BK78,'Player List'!$A$3:$C$275,3)='Player Input'!$C78,"OK",IF(VLOOKUP(BK78,'Player List'!$A$3:$C$275,2)=VLOOKUP($C78,'Lookup Lists'!$A$2:$C$23,3),"CS","Err"))))</f>
        <v>OK</v>
      </c>
      <c r="CG78" s="3" t="str">
        <f>IF(BL78=" ","OK",IF(ISBLANK(VLOOKUP(BL78,'Player List'!$A$3:$C$275,3)),"Err",IF(VLOOKUP(BL78,'Player List'!$A$3:$C$275,3)='Player Input'!$C78,"OK",IF(VLOOKUP(BL78,'Player List'!$A$3:$C$275,2)=VLOOKUP($C78,'Lookup Lists'!$A$2:$C$23,3),"CS","Err"))))</f>
        <v>OK</v>
      </c>
      <c r="CH78" s="3" t="str">
        <f>IF(BM78=" ","OK",IF(ISBLANK(VLOOKUP(BM78,'Player List'!$A$3:$C$275,3)),"Err",IF(VLOOKUP(BM78,'Player List'!$A$3:$C$275,3)='Player Input'!$C78,"OK",IF(VLOOKUP(BM78,'Player List'!$A$3:$C$275,2)=VLOOKUP($C78,'Lookup Lists'!$A$2:$C$23,3),"CS","Err"))))</f>
        <v>OK</v>
      </c>
      <c r="CI78" s="43" t="str">
        <f>IF(BN78=" ","OK",IF(ISBLANK(VLOOKUP(BN78,'Player List'!$A$3:$C$275,3)),"Err",IF(VLOOKUP(BN78,'Player List'!$A$3:$C$275,3)='Player Input'!$C78,"OK",IF(VLOOKUP(BN78,'Player List'!$A$3:$C$275,2)=VLOOKUP($C78,'Lookup Lists'!$A$2:$C$23,3),"CS","Err"))))</f>
        <v>OK</v>
      </c>
    </row>
    <row r="79" spans="1:87" x14ac:dyDescent="0.2">
      <c r="A79" s="90">
        <v>42699</v>
      </c>
      <c r="B79" s="89" t="s">
        <v>262</v>
      </c>
      <c r="C79" s="89" t="s">
        <v>346</v>
      </c>
      <c r="D79" s="60" t="str">
        <f t="shared" si="57"/>
        <v>CS</v>
      </c>
      <c r="E79" s="42">
        <v>329</v>
      </c>
      <c r="F79" s="46" t="str">
        <f>VLOOKUP(E79,'Player List'!$A$3:$F$275,6)</f>
        <v>B ALLEN</v>
      </c>
      <c r="G79" s="3">
        <v>110</v>
      </c>
      <c r="H79" s="46" t="str">
        <f>VLOOKUP(G79,'Player List'!$A$3:$F$275,6)</f>
        <v>J BELL</v>
      </c>
      <c r="I79" s="3">
        <v>321</v>
      </c>
      <c r="J79" s="46" t="str">
        <f>VLOOKUP(I79,'Player List'!$A$3:$F$275,6)</f>
        <v>T SMITH</v>
      </c>
      <c r="K79" s="3">
        <v>111</v>
      </c>
      <c r="L79" s="46" t="str">
        <f>VLOOKUP(K79,'Player List'!$A$3:$F$275,6)</f>
        <v>S MCINTYRE</v>
      </c>
      <c r="M79" s="42">
        <v>223</v>
      </c>
      <c r="N79" s="46" t="str">
        <f>VLOOKUP(M79,'Player List'!$A$3:$F$275,6)</f>
        <v>B TWEEDALE</v>
      </c>
      <c r="O79" s="3">
        <v>295</v>
      </c>
      <c r="P79" s="46" t="str">
        <f>VLOOKUP(O79,'Player List'!$A$3:$F$275,6)</f>
        <v>P SOILLEUX</v>
      </c>
      <c r="Q79" s="3">
        <v>317</v>
      </c>
      <c r="R79" s="46" t="str">
        <f>VLOOKUP(Q79,'Player List'!$A$3:$F$275,6)</f>
        <v>D GOSLING-SMITH</v>
      </c>
      <c r="S79" s="3">
        <v>113</v>
      </c>
      <c r="T79" s="47" t="str">
        <f>VLOOKUP(S79,'Player List'!$A$3:$F$275,6)</f>
        <v>S CURTIS</v>
      </c>
      <c r="U79" s="46"/>
      <c r="V79" s="46" t="e">
        <f>VLOOKUP(U79,'Player List'!$A$3:$F$275,6)</f>
        <v>#N/A</v>
      </c>
      <c r="W79" s="46"/>
      <c r="X79" s="47" t="e">
        <f>VLOOKUP(W79,'Player List'!$A$3:$F$275,6)</f>
        <v>#N/A</v>
      </c>
      <c r="Y79" s="34"/>
      <c r="Z79" s="42">
        <v>303</v>
      </c>
      <c r="AA79" s="46" t="str">
        <f>VLOOKUP(Z79,'Player List'!$A$3:$F$275,6)</f>
        <v>P JONES</v>
      </c>
      <c r="AB79" s="3">
        <v>358</v>
      </c>
      <c r="AC79" s="46" t="str">
        <f>VLOOKUP(AB79,'Player List'!$A$3:$F$275,6)</f>
        <v>L BARLOW</v>
      </c>
      <c r="AD79" s="3">
        <v>291</v>
      </c>
      <c r="AE79" s="46" t="str">
        <f>VLOOKUP(AD79,'Player List'!$A$3:$F$275,6)</f>
        <v>M MADIGAN</v>
      </c>
      <c r="AF79" s="3">
        <v>69</v>
      </c>
      <c r="AG79" s="47" t="str">
        <f>VLOOKUP(AF79,'Player List'!$A$3:$F$275,6)</f>
        <v>J TAYLOR</v>
      </c>
      <c r="AH79" s="42">
        <v>61</v>
      </c>
      <c r="AI79" s="46" t="str">
        <f>VLOOKUP(AH79,'Player List'!$A$3:$F$275,6)</f>
        <v>E CLUTTERBUCK</v>
      </c>
      <c r="AJ79" s="3">
        <v>60</v>
      </c>
      <c r="AK79" s="46" t="str">
        <f>VLOOKUP(AJ79,'Player List'!$A$3:$F$275,6)</f>
        <v>J KING</v>
      </c>
      <c r="AL79" s="3">
        <v>66</v>
      </c>
      <c r="AM79" s="46" t="str">
        <f>VLOOKUP(AL79,'Player List'!$A$3:$F$275,6)</f>
        <v>H RENFIELD</v>
      </c>
      <c r="AN79" s="3">
        <v>92</v>
      </c>
      <c r="AO79" s="47" t="str">
        <f>VLOOKUP(AN79,'Player List'!$A$3:$F$275,6)</f>
        <v>A BESLEY</v>
      </c>
      <c r="AP79" s="46"/>
      <c r="AQ79" s="46" t="e">
        <f>VLOOKUP(AP79,'Player List'!$A$3:$F$275,6)</f>
        <v>#N/A</v>
      </c>
      <c r="AR79" s="46"/>
      <c r="AS79" s="47" t="e">
        <f>VLOOKUP(AR79,'Player List'!$A$3:$F$275,6)</f>
        <v>#N/A</v>
      </c>
      <c r="AU79" s="42">
        <f t="shared" si="21"/>
        <v>329</v>
      </c>
      <c r="AV79" s="3">
        <f t="shared" si="22"/>
        <v>110</v>
      </c>
      <c r="AW79" s="3">
        <f t="shared" si="23"/>
        <v>321</v>
      </c>
      <c r="AX79" s="3">
        <f t="shared" si="24"/>
        <v>111</v>
      </c>
      <c r="AY79" s="3">
        <f t="shared" si="25"/>
        <v>223</v>
      </c>
      <c r="AZ79" s="3">
        <f t="shared" si="26"/>
        <v>295</v>
      </c>
      <c r="BA79" s="3">
        <f t="shared" si="27"/>
        <v>317</v>
      </c>
      <c r="BB79" s="3">
        <f t="shared" si="28"/>
        <v>113</v>
      </c>
      <c r="BC79" s="3" t="str">
        <f t="shared" si="53"/>
        <v xml:space="preserve"> </v>
      </c>
      <c r="BD79" s="3" t="str">
        <f t="shared" si="54"/>
        <v xml:space="preserve"> </v>
      </c>
      <c r="BE79" s="42">
        <f t="shared" si="29"/>
        <v>303</v>
      </c>
      <c r="BF79" s="3">
        <f t="shared" si="30"/>
        <v>358</v>
      </c>
      <c r="BG79" s="3">
        <f t="shared" si="31"/>
        <v>291</v>
      </c>
      <c r="BH79" s="3">
        <f t="shared" si="32"/>
        <v>69</v>
      </c>
      <c r="BI79" s="3">
        <f t="shared" si="33"/>
        <v>61</v>
      </c>
      <c r="BJ79" s="3">
        <f t="shared" si="34"/>
        <v>60</v>
      </c>
      <c r="BK79" s="3">
        <f t="shared" si="35"/>
        <v>66</v>
      </c>
      <c r="BL79" s="3">
        <f t="shared" si="36"/>
        <v>92</v>
      </c>
      <c r="BM79" s="3" t="str">
        <f t="shared" si="55"/>
        <v xml:space="preserve"> </v>
      </c>
      <c r="BN79" s="43" t="str">
        <f t="shared" si="56"/>
        <v xml:space="preserve"> </v>
      </c>
      <c r="BP79" s="42" t="str">
        <f>IF(AU79=" ","OK",IF(ISBLANK(VLOOKUP(AU79,'Player List'!$A$3:$C$275,3)),"Err",IF(VLOOKUP(AU79,'Player List'!$A$3:$C$275,3)='Player Input'!$B79,"OK",IF(VLOOKUP(AU79,'Player List'!$A$3:$C$275,2)=VLOOKUP($B79,'Lookup Lists'!$A$2:$C$23,3),"CS","Err"))))</f>
        <v>OK</v>
      </c>
      <c r="BQ79" s="3" t="str">
        <f>IF(AV79=" ","OK",IF(ISBLANK(VLOOKUP(AV79,'Player List'!$A$3:$C$275,3)),"Err",IF(VLOOKUP(AV79,'Player List'!$A$3:$C$275,3)='Player Input'!$B79,"OK",IF(VLOOKUP(AV79,'Player List'!$A$3:$C$275,2)=VLOOKUP($B79,'Lookup Lists'!$A$2:$C$23,3),"CS","Err"))))</f>
        <v>OK</v>
      </c>
      <c r="BR79" s="3" t="str">
        <f>IF(AW79=" ","OK",IF(ISBLANK(VLOOKUP(AW79,'Player List'!$A$3:$C$275,3)),"Err",IF(VLOOKUP(AW79,'Player List'!$A$3:$C$275,3)='Player Input'!$B79,"OK",IF(VLOOKUP(AW79,'Player List'!$A$3:$C$275,2)=VLOOKUP($B79,'Lookup Lists'!$A$2:$C$23,3),"CS","Err"))))</f>
        <v>OK</v>
      </c>
      <c r="BS79" s="3" t="str">
        <f>IF(AX79=" ","OK",IF(ISBLANK(VLOOKUP(AX79,'Player List'!$A$3:$C$275,3)),"Err",IF(VLOOKUP(AX79,'Player List'!$A$3:$C$275,3)='Player Input'!$B79,"OK",IF(VLOOKUP(AX79,'Player List'!$A$3:$C$275,2)=VLOOKUP($B79,'Lookup Lists'!$A$2:$C$23,3),"CS","Err"))))</f>
        <v>OK</v>
      </c>
      <c r="BT79" s="3" t="str">
        <f>IF(AY79=" ","OK",IF(ISBLANK(VLOOKUP(AY79,'Player List'!$A$3:$C$275,3)),"Err",IF(VLOOKUP(AY79,'Player List'!$A$3:$C$275,3)='Player Input'!$B79,"OK",IF(VLOOKUP(AY79,'Player List'!$A$3:$C$275,2)=VLOOKUP($B79,'Lookup Lists'!$A$2:$C$23,3),"CS","Err"))))</f>
        <v>OK</v>
      </c>
      <c r="BU79" s="3" t="str">
        <f>IF(AZ79=" ","OK",IF(ISBLANK(VLOOKUP(AZ79,'Player List'!$A$3:$C$275,3)),"Err",IF(VLOOKUP(AZ79,'Player List'!$A$3:$C$275,3)='Player Input'!$B79,"OK",IF(VLOOKUP(AZ79,'Player List'!$A$3:$C$275,2)=VLOOKUP($B79,'Lookup Lists'!$A$2:$C$23,3),"CS","Err"))))</f>
        <v>OK</v>
      </c>
      <c r="BV79" s="3" t="str">
        <f>IF(BA79=" ","OK",IF(ISBLANK(VLOOKUP(BA79,'Player List'!$A$3:$C$275,3)),"Err",IF(VLOOKUP(BA79,'Player List'!$A$3:$C$275,3)='Player Input'!$B79,"OK",IF(VLOOKUP(BA79,'Player List'!$A$3:$C$275,2)=VLOOKUP($B79,'Lookup Lists'!$A$2:$C$23,3),"CS","Err"))))</f>
        <v>OK</v>
      </c>
      <c r="BW79" s="3" t="str">
        <f>IF(BB79=" ","OK",IF(ISBLANK(VLOOKUP(BB79,'Player List'!$A$3:$C$275,3)),"Err",IF(VLOOKUP(BB79,'Player List'!$A$3:$C$275,3)='Player Input'!$B79,"OK",IF(VLOOKUP(BB79,'Player List'!$A$3:$C$275,2)=VLOOKUP($B79,'Lookup Lists'!$A$2:$C$23,3),"CS","Err"))))</f>
        <v>OK</v>
      </c>
      <c r="BX79" s="3" t="str">
        <f>IF(BC79=" ","OK",IF(ISBLANK(VLOOKUP(BC79,'Player List'!$A$3:$C$275,3)),"Err",IF(VLOOKUP(BC79,'Player List'!$A$3:$C$275,3)='Player Input'!$B79,"OK",IF(VLOOKUP(BC79,'Player List'!$A$3:$C$275,2)=VLOOKUP($B79,'Lookup Lists'!$A$2:$C$23,3),"CS","Err"))))</f>
        <v>OK</v>
      </c>
      <c r="BY79" s="3" t="str">
        <f>IF(BD79=" ","OK",IF(ISBLANK(VLOOKUP(BD79,'Player List'!$A$3:$C$275,3)),"Err",IF(VLOOKUP(BD79,'Player List'!$A$3:$C$275,3)='Player Input'!$B79,"OK",IF(VLOOKUP(BD79,'Player List'!$A$3:$C$275,2)=VLOOKUP($B79,'Lookup Lists'!$A$2:$C$23,3),"CS","Err"))))</f>
        <v>OK</v>
      </c>
      <c r="BZ79" s="42" t="str">
        <f>IF(BE79=" ","OK",IF(ISBLANK(VLOOKUP(BE79,'Player List'!$A$3:$C$275,3)),"Err",IF(VLOOKUP(BE79,'Player List'!$A$3:$C$275,3)='Player Input'!$C79,"OK",IF(VLOOKUP(BE79,'Player List'!$A$3:$C$275,2)=VLOOKUP($C79,'Lookup Lists'!$A$2:$C$23,3),"CS","Err"))))</f>
        <v>OK</v>
      </c>
      <c r="CA79" s="3" t="str">
        <f>IF(BF79=" ","OK",IF(ISBLANK(VLOOKUP(BF79,'Player List'!$A$3:$C$275,3)),"Err",IF(VLOOKUP(BF79,'Player List'!$A$3:$C$275,3)='Player Input'!$C79,"OK",IF(VLOOKUP(BF79,'Player List'!$A$3:$C$275,2)=VLOOKUP($C79,'Lookup Lists'!$A$2:$C$23,3),"CS","Err"))))</f>
        <v>OK</v>
      </c>
      <c r="CB79" s="3" t="str">
        <f>IF(BG79=" ","OK",IF(ISBLANK(VLOOKUP(BG79,'Player List'!$A$3:$C$275,3)),"Err",IF(VLOOKUP(BG79,'Player List'!$A$3:$C$275,3)='Player Input'!$C79,"OK",IF(VLOOKUP(BG79,'Player List'!$A$3:$C$275,2)=VLOOKUP($C79,'Lookup Lists'!$A$2:$C$23,3),"CS","Err"))))</f>
        <v>OK</v>
      </c>
      <c r="CC79" s="3" t="str">
        <f>IF(BH79=" ","OK",IF(ISBLANK(VLOOKUP(BH79,'Player List'!$A$3:$C$275,3)),"Err",IF(VLOOKUP(BH79,'Player List'!$A$3:$C$275,3)='Player Input'!$C79,"OK",IF(VLOOKUP(BH79,'Player List'!$A$3:$C$275,2)=VLOOKUP($C79,'Lookup Lists'!$A$2:$C$23,3),"CS","Err"))))</f>
        <v>OK</v>
      </c>
      <c r="CD79" s="3" t="str">
        <f>IF(BI79=" ","OK",IF(ISBLANK(VLOOKUP(BI79,'Player List'!$A$3:$C$275,3)),"Err",IF(VLOOKUP(BI79,'Player List'!$A$3:$C$275,3)='Player Input'!$C79,"OK",IF(VLOOKUP(BI79,'Player List'!$A$3:$C$275,2)=VLOOKUP($C79,'Lookup Lists'!$A$2:$C$23,3),"CS","Err"))))</f>
        <v>CS</v>
      </c>
      <c r="CE79" s="3" t="str">
        <f>IF(BJ79=" ","OK",IF(ISBLANK(VLOOKUP(BJ79,'Player List'!$A$3:$C$275,3)),"Err",IF(VLOOKUP(BJ79,'Player List'!$A$3:$C$275,3)='Player Input'!$C79,"OK",IF(VLOOKUP(BJ79,'Player List'!$A$3:$C$275,2)=VLOOKUP($C79,'Lookup Lists'!$A$2:$C$23,3),"CS","Err"))))</f>
        <v>OK</v>
      </c>
      <c r="CF79" s="3" t="str">
        <f>IF(BK79=" ","OK",IF(ISBLANK(VLOOKUP(BK79,'Player List'!$A$3:$C$275,3)),"Err",IF(VLOOKUP(BK79,'Player List'!$A$3:$C$275,3)='Player Input'!$C79,"OK",IF(VLOOKUP(BK79,'Player List'!$A$3:$C$275,2)=VLOOKUP($C79,'Lookup Lists'!$A$2:$C$23,3),"CS","Err"))))</f>
        <v>OK</v>
      </c>
      <c r="CG79" s="3" t="str">
        <f>IF(BL79=" ","OK",IF(ISBLANK(VLOOKUP(BL79,'Player List'!$A$3:$C$275,3)),"Err",IF(VLOOKUP(BL79,'Player List'!$A$3:$C$275,3)='Player Input'!$C79,"OK",IF(VLOOKUP(BL79,'Player List'!$A$3:$C$275,2)=VLOOKUP($C79,'Lookup Lists'!$A$2:$C$23,3),"CS","Err"))))</f>
        <v>OK</v>
      </c>
      <c r="CH79" s="3" t="str">
        <f>IF(BM79=" ","OK",IF(ISBLANK(VLOOKUP(BM79,'Player List'!$A$3:$C$275,3)),"Err",IF(VLOOKUP(BM79,'Player List'!$A$3:$C$275,3)='Player Input'!$C79,"OK",IF(VLOOKUP(BM79,'Player List'!$A$3:$C$275,2)=VLOOKUP($C79,'Lookup Lists'!$A$2:$C$23,3),"CS","Err"))))</f>
        <v>OK</v>
      </c>
      <c r="CI79" s="43" t="str">
        <f>IF(BN79=" ","OK",IF(ISBLANK(VLOOKUP(BN79,'Player List'!$A$3:$C$275,3)),"Err",IF(VLOOKUP(BN79,'Player List'!$A$3:$C$275,3)='Player Input'!$C79,"OK",IF(VLOOKUP(BN79,'Player List'!$A$3:$C$275,2)=VLOOKUP($C79,'Lookup Lists'!$A$2:$C$23,3),"CS","Err"))))</f>
        <v>OK</v>
      </c>
    </row>
    <row r="80" spans="1:87" x14ac:dyDescent="0.2">
      <c r="A80" s="108">
        <v>42702</v>
      </c>
      <c r="B80" s="109" t="s">
        <v>12</v>
      </c>
      <c r="C80" s="109" t="s">
        <v>261</v>
      </c>
      <c r="D80" s="60" t="str">
        <f t="shared" si="57"/>
        <v>OK</v>
      </c>
      <c r="E80" s="42">
        <v>40</v>
      </c>
      <c r="F80" s="46" t="str">
        <f>VLOOKUP(E80,'Player List'!$A$3:$F$275,6)</f>
        <v>R LONDESBOROUGH</v>
      </c>
      <c r="G80" s="3">
        <v>42</v>
      </c>
      <c r="H80" s="46" t="str">
        <f>VLOOKUP(G80,'Player List'!$A$3:$F$275,6)</f>
        <v>J WILLIAMS</v>
      </c>
      <c r="I80" s="3">
        <v>235</v>
      </c>
      <c r="J80" s="46" t="str">
        <f>VLOOKUP(I80,'Player List'!$A$3:$F$275,6)</f>
        <v>P LEWIS</v>
      </c>
      <c r="K80" s="3">
        <v>39</v>
      </c>
      <c r="L80" s="46" t="str">
        <f>VLOOKUP(K80,'Player List'!$A$3:$F$275,6)</f>
        <v>F JONES</v>
      </c>
      <c r="M80" s="42">
        <v>37</v>
      </c>
      <c r="N80" s="46" t="str">
        <f>VLOOKUP(M80,'Player List'!$A$3:$F$275,6)</f>
        <v>J HEAVEN</v>
      </c>
      <c r="O80" s="3">
        <v>241</v>
      </c>
      <c r="P80" s="46" t="str">
        <f>VLOOKUP(O80,'Player List'!$A$3:$F$275,6)</f>
        <v>D ELLIOTT</v>
      </c>
      <c r="Q80" s="3">
        <v>41</v>
      </c>
      <c r="R80" s="46" t="str">
        <f>VLOOKUP(Q80,'Player List'!$A$3:$F$275,6)</f>
        <v>V SMITH</v>
      </c>
      <c r="S80" s="3">
        <v>35</v>
      </c>
      <c r="T80" s="47" t="str">
        <f>VLOOKUP(S80,'Player List'!$A$3:$F$275,6)</f>
        <v>P ELLIOTT</v>
      </c>
      <c r="U80" s="46"/>
      <c r="V80" s="46" t="e">
        <f>VLOOKUP(U80,'Player List'!$A$3:$F$275,6)</f>
        <v>#N/A</v>
      </c>
      <c r="W80" s="46"/>
      <c r="X80" s="47" t="e">
        <f>VLOOKUP(W80,'Player List'!$A$3:$F$275,6)</f>
        <v>#N/A</v>
      </c>
      <c r="Y80" s="34"/>
      <c r="Z80" s="42">
        <v>222</v>
      </c>
      <c r="AA80" s="46" t="str">
        <f>VLOOKUP(Z80,'Player List'!$A$3:$F$275,6)</f>
        <v>G JAMES</v>
      </c>
      <c r="AB80" s="3">
        <v>304</v>
      </c>
      <c r="AC80" s="46" t="str">
        <f>VLOOKUP(AB80,'Player List'!$A$3:$F$275,6)</f>
        <v>K APPERLEY</v>
      </c>
      <c r="AD80" s="3">
        <v>170</v>
      </c>
      <c r="AE80" s="46" t="str">
        <f>VLOOKUP(AD80,'Player List'!$A$3:$F$275,6)</f>
        <v>M BROWNING</v>
      </c>
      <c r="AF80" s="3">
        <v>167</v>
      </c>
      <c r="AG80" s="47" t="str">
        <f>VLOOKUP(AF80,'Player List'!$A$3:$F$275,6)</f>
        <v>T HORTON-SMITH</v>
      </c>
      <c r="AH80" s="42">
        <v>173</v>
      </c>
      <c r="AI80" s="46" t="str">
        <f>VLOOKUP(AH80,'Player List'!$A$3:$F$275,6)</f>
        <v>R HODGES</v>
      </c>
      <c r="AJ80" s="3">
        <v>169</v>
      </c>
      <c r="AK80" s="46" t="str">
        <f>VLOOKUP(AJ80,'Player List'!$A$3:$F$275,6)</f>
        <v>W SOILLEUX</v>
      </c>
      <c r="AL80" s="3">
        <v>176</v>
      </c>
      <c r="AM80" s="46" t="str">
        <f>VLOOKUP(AL80,'Player List'!$A$3:$F$275,6)</f>
        <v>P KITTO</v>
      </c>
      <c r="AN80" s="3">
        <v>174</v>
      </c>
      <c r="AO80" s="47" t="str">
        <f>VLOOKUP(AN80,'Player List'!$A$3:$F$275,6)</f>
        <v>V HODGES</v>
      </c>
      <c r="AP80" s="46"/>
      <c r="AQ80" s="46" t="e">
        <f>VLOOKUP(AP80,'Player List'!$A$3:$F$275,6)</f>
        <v>#N/A</v>
      </c>
      <c r="AR80" s="46"/>
      <c r="AS80" s="47" t="e">
        <f>VLOOKUP(AR80,'Player List'!$A$3:$F$275,6)</f>
        <v>#N/A</v>
      </c>
      <c r="AU80" s="42">
        <f t="shared" si="21"/>
        <v>40</v>
      </c>
      <c r="AV80" s="3">
        <f t="shared" si="22"/>
        <v>42</v>
      </c>
      <c r="AW80" s="3">
        <f t="shared" si="23"/>
        <v>235</v>
      </c>
      <c r="AX80" s="3">
        <f t="shared" si="24"/>
        <v>39</v>
      </c>
      <c r="AY80" s="3">
        <f t="shared" si="25"/>
        <v>37</v>
      </c>
      <c r="AZ80" s="3">
        <f t="shared" si="26"/>
        <v>241</v>
      </c>
      <c r="BA80" s="3">
        <f t="shared" si="27"/>
        <v>41</v>
      </c>
      <c r="BB80" s="3">
        <f t="shared" si="28"/>
        <v>35</v>
      </c>
      <c r="BC80" s="3" t="str">
        <f t="shared" si="53"/>
        <v xml:space="preserve"> </v>
      </c>
      <c r="BD80" s="3" t="str">
        <f t="shared" si="54"/>
        <v xml:space="preserve"> </v>
      </c>
      <c r="BE80" s="42">
        <f t="shared" si="29"/>
        <v>222</v>
      </c>
      <c r="BF80" s="3">
        <f t="shared" si="30"/>
        <v>304</v>
      </c>
      <c r="BG80" s="3">
        <f t="shared" si="31"/>
        <v>170</v>
      </c>
      <c r="BH80" s="3">
        <f t="shared" si="32"/>
        <v>167</v>
      </c>
      <c r="BI80" s="3">
        <f t="shared" si="33"/>
        <v>173</v>
      </c>
      <c r="BJ80" s="3">
        <f t="shared" si="34"/>
        <v>169</v>
      </c>
      <c r="BK80" s="3">
        <f t="shared" si="35"/>
        <v>176</v>
      </c>
      <c r="BL80" s="3">
        <f t="shared" si="36"/>
        <v>174</v>
      </c>
      <c r="BM80" s="3" t="str">
        <f t="shared" si="55"/>
        <v xml:space="preserve"> </v>
      </c>
      <c r="BN80" s="43" t="str">
        <f t="shared" si="56"/>
        <v xml:space="preserve"> </v>
      </c>
      <c r="BP80" s="42" t="str">
        <f>IF(AU80=" ","OK",IF(ISBLANK(VLOOKUP(AU80,'Player List'!$A$3:$C$275,3)),"Err",IF(VLOOKUP(AU80,'Player List'!$A$3:$C$275,3)='Player Input'!$B80,"OK",IF(VLOOKUP(AU80,'Player List'!$A$3:$C$275,2)=VLOOKUP($B80,'Lookup Lists'!$A$2:$C$23,3),"CS","Err"))))</f>
        <v>OK</v>
      </c>
      <c r="BQ80" s="3" t="str">
        <f>IF(AV80=" ","OK",IF(ISBLANK(VLOOKUP(AV80,'Player List'!$A$3:$C$275,3)),"Err",IF(VLOOKUP(AV80,'Player List'!$A$3:$C$275,3)='Player Input'!$B80,"OK",IF(VLOOKUP(AV80,'Player List'!$A$3:$C$275,2)=VLOOKUP($B80,'Lookup Lists'!$A$2:$C$23,3),"CS","Err"))))</f>
        <v>OK</v>
      </c>
      <c r="BR80" s="3" t="str">
        <f>IF(AW80=" ","OK",IF(ISBLANK(VLOOKUP(AW80,'Player List'!$A$3:$C$275,3)),"Err",IF(VLOOKUP(AW80,'Player List'!$A$3:$C$275,3)='Player Input'!$B80,"OK",IF(VLOOKUP(AW80,'Player List'!$A$3:$C$275,2)=VLOOKUP($B80,'Lookup Lists'!$A$2:$C$23,3),"CS","Err"))))</f>
        <v>OK</v>
      </c>
      <c r="BS80" s="3" t="str">
        <f>IF(AX80=" ","OK",IF(ISBLANK(VLOOKUP(AX80,'Player List'!$A$3:$C$275,3)),"Err",IF(VLOOKUP(AX80,'Player List'!$A$3:$C$275,3)='Player Input'!$B80,"OK",IF(VLOOKUP(AX80,'Player List'!$A$3:$C$275,2)=VLOOKUP($B80,'Lookup Lists'!$A$2:$C$23,3),"CS","Err"))))</f>
        <v>OK</v>
      </c>
      <c r="BT80" s="3" t="str">
        <f>IF(AY80=" ","OK",IF(ISBLANK(VLOOKUP(AY80,'Player List'!$A$3:$C$275,3)),"Err",IF(VLOOKUP(AY80,'Player List'!$A$3:$C$275,3)='Player Input'!$B80,"OK",IF(VLOOKUP(AY80,'Player List'!$A$3:$C$275,2)=VLOOKUP($B80,'Lookup Lists'!$A$2:$C$23,3),"CS","Err"))))</f>
        <v>OK</v>
      </c>
      <c r="BU80" s="3" t="str">
        <f>IF(AZ80=" ","OK",IF(ISBLANK(VLOOKUP(AZ80,'Player List'!$A$3:$C$275,3)),"Err",IF(VLOOKUP(AZ80,'Player List'!$A$3:$C$275,3)='Player Input'!$B80,"OK",IF(VLOOKUP(AZ80,'Player List'!$A$3:$C$275,2)=VLOOKUP($B80,'Lookup Lists'!$A$2:$C$23,3),"CS","Err"))))</f>
        <v>OK</v>
      </c>
      <c r="BV80" s="3" t="str">
        <f>IF(BA80=" ","OK",IF(ISBLANK(VLOOKUP(BA80,'Player List'!$A$3:$C$275,3)),"Err",IF(VLOOKUP(BA80,'Player List'!$A$3:$C$275,3)='Player Input'!$B80,"OK",IF(VLOOKUP(BA80,'Player List'!$A$3:$C$275,2)=VLOOKUP($B80,'Lookup Lists'!$A$2:$C$23,3),"CS","Err"))))</f>
        <v>OK</v>
      </c>
      <c r="BW80" s="3" t="str">
        <f>IF(BB80=" ","OK",IF(ISBLANK(VLOOKUP(BB80,'Player List'!$A$3:$C$275,3)),"Err",IF(VLOOKUP(BB80,'Player List'!$A$3:$C$275,3)='Player Input'!$B80,"OK",IF(VLOOKUP(BB80,'Player List'!$A$3:$C$275,2)=VLOOKUP($B80,'Lookup Lists'!$A$2:$C$23,3),"CS","Err"))))</f>
        <v>OK</v>
      </c>
      <c r="BX80" s="3" t="str">
        <f>IF(BC80=" ","OK",IF(ISBLANK(VLOOKUP(BC80,'Player List'!$A$3:$C$275,3)),"Err",IF(VLOOKUP(BC80,'Player List'!$A$3:$C$275,3)='Player Input'!$B80,"OK",IF(VLOOKUP(BC80,'Player List'!$A$3:$C$275,2)=VLOOKUP($B80,'Lookup Lists'!$A$2:$C$23,3),"CS","Err"))))</f>
        <v>OK</v>
      </c>
      <c r="BY80" s="3" t="str">
        <f>IF(BD80=" ","OK",IF(ISBLANK(VLOOKUP(BD80,'Player List'!$A$3:$C$275,3)),"Err",IF(VLOOKUP(BD80,'Player List'!$A$3:$C$275,3)='Player Input'!$B80,"OK",IF(VLOOKUP(BD80,'Player List'!$A$3:$C$275,2)=VLOOKUP($B80,'Lookup Lists'!$A$2:$C$23,3),"CS","Err"))))</f>
        <v>OK</v>
      </c>
      <c r="BZ80" s="42" t="str">
        <f>IF(BE80=" ","OK",IF(ISBLANK(VLOOKUP(BE80,'Player List'!$A$3:$C$275,3)),"Err",IF(VLOOKUP(BE80,'Player List'!$A$3:$C$275,3)='Player Input'!$C80,"OK",IF(VLOOKUP(BE80,'Player List'!$A$3:$C$275,2)=VLOOKUP($C80,'Lookup Lists'!$A$2:$C$23,3),"CS","Err"))))</f>
        <v>OK</v>
      </c>
      <c r="CA80" s="3" t="str">
        <f>IF(BF80=" ","OK",IF(ISBLANK(VLOOKUP(BF80,'Player List'!$A$3:$C$275,3)),"Err",IF(VLOOKUP(BF80,'Player List'!$A$3:$C$275,3)='Player Input'!$C80,"OK",IF(VLOOKUP(BF80,'Player List'!$A$3:$C$275,2)=VLOOKUP($C80,'Lookup Lists'!$A$2:$C$23,3),"CS","Err"))))</f>
        <v>OK</v>
      </c>
      <c r="CB80" s="3" t="str">
        <f>IF(BG80=" ","OK",IF(ISBLANK(VLOOKUP(BG80,'Player List'!$A$3:$C$275,3)),"Err",IF(VLOOKUP(BG80,'Player List'!$A$3:$C$275,3)='Player Input'!$C80,"OK",IF(VLOOKUP(BG80,'Player List'!$A$3:$C$275,2)=VLOOKUP($C80,'Lookup Lists'!$A$2:$C$23,3),"CS","Err"))))</f>
        <v>OK</v>
      </c>
      <c r="CC80" s="3" t="str">
        <f>IF(BH80=" ","OK",IF(ISBLANK(VLOOKUP(BH80,'Player List'!$A$3:$C$275,3)),"Err",IF(VLOOKUP(BH80,'Player List'!$A$3:$C$275,3)='Player Input'!$C80,"OK",IF(VLOOKUP(BH80,'Player List'!$A$3:$C$275,2)=VLOOKUP($C80,'Lookup Lists'!$A$2:$C$23,3),"CS","Err"))))</f>
        <v>OK</v>
      </c>
      <c r="CD80" s="3" t="str">
        <f>IF(BI80=" ","OK",IF(ISBLANK(VLOOKUP(BI80,'Player List'!$A$3:$C$275,3)),"Err",IF(VLOOKUP(BI80,'Player List'!$A$3:$C$275,3)='Player Input'!$C80,"OK",IF(VLOOKUP(BI80,'Player List'!$A$3:$C$275,2)=VLOOKUP($C80,'Lookup Lists'!$A$2:$C$23,3),"CS","Err"))))</f>
        <v>OK</v>
      </c>
      <c r="CE80" s="3" t="str">
        <f>IF(BJ80=" ","OK",IF(ISBLANK(VLOOKUP(BJ80,'Player List'!$A$3:$C$275,3)),"Err",IF(VLOOKUP(BJ80,'Player List'!$A$3:$C$275,3)='Player Input'!$C80,"OK",IF(VLOOKUP(BJ80,'Player List'!$A$3:$C$275,2)=VLOOKUP($C80,'Lookup Lists'!$A$2:$C$23,3),"CS","Err"))))</f>
        <v>OK</v>
      </c>
      <c r="CF80" s="3" t="str">
        <f>IF(BK80=" ","OK",IF(ISBLANK(VLOOKUP(BK80,'Player List'!$A$3:$C$275,3)),"Err",IF(VLOOKUP(BK80,'Player List'!$A$3:$C$275,3)='Player Input'!$C80,"OK",IF(VLOOKUP(BK80,'Player List'!$A$3:$C$275,2)=VLOOKUP($C80,'Lookup Lists'!$A$2:$C$23,3),"CS","Err"))))</f>
        <v>OK</v>
      </c>
      <c r="CG80" s="3" t="str">
        <f>IF(BL80=" ","OK",IF(ISBLANK(VLOOKUP(BL80,'Player List'!$A$3:$C$275,3)),"Err",IF(VLOOKUP(BL80,'Player List'!$A$3:$C$275,3)='Player Input'!$C80,"OK",IF(VLOOKUP(BL80,'Player List'!$A$3:$C$275,2)=VLOOKUP($C80,'Lookup Lists'!$A$2:$C$23,3),"CS","Err"))))</f>
        <v>OK</v>
      </c>
      <c r="CH80" s="3" t="str">
        <f>IF(BM80=" ","OK",IF(ISBLANK(VLOOKUP(BM80,'Player List'!$A$3:$C$275,3)),"Err",IF(VLOOKUP(BM80,'Player List'!$A$3:$C$275,3)='Player Input'!$C80,"OK",IF(VLOOKUP(BM80,'Player List'!$A$3:$C$275,2)=VLOOKUP($C80,'Lookup Lists'!$A$2:$C$23,3),"CS","Err"))))</f>
        <v>OK</v>
      </c>
      <c r="CI80" s="43" t="str">
        <f>IF(BN80=" ","OK",IF(ISBLANK(VLOOKUP(BN80,'Player List'!$A$3:$C$275,3)),"Err",IF(VLOOKUP(BN80,'Player List'!$A$3:$C$275,3)='Player Input'!$C80,"OK",IF(VLOOKUP(BN80,'Player List'!$A$3:$C$275,2)=VLOOKUP($C80,'Lookup Lists'!$A$2:$C$23,3),"CS","Err"))))</f>
        <v>OK</v>
      </c>
    </row>
    <row r="81" spans="1:87" x14ac:dyDescent="0.2">
      <c r="A81" s="90">
        <v>42702</v>
      </c>
      <c r="B81" s="89" t="s">
        <v>345</v>
      </c>
      <c r="C81" s="89" t="s">
        <v>349</v>
      </c>
      <c r="D81" s="60" t="str">
        <f t="shared" si="57"/>
        <v>OK</v>
      </c>
      <c r="E81" s="42">
        <v>325</v>
      </c>
      <c r="F81" s="46" t="str">
        <f>VLOOKUP(E81,'Player List'!$A$3:$F$275,6)</f>
        <v>E BUCHAN</v>
      </c>
      <c r="G81" s="3">
        <v>91</v>
      </c>
      <c r="H81" s="46" t="str">
        <f>VLOOKUP(G81,'Player List'!$A$3:$F$275,6)</f>
        <v>R BEMAND</v>
      </c>
      <c r="I81" s="3">
        <v>64</v>
      </c>
      <c r="J81" s="46" t="str">
        <f>VLOOKUP(I81,'Player List'!$A$3:$F$275,6)</f>
        <v>R MILLINGTON</v>
      </c>
      <c r="K81" s="3">
        <v>285</v>
      </c>
      <c r="L81" s="46" t="str">
        <f>VLOOKUP(K81,'Player List'!$A$3:$F$275,6)</f>
        <v>J CUMMINGS</v>
      </c>
      <c r="M81" s="42">
        <v>61</v>
      </c>
      <c r="N81" s="46" t="str">
        <f>VLOOKUP(M81,'Player List'!$A$3:$F$275,6)</f>
        <v>E CLUTTERBUCK</v>
      </c>
      <c r="O81" s="3">
        <v>306</v>
      </c>
      <c r="P81" s="46" t="str">
        <f>VLOOKUP(O81,'Player List'!$A$3:$F$275,6)</f>
        <v>T ROSSER</v>
      </c>
      <c r="Q81" s="3">
        <v>282</v>
      </c>
      <c r="R81" s="46" t="str">
        <f>VLOOKUP(Q81,'Player List'!$A$3:$F$275,6)</f>
        <v>J DAVIS</v>
      </c>
      <c r="S81" s="3">
        <v>59</v>
      </c>
      <c r="T81" s="47" t="str">
        <f>VLOOKUP(S81,'Player List'!$A$3:$F$275,6)</f>
        <v>J BLEWITT</v>
      </c>
      <c r="U81" s="46"/>
      <c r="V81" s="46" t="e">
        <f>VLOOKUP(U81,'Player List'!$A$3:$F$275,6)</f>
        <v>#N/A</v>
      </c>
      <c r="W81" s="46"/>
      <c r="X81" s="47" t="e">
        <f>VLOOKUP(W81,'Player List'!$A$3:$F$275,6)</f>
        <v>#N/A</v>
      </c>
      <c r="Y81" s="34"/>
      <c r="Z81" s="42">
        <v>207</v>
      </c>
      <c r="AA81" s="46" t="str">
        <f>VLOOKUP(Z81,'Player List'!$A$3:$F$275,6)</f>
        <v>B AUBREY</v>
      </c>
      <c r="AB81" s="3">
        <v>213</v>
      </c>
      <c r="AC81" s="46" t="str">
        <f>VLOOKUP(AB81,'Player List'!$A$3:$F$275,6)</f>
        <v>P LOWE</v>
      </c>
      <c r="AD81" s="3">
        <v>208</v>
      </c>
      <c r="AE81" s="46" t="str">
        <f>VLOOKUP(AD81,'Player List'!$A$3:$F$275,6)</f>
        <v>H AUBREY</v>
      </c>
      <c r="AF81" s="3">
        <v>209</v>
      </c>
      <c r="AG81" s="47" t="str">
        <f>VLOOKUP(AF81,'Player List'!$A$3:$F$275,6)</f>
        <v>T RIGDEN</v>
      </c>
      <c r="AH81" s="42">
        <v>218</v>
      </c>
      <c r="AI81" s="46" t="str">
        <f>VLOOKUP(AH81,'Player List'!$A$3:$F$275,6)</f>
        <v>T SNOW</v>
      </c>
      <c r="AJ81" s="3">
        <v>211</v>
      </c>
      <c r="AK81" s="46" t="str">
        <f>VLOOKUP(AJ81,'Player List'!$A$3:$F$275,6)</f>
        <v>S CLAPSON</v>
      </c>
      <c r="AL81" s="3">
        <v>212</v>
      </c>
      <c r="AM81" s="46" t="str">
        <f>VLOOKUP(AL81,'Player List'!$A$3:$F$275,6)</f>
        <v>J CLAPSON</v>
      </c>
      <c r="AN81" s="3">
        <v>182</v>
      </c>
      <c r="AO81" s="47" t="str">
        <f>VLOOKUP(AN81,'Player List'!$A$3:$F$275,6)</f>
        <v>H FOULKES</v>
      </c>
      <c r="AP81" s="46"/>
      <c r="AQ81" s="46" t="e">
        <f>VLOOKUP(AP81,'Player List'!$A$3:$F$275,6)</f>
        <v>#N/A</v>
      </c>
      <c r="AR81" s="46"/>
      <c r="AS81" s="47" t="e">
        <f>VLOOKUP(AR81,'Player List'!$A$3:$F$275,6)</f>
        <v>#N/A</v>
      </c>
      <c r="AU81" s="42">
        <f>IF(+E81&gt;0,E81," ")</f>
        <v>325</v>
      </c>
      <c r="AV81" s="3">
        <f>IF(+G81&gt;0,G81," ")</f>
        <v>91</v>
      </c>
      <c r="AW81" s="3">
        <f>IF(+I81&gt;0,I81," ")</f>
        <v>64</v>
      </c>
      <c r="AX81" s="3">
        <f>IF(+K81&gt;0,K81," ")</f>
        <v>285</v>
      </c>
      <c r="AY81" s="3">
        <f>IF(+M81&gt;0,M81," ")</f>
        <v>61</v>
      </c>
      <c r="AZ81" s="3">
        <f>IF(+O81&gt;0,O81," ")</f>
        <v>306</v>
      </c>
      <c r="BA81" s="3">
        <f>IF(+Q81&gt;0,Q81," ")</f>
        <v>282</v>
      </c>
      <c r="BB81" s="3">
        <f>IF(+S81&gt;0,S81," ")</f>
        <v>59</v>
      </c>
      <c r="BC81" s="3" t="str">
        <f>IF(+U81&gt;0,U81," ")</f>
        <v xml:space="preserve"> </v>
      </c>
      <c r="BD81" s="3" t="str">
        <f>IF(+W81&gt;0,W81," ")</f>
        <v xml:space="preserve"> </v>
      </c>
      <c r="BE81" s="42">
        <f>IF(+Z81&gt;0,Z81," ")</f>
        <v>207</v>
      </c>
      <c r="BF81" s="3">
        <f>IF(+AB81&gt;0,AB81," ")</f>
        <v>213</v>
      </c>
      <c r="BG81" s="3">
        <f>IF(+AD81&gt;0,AD81," ")</f>
        <v>208</v>
      </c>
      <c r="BH81" s="3">
        <f>IF(+AF81&gt;0,AF81," ")</f>
        <v>209</v>
      </c>
      <c r="BI81" s="3">
        <f>IF(+AH81&gt;0,AH81," ")</f>
        <v>218</v>
      </c>
      <c r="BJ81" s="3">
        <f>IF(+AJ81&gt;0,AJ81," ")</f>
        <v>211</v>
      </c>
      <c r="BK81" s="3">
        <f>IF(+AL81&gt;0,AL81," ")</f>
        <v>212</v>
      </c>
      <c r="BL81" s="3">
        <f>IF(+AN81&gt;0,AN81," ")</f>
        <v>182</v>
      </c>
      <c r="BM81" s="3" t="str">
        <f>IF(+AP81&gt;0,AP81," ")</f>
        <v xml:space="preserve"> </v>
      </c>
      <c r="BN81" s="43" t="str">
        <f>IF(+AR81&gt;0,AR81," ")</f>
        <v xml:space="preserve"> </v>
      </c>
      <c r="BP81" s="42" t="str">
        <f>IF(AU81=" ","OK",IF(ISBLANK(VLOOKUP(AU81,'Player List'!$A$3:$C$275,3)),"Err",IF(VLOOKUP(AU81,'Player List'!$A$3:$C$275,3)='Player Input'!$B81,"OK",IF(VLOOKUP(AU81,'Player List'!$A$3:$C$275,2)=VLOOKUP($B81,'Lookup Lists'!$A$2:$C$23,3),"CS","Err"))))</f>
        <v>OK</v>
      </c>
      <c r="BQ81" s="3" t="str">
        <f>IF(AV81=" ","OK",IF(ISBLANK(VLOOKUP(AV81,'Player List'!$A$3:$C$275,3)),"Err",IF(VLOOKUP(AV81,'Player List'!$A$3:$C$275,3)='Player Input'!$B81,"OK",IF(VLOOKUP(AV81,'Player List'!$A$3:$C$275,2)=VLOOKUP($B81,'Lookup Lists'!$A$2:$C$23,3),"CS","Err"))))</f>
        <v>OK</v>
      </c>
      <c r="BR81" s="3" t="str">
        <f>IF(AW81=" ","OK",IF(ISBLANK(VLOOKUP(AW81,'Player List'!$A$3:$C$275,3)),"Err",IF(VLOOKUP(AW81,'Player List'!$A$3:$C$275,3)='Player Input'!$B81,"OK",IF(VLOOKUP(AW81,'Player List'!$A$3:$C$275,2)=VLOOKUP($B81,'Lookup Lists'!$A$2:$C$23,3),"CS","Err"))))</f>
        <v>OK</v>
      </c>
      <c r="BS81" s="3" t="str">
        <f>IF(AX81=" ","OK",IF(ISBLANK(VLOOKUP(AX81,'Player List'!$A$3:$C$275,3)),"Err",IF(VLOOKUP(AX81,'Player List'!$A$3:$C$275,3)='Player Input'!$B81,"OK",IF(VLOOKUP(AX81,'Player List'!$A$3:$C$275,2)=VLOOKUP($B81,'Lookup Lists'!$A$2:$C$23,3),"CS","Err"))))</f>
        <v>OK</v>
      </c>
      <c r="BT81" s="3" t="str">
        <f>IF(AY81=" ","OK",IF(ISBLANK(VLOOKUP(AY81,'Player List'!$A$3:$C$275,3)),"Err",IF(VLOOKUP(AY81,'Player List'!$A$3:$C$275,3)='Player Input'!$B81,"OK",IF(VLOOKUP(AY81,'Player List'!$A$3:$C$275,2)=VLOOKUP($B81,'Lookup Lists'!$A$2:$C$23,3),"CS","Err"))))</f>
        <v>OK</v>
      </c>
      <c r="BU81" s="3" t="str">
        <f>IF(AZ81=" ","OK",IF(ISBLANK(VLOOKUP(AZ81,'Player List'!$A$3:$C$275,3)),"Err",IF(VLOOKUP(AZ81,'Player List'!$A$3:$C$275,3)='Player Input'!$B81,"OK",IF(VLOOKUP(AZ81,'Player List'!$A$3:$C$275,2)=VLOOKUP($B81,'Lookup Lists'!$A$2:$C$23,3),"CS","Err"))))</f>
        <v>OK</v>
      </c>
      <c r="BV81" s="3" t="str">
        <f>IF(BA81=" ","OK",IF(ISBLANK(VLOOKUP(BA81,'Player List'!$A$3:$C$275,3)),"Err",IF(VLOOKUP(BA81,'Player List'!$A$3:$C$275,3)='Player Input'!$B81,"OK",IF(VLOOKUP(BA81,'Player List'!$A$3:$C$275,2)=VLOOKUP($B81,'Lookup Lists'!$A$2:$C$23,3),"CS","Err"))))</f>
        <v>OK</v>
      </c>
      <c r="BW81" s="3" t="str">
        <f>IF(BB81=" ","OK",IF(ISBLANK(VLOOKUP(BB81,'Player List'!$A$3:$C$275,3)),"Err",IF(VLOOKUP(BB81,'Player List'!$A$3:$C$275,3)='Player Input'!$B81,"OK",IF(VLOOKUP(BB81,'Player List'!$A$3:$C$275,2)=VLOOKUP($B81,'Lookup Lists'!$A$2:$C$23,3),"CS","Err"))))</f>
        <v>OK</v>
      </c>
      <c r="BX81" s="3" t="str">
        <f>IF(BC81=" ","OK",IF(ISBLANK(VLOOKUP(BC81,'Player List'!$A$3:$C$275,3)),"Err",IF(VLOOKUP(BC81,'Player List'!$A$3:$C$275,3)='Player Input'!$B81,"OK",IF(VLOOKUP(BC81,'Player List'!$A$3:$C$275,2)=VLOOKUP($B81,'Lookup Lists'!$A$2:$C$23,3),"CS","Err"))))</f>
        <v>OK</v>
      </c>
      <c r="BY81" s="3" t="str">
        <f>IF(BD81=" ","OK",IF(ISBLANK(VLOOKUP(BD81,'Player List'!$A$3:$C$275,3)),"Err",IF(VLOOKUP(BD81,'Player List'!$A$3:$C$275,3)='Player Input'!$B81,"OK",IF(VLOOKUP(BD81,'Player List'!$A$3:$C$275,2)=VLOOKUP($B81,'Lookup Lists'!$A$2:$C$23,3),"CS","Err"))))</f>
        <v>OK</v>
      </c>
      <c r="BZ81" s="42" t="str">
        <f>IF(BE81=" ","OK",IF(ISBLANK(VLOOKUP(BE81,'Player List'!$A$3:$C$275,3)),"Err",IF(VLOOKUP(BE81,'Player List'!$A$3:$C$275,3)='Player Input'!$C81,"OK",IF(VLOOKUP(BE81,'Player List'!$A$3:$C$275,2)=VLOOKUP($C81,'Lookup Lists'!$A$2:$C$23,3),"CS","Err"))))</f>
        <v>OK</v>
      </c>
      <c r="CA81" s="3" t="str">
        <f>IF(BF81=" ","OK",IF(ISBLANK(VLOOKUP(BF81,'Player List'!$A$3:$C$275,3)),"Err",IF(VLOOKUP(BF81,'Player List'!$A$3:$C$275,3)='Player Input'!$C81,"OK",IF(VLOOKUP(BF81,'Player List'!$A$3:$C$275,2)=VLOOKUP($C81,'Lookup Lists'!$A$2:$C$23,3),"CS","Err"))))</f>
        <v>OK</v>
      </c>
      <c r="CB81" s="3" t="str">
        <f>IF(BG81=" ","OK",IF(ISBLANK(VLOOKUP(BG81,'Player List'!$A$3:$C$275,3)),"Err",IF(VLOOKUP(BG81,'Player List'!$A$3:$C$275,3)='Player Input'!$C81,"OK",IF(VLOOKUP(BG81,'Player List'!$A$3:$C$275,2)=VLOOKUP($C81,'Lookup Lists'!$A$2:$C$23,3),"CS","Err"))))</f>
        <v>OK</v>
      </c>
      <c r="CC81" s="3" t="str">
        <f>IF(BH81=" ","OK",IF(ISBLANK(VLOOKUP(BH81,'Player List'!$A$3:$C$275,3)),"Err",IF(VLOOKUP(BH81,'Player List'!$A$3:$C$275,3)='Player Input'!$C81,"OK",IF(VLOOKUP(BH81,'Player List'!$A$3:$C$275,2)=VLOOKUP($C81,'Lookup Lists'!$A$2:$C$23,3),"CS","Err"))))</f>
        <v>OK</v>
      </c>
      <c r="CD81" s="3" t="str">
        <f>IF(BI81=" ","OK",IF(ISBLANK(VLOOKUP(BI81,'Player List'!$A$3:$C$275,3)),"Err",IF(VLOOKUP(BI81,'Player List'!$A$3:$C$275,3)='Player Input'!$C81,"OK",IF(VLOOKUP(BI81,'Player List'!$A$3:$C$275,2)=VLOOKUP($C81,'Lookup Lists'!$A$2:$C$23,3),"CS","Err"))))</f>
        <v>OK</v>
      </c>
      <c r="CE81" s="3" t="str">
        <f>IF(BJ81=" ","OK",IF(ISBLANK(VLOOKUP(BJ81,'Player List'!$A$3:$C$275,3)),"Err",IF(VLOOKUP(BJ81,'Player List'!$A$3:$C$275,3)='Player Input'!$C81,"OK",IF(VLOOKUP(BJ81,'Player List'!$A$3:$C$275,2)=VLOOKUP($C81,'Lookup Lists'!$A$2:$C$23,3),"CS","Err"))))</f>
        <v>OK</v>
      </c>
      <c r="CF81" s="3" t="str">
        <f>IF(BK81=" ","OK",IF(ISBLANK(VLOOKUP(BK81,'Player List'!$A$3:$C$275,3)),"Err",IF(VLOOKUP(BK81,'Player List'!$A$3:$C$275,3)='Player Input'!$C81,"OK",IF(VLOOKUP(BK81,'Player List'!$A$3:$C$275,2)=VLOOKUP($C81,'Lookup Lists'!$A$2:$C$23,3),"CS","Err"))))</f>
        <v>OK</v>
      </c>
      <c r="CG81" s="3" t="str">
        <f>IF(BL81=" ","OK",IF(ISBLANK(VLOOKUP(BL81,'Player List'!$A$3:$C$275,3)),"Err",IF(VLOOKUP(BL81,'Player List'!$A$3:$C$275,3)='Player Input'!$C81,"OK",IF(VLOOKUP(BL81,'Player List'!$A$3:$C$275,2)=VLOOKUP($C81,'Lookup Lists'!$A$2:$C$23,3),"CS","Err"))))</f>
        <v>OK</v>
      </c>
      <c r="CH81" s="3" t="str">
        <f>IF(BM81=" ","OK",IF(ISBLANK(VLOOKUP(BM81,'Player List'!$A$3:$C$275,3)),"Err",IF(VLOOKUP(BM81,'Player List'!$A$3:$C$275,3)='Player Input'!$C81,"OK",IF(VLOOKUP(BM81,'Player List'!$A$3:$C$275,2)=VLOOKUP($C81,'Lookup Lists'!$A$2:$C$23,3),"CS","Err"))))</f>
        <v>OK</v>
      </c>
      <c r="CI81" s="43" t="str">
        <f>IF(BN81=" ","OK",IF(ISBLANK(VLOOKUP(BN81,'Player List'!$A$3:$C$275,3)),"Err",IF(VLOOKUP(BN81,'Player List'!$A$3:$C$275,3)='Player Input'!$C81,"OK",IF(VLOOKUP(BN81,'Player List'!$A$3:$C$275,2)=VLOOKUP($C81,'Lookup Lists'!$A$2:$C$23,3),"CS","Err"))))</f>
        <v>OK</v>
      </c>
    </row>
    <row r="82" spans="1:87" x14ac:dyDescent="0.2">
      <c r="A82" s="90">
        <v>42703</v>
      </c>
      <c r="B82" s="89" t="s">
        <v>272</v>
      </c>
      <c r="C82" s="89" t="s">
        <v>273</v>
      </c>
      <c r="D82" s="60" t="str">
        <f t="shared" si="57"/>
        <v>OK</v>
      </c>
      <c r="E82" s="42">
        <v>157</v>
      </c>
      <c r="F82" s="46" t="str">
        <f>VLOOKUP(E82,'Player List'!$A$3:$F$275,6)</f>
        <v>S DIX</v>
      </c>
      <c r="G82" s="3">
        <v>165</v>
      </c>
      <c r="H82" s="46" t="str">
        <f>VLOOKUP(G82,'Player List'!$A$3:$F$275,6)</f>
        <v>P COOK</v>
      </c>
      <c r="I82" s="3">
        <v>328</v>
      </c>
      <c r="J82" s="46" t="str">
        <f>VLOOKUP(I82,'Player List'!$A$3:$F$275,6)</f>
        <v>P JENKINSON</v>
      </c>
      <c r="K82" s="3">
        <v>162</v>
      </c>
      <c r="L82" s="46" t="str">
        <f>VLOOKUP(K82,'Player List'!$A$3:$F$275,6)</f>
        <v>D MILLS</v>
      </c>
      <c r="M82" s="42">
        <v>161</v>
      </c>
      <c r="N82" s="46" t="str">
        <f>VLOOKUP(M82,'Player List'!$A$3:$F$275,6)</f>
        <v>P MILLS</v>
      </c>
      <c r="O82" s="3">
        <v>156</v>
      </c>
      <c r="P82" s="46" t="str">
        <f>VLOOKUP(O82,'Player List'!$A$3:$F$275,6)</f>
        <v>J CHURCHILL</v>
      </c>
      <c r="Q82" s="3">
        <v>319</v>
      </c>
      <c r="R82" s="46" t="str">
        <f>VLOOKUP(Q82,'Player List'!$A$3:$F$275,6)</f>
        <v>R PEARCE</v>
      </c>
      <c r="S82" s="3">
        <v>166</v>
      </c>
      <c r="T82" s="47" t="str">
        <f>VLOOKUP(S82,'Player List'!$A$3:$F$275,6)</f>
        <v>J PERKS</v>
      </c>
      <c r="U82" s="46"/>
      <c r="V82" s="46" t="e">
        <f>VLOOKUP(U82,'Player List'!$A$3:$F$275,6)</f>
        <v>#N/A</v>
      </c>
      <c r="W82" s="46"/>
      <c r="X82" s="47" t="e">
        <f>VLOOKUP(W82,'Player List'!$A$3:$F$275,6)</f>
        <v>#N/A</v>
      </c>
      <c r="Y82" s="34"/>
      <c r="Z82" s="42">
        <v>268</v>
      </c>
      <c r="AA82" s="46" t="str">
        <f>VLOOKUP(Z82,'Player List'!$A$3:$F$275,6)</f>
        <v>I STEPHENSON</v>
      </c>
      <c r="AB82" s="3">
        <v>151</v>
      </c>
      <c r="AC82" s="46" t="str">
        <f>VLOOKUP(AB82,'Player List'!$A$3:$F$275,6)</f>
        <v>B BUFTON</v>
      </c>
      <c r="AD82" s="3">
        <v>144</v>
      </c>
      <c r="AE82" s="46" t="str">
        <f>VLOOKUP(AD82,'Player List'!$A$3:$F$275,6)</f>
        <v>M LEAKE</v>
      </c>
      <c r="AF82" s="3">
        <v>146</v>
      </c>
      <c r="AG82" s="47" t="str">
        <f>VLOOKUP(AF82,'Player List'!$A$3:$F$275,6)</f>
        <v>B GLOVER</v>
      </c>
      <c r="AH82" s="42">
        <v>152</v>
      </c>
      <c r="AI82" s="46" t="str">
        <f>VLOOKUP(AH82,'Player List'!$A$3:$F$275,6)</f>
        <v>S BUFTON</v>
      </c>
      <c r="AJ82" s="3">
        <v>153</v>
      </c>
      <c r="AK82" s="46" t="str">
        <f>VLOOKUP(AJ82,'Player List'!$A$3:$F$275,6)</f>
        <v>S STEPHENSON</v>
      </c>
      <c r="AL82" s="3">
        <v>147</v>
      </c>
      <c r="AM82" s="46" t="str">
        <f>VLOOKUP(AL82,'Player List'!$A$3:$F$275,6)</f>
        <v>G HARNWELL</v>
      </c>
      <c r="AN82" s="3">
        <v>145</v>
      </c>
      <c r="AO82" s="47" t="str">
        <f>VLOOKUP(AN82,'Player List'!$A$3:$F$275,6)</f>
        <v>M ROBINSON</v>
      </c>
      <c r="AP82" s="46"/>
      <c r="AQ82" s="46" t="e">
        <f>VLOOKUP(AP82,'Player List'!$A$3:$F$275,6)</f>
        <v>#N/A</v>
      </c>
      <c r="AR82" s="46"/>
      <c r="AS82" s="47" t="e">
        <f>VLOOKUP(AR82,'Player List'!$A$3:$F$275,6)</f>
        <v>#N/A</v>
      </c>
      <c r="AU82" s="42">
        <f t="shared" si="21"/>
        <v>157</v>
      </c>
      <c r="AV82" s="3">
        <f t="shared" si="22"/>
        <v>165</v>
      </c>
      <c r="AW82" s="3">
        <f t="shared" si="23"/>
        <v>328</v>
      </c>
      <c r="AX82" s="3">
        <f t="shared" si="24"/>
        <v>162</v>
      </c>
      <c r="AY82" s="3">
        <f t="shared" si="25"/>
        <v>161</v>
      </c>
      <c r="AZ82" s="3">
        <f t="shared" si="26"/>
        <v>156</v>
      </c>
      <c r="BA82" s="3">
        <f t="shared" si="27"/>
        <v>319</v>
      </c>
      <c r="BB82" s="3">
        <f t="shared" si="28"/>
        <v>166</v>
      </c>
      <c r="BC82" s="3" t="str">
        <f t="shared" si="53"/>
        <v xml:space="preserve"> </v>
      </c>
      <c r="BD82" s="3" t="str">
        <f t="shared" si="54"/>
        <v xml:space="preserve"> </v>
      </c>
      <c r="BE82" s="42">
        <f t="shared" si="29"/>
        <v>268</v>
      </c>
      <c r="BF82" s="3">
        <f t="shared" si="30"/>
        <v>151</v>
      </c>
      <c r="BG82" s="3">
        <f t="shared" si="31"/>
        <v>144</v>
      </c>
      <c r="BH82" s="3">
        <f t="shared" si="32"/>
        <v>146</v>
      </c>
      <c r="BI82" s="3">
        <f t="shared" si="33"/>
        <v>152</v>
      </c>
      <c r="BJ82" s="3">
        <f t="shared" si="34"/>
        <v>153</v>
      </c>
      <c r="BK82" s="3">
        <f t="shared" si="35"/>
        <v>147</v>
      </c>
      <c r="BL82" s="3">
        <f t="shared" si="36"/>
        <v>145</v>
      </c>
      <c r="BM82" s="3" t="str">
        <f t="shared" si="55"/>
        <v xml:space="preserve"> </v>
      </c>
      <c r="BN82" s="43" t="str">
        <f t="shared" si="56"/>
        <v xml:space="preserve"> </v>
      </c>
      <c r="BP82" s="42" t="str">
        <f>IF(AU82=" ","OK",IF(ISBLANK(VLOOKUP(AU82,'Player List'!$A$3:$C$275,3)),"Err",IF(VLOOKUP(AU82,'Player List'!$A$3:$C$275,3)='Player Input'!$B82,"OK",IF(VLOOKUP(AU82,'Player List'!$A$3:$C$275,2)=VLOOKUP($B82,'Lookup Lists'!$A$2:$C$23,3),"CS","Err"))))</f>
        <v>OK</v>
      </c>
      <c r="BQ82" s="3" t="str">
        <f>IF(AV82=" ","OK",IF(ISBLANK(VLOOKUP(AV82,'Player List'!$A$3:$C$275,3)),"Err",IF(VLOOKUP(AV82,'Player List'!$A$3:$C$275,3)='Player Input'!$B82,"OK",IF(VLOOKUP(AV82,'Player List'!$A$3:$C$275,2)=VLOOKUP($B82,'Lookup Lists'!$A$2:$C$23,3),"CS","Err"))))</f>
        <v>OK</v>
      </c>
      <c r="BR82" s="3" t="str">
        <f>IF(AW82=" ","OK",IF(ISBLANK(VLOOKUP(AW82,'Player List'!$A$3:$C$275,3)),"Err",IF(VLOOKUP(AW82,'Player List'!$A$3:$C$275,3)='Player Input'!$B82,"OK",IF(VLOOKUP(AW82,'Player List'!$A$3:$C$275,2)=VLOOKUP($B82,'Lookup Lists'!$A$2:$C$23,3),"CS","Err"))))</f>
        <v>OK</v>
      </c>
      <c r="BS82" s="3" t="str">
        <f>IF(AX82=" ","OK",IF(ISBLANK(VLOOKUP(AX82,'Player List'!$A$3:$C$275,3)),"Err",IF(VLOOKUP(AX82,'Player List'!$A$3:$C$275,3)='Player Input'!$B82,"OK",IF(VLOOKUP(AX82,'Player List'!$A$3:$C$275,2)=VLOOKUP($B82,'Lookup Lists'!$A$2:$C$23,3),"CS","Err"))))</f>
        <v>OK</v>
      </c>
      <c r="BT82" s="3" t="str">
        <f>IF(AY82=" ","OK",IF(ISBLANK(VLOOKUP(AY82,'Player List'!$A$3:$C$275,3)),"Err",IF(VLOOKUP(AY82,'Player List'!$A$3:$C$275,3)='Player Input'!$B82,"OK",IF(VLOOKUP(AY82,'Player List'!$A$3:$C$275,2)=VLOOKUP($B82,'Lookup Lists'!$A$2:$C$23,3),"CS","Err"))))</f>
        <v>OK</v>
      </c>
      <c r="BU82" s="3" t="str">
        <f>IF(AZ82=" ","OK",IF(ISBLANK(VLOOKUP(AZ82,'Player List'!$A$3:$C$275,3)),"Err",IF(VLOOKUP(AZ82,'Player List'!$A$3:$C$275,3)='Player Input'!$B82,"OK",IF(VLOOKUP(AZ82,'Player List'!$A$3:$C$275,2)=VLOOKUP($B82,'Lookup Lists'!$A$2:$C$23,3),"CS","Err"))))</f>
        <v>OK</v>
      </c>
      <c r="BV82" s="3" t="str">
        <f>IF(BA82=" ","OK",IF(ISBLANK(VLOOKUP(BA82,'Player List'!$A$3:$C$275,3)),"Err",IF(VLOOKUP(BA82,'Player List'!$A$3:$C$275,3)='Player Input'!$B82,"OK",IF(VLOOKUP(BA82,'Player List'!$A$3:$C$275,2)=VLOOKUP($B82,'Lookup Lists'!$A$2:$C$23,3),"CS","Err"))))</f>
        <v>OK</v>
      </c>
      <c r="BW82" s="3" t="str">
        <f>IF(BB82=" ","OK",IF(ISBLANK(VLOOKUP(BB82,'Player List'!$A$3:$C$275,3)),"Err",IF(VLOOKUP(BB82,'Player List'!$A$3:$C$275,3)='Player Input'!$B82,"OK",IF(VLOOKUP(BB82,'Player List'!$A$3:$C$275,2)=VLOOKUP($B82,'Lookup Lists'!$A$2:$C$23,3),"CS","Err"))))</f>
        <v>OK</v>
      </c>
      <c r="BX82" s="3" t="str">
        <f>IF(BC82=" ","OK",IF(ISBLANK(VLOOKUP(BC82,'Player List'!$A$3:$C$275,3)),"Err",IF(VLOOKUP(BC82,'Player List'!$A$3:$C$275,3)='Player Input'!$B82,"OK",IF(VLOOKUP(BC82,'Player List'!$A$3:$C$275,2)=VLOOKUP($B82,'Lookup Lists'!$A$2:$C$23,3),"CS","Err"))))</f>
        <v>OK</v>
      </c>
      <c r="BY82" s="3" t="str">
        <f>IF(BD82=" ","OK",IF(ISBLANK(VLOOKUP(BD82,'Player List'!$A$3:$C$275,3)),"Err",IF(VLOOKUP(BD82,'Player List'!$A$3:$C$275,3)='Player Input'!$B82,"OK",IF(VLOOKUP(BD82,'Player List'!$A$3:$C$275,2)=VLOOKUP($B82,'Lookup Lists'!$A$2:$C$23,3),"CS","Err"))))</f>
        <v>OK</v>
      </c>
      <c r="BZ82" s="42" t="str">
        <f>IF(BE82=" ","OK",IF(ISBLANK(VLOOKUP(BE82,'Player List'!$A$3:$C$275,3)),"Err",IF(VLOOKUP(BE82,'Player List'!$A$3:$C$275,3)='Player Input'!$C82,"OK",IF(VLOOKUP(BE82,'Player List'!$A$3:$C$275,2)=VLOOKUP($C82,'Lookup Lists'!$A$2:$C$23,3),"CS","Err"))))</f>
        <v>OK</v>
      </c>
      <c r="CA82" s="3" t="str">
        <f>IF(BF82=" ","OK",IF(ISBLANK(VLOOKUP(BF82,'Player List'!$A$3:$C$275,3)),"Err",IF(VLOOKUP(BF82,'Player List'!$A$3:$C$275,3)='Player Input'!$C82,"OK",IF(VLOOKUP(BF82,'Player List'!$A$3:$C$275,2)=VLOOKUP($C82,'Lookup Lists'!$A$2:$C$23,3),"CS","Err"))))</f>
        <v>OK</v>
      </c>
      <c r="CB82" s="3" t="str">
        <f>IF(BG82=" ","OK",IF(ISBLANK(VLOOKUP(BG82,'Player List'!$A$3:$C$275,3)),"Err",IF(VLOOKUP(BG82,'Player List'!$A$3:$C$275,3)='Player Input'!$C82,"OK",IF(VLOOKUP(BG82,'Player List'!$A$3:$C$275,2)=VLOOKUP($C82,'Lookup Lists'!$A$2:$C$23,3),"CS","Err"))))</f>
        <v>OK</v>
      </c>
      <c r="CC82" s="3" t="str">
        <f>IF(BH82=" ","OK",IF(ISBLANK(VLOOKUP(BH82,'Player List'!$A$3:$C$275,3)),"Err",IF(VLOOKUP(BH82,'Player List'!$A$3:$C$275,3)='Player Input'!$C82,"OK",IF(VLOOKUP(BH82,'Player List'!$A$3:$C$275,2)=VLOOKUP($C82,'Lookup Lists'!$A$2:$C$23,3),"CS","Err"))))</f>
        <v>OK</v>
      </c>
      <c r="CD82" s="3" t="str">
        <f>IF(BI82=" ","OK",IF(ISBLANK(VLOOKUP(BI82,'Player List'!$A$3:$C$275,3)),"Err",IF(VLOOKUP(BI82,'Player List'!$A$3:$C$275,3)='Player Input'!$C82,"OK",IF(VLOOKUP(BI82,'Player List'!$A$3:$C$275,2)=VLOOKUP($C82,'Lookup Lists'!$A$2:$C$23,3),"CS","Err"))))</f>
        <v>OK</v>
      </c>
      <c r="CE82" s="3" t="str">
        <f>IF(BJ82=" ","OK",IF(ISBLANK(VLOOKUP(BJ82,'Player List'!$A$3:$C$275,3)),"Err",IF(VLOOKUP(BJ82,'Player List'!$A$3:$C$275,3)='Player Input'!$C82,"OK",IF(VLOOKUP(BJ82,'Player List'!$A$3:$C$275,2)=VLOOKUP($C82,'Lookup Lists'!$A$2:$C$23,3),"CS","Err"))))</f>
        <v>OK</v>
      </c>
      <c r="CF82" s="3" t="str">
        <f>IF(BK82=" ","OK",IF(ISBLANK(VLOOKUP(BK82,'Player List'!$A$3:$C$275,3)),"Err",IF(VLOOKUP(BK82,'Player List'!$A$3:$C$275,3)='Player Input'!$C82,"OK",IF(VLOOKUP(BK82,'Player List'!$A$3:$C$275,2)=VLOOKUP($C82,'Lookup Lists'!$A$2:$C$23,3),"CS","Err"))))</f>
        <v>OK</v>
      </c>
      <c r="CG82" s="3" t="str">
        <f>IF(BL82=" ","OK",IF(ISBLANK(VLOOKUP(BL82,'Player List'!$A$3:$C$275,3)),"Err",IF(VLOOKUP(BL82,'Player List'!$A$3:$C$275,3)='Player Input'!$C82,"OK",IF(VLOOKUP(BL82,'Player List'!$A$3:$C$275,2)=VLOOKUP($C82,'Lookup Lists'!$A$2:$C$23,3),"CS","Err"))))</f>
        <v>OK</v>
      </c>
      <c r="CH82" s="3" t="str">
        <f>IF(BM82=" ","OK",IF(ISBLANK(VLOOKUP(BM82,'Player List'!$A$3:$C$275,3)),"Err",IF(VLOOKUP(BM82,'Player List'!$A$3:$C$275,3)='Player Input'!$C82,"OK",IF(VLOOKUP(BM82,'Player List'!$A$3:$C$275,2)=VLOOKUP($C82,'Lookup Lists'!$A$2:$C$23,3),"CS","Err"))))</f>
        <v>OK</v>
      </c>
      <c r="CI82" s="43" t="str">
        <f>IF(BN82=" ","OK",IF(ISBLANK(VLOOKUP(BN82,'Player List'!$A$3:$C$275,3)),"Err",IF(VLOOKUP(BN82,'Player List'!$A$3:$C$275,3)='Player Input'!$C82,"OK",IF(VLOOKUP(BN82,'Player List'!$A$3:$C$275,2)=VLOOKUP($C82,'Lookup Lists'!$A$2:$C$23,3),"CS","Err"))))</f>
        <v>OK</v>
      </c>
    </row>
    <row r="83" spans="1:87" x14ac:dyDescent="0.2">
      <c r="A83" s="108">
        <v>42704</v>
      </c>
      <c r="B83" s="109" t="s">
        <v>10</v>
      </c>
      <c r="C83" s="109" t="s">
        <v>389</v>
      </c>
      <c r="D83" s="60" t="str">
        <f t="shared" si="57"/>
        <v>OK</v>
      </c>
      <c r="E83" s="42">
        <v>316</v>
      </c>
      <c r="F83" s="46" t="str">
        <f>VLOOKUP(E83,'Player List'!$A$3:$F$275,6)</f>
        <v>D SMITH</v>
      </c>
      <c r="G83" s="3">
        <v>52</v>
      </c>
      <c r="H83" s="46" t="str">
        <f>VLOOKUP(G83,'Player List'!$A$3:$F$275,6)</f>
        <v>P DAVIS</v>
      </c>
      <c r="I83" s="3">
        <v>50</v>
      </c>
      <c r="J83" s="46" t="str">
        <f>VLOOKUP(I83,'Player List'!$A$3:$F$275,6)</f>
        <v>D GRIFFITHS</v>
      </c>
      <c r="K83" s="3">
        <v>43</v>
      </c>
      <c r="L83" s="46" t="str">
        <f>VLOOKUP(K83,'Player List'!$A$3:$F$275,6)</f>
        <v>J STANNARD</v>
      </c>
      <c r="M83" s="42">
        <v>281</v>
      </c>
      <c r="N83" s="46" t="str">
        <f>VLOOKUP(M83,'Player List'!$A$3:$F$275,6)</f>
        <v>C WHEADON</v>
      </c>
      <c r="O83" s="3">
        <v>323</v>
      </c>
      <c r="P83" s="46" t="str">
        <f>VLOOKUP(O83,'Player List'!$A$3:$F$275,6)</f>
        <v>N LLOYD</v>
      </c>
      <c r="Q83" s="3">
        <v>53</v>
      </c>
      <c r="R83" s="46" t="str">
        <f>VLOOKUP(Q83,'Player List'!$A$3:$F$275,6)</f>
        <v>C ROWLAND</v>
      </c>
      <c r="S83" s="3">
        <v>44</v>
      </c>
      <c r="T83" s="47" t="str">
        <f>VLOOKUP(S83,'Player List'!$A$3:$F$275,6)</f>
        <v>S STANNARD</v>
      </c>
      <c r="U83" s="46"/>
      <c r="V83" s="46" t="e">
        <f>VLOOKUP(U83,'Player List'!$A$3:$F$275,6)</f>
        <v>#N/A</v>
      </c>
      <c r="W83" s="46"/>
      <c r="X83" s="47" t="e">
        <f>VLOOKUP(W83,'Player List'!$A$3:$F$275,6)</f>
        <v>#N/A</v>
      </c>
      <c r="Y83" s="34"/>
      <c r="Z83" s="42">
        <v>332</v>
      </c>
      <c r="AA83" s="46" t="str">
        <f>VLOOKUP(Z83,'Player List'!$A$3:$F$275,6)</f>
        <v>D SMITH</v>
      </c>
      <c r="AB83" s="3">
        <v>360</v>
      </c>
      <c r="AC83" s="46" t="str">
        <f>VLOOKUP(AB83,'Player List'!$A$3:$F$275,6)</f>
        <v>P GOULDING</v>
      </c>
      <c r="AD83" s="3">
        <v>337</v>
      </c>
      <c r="AE83" s="46" t="str">
        <f>VLOOKUP(AD83,'Player List'!$A$3:$F$275,6)</f>
        <v>D BARNES</v>
      </c>
      <c r="AF83" s="3">
        <v>278</v>
      </c>
      <c r="AG83" s="47" t="str">
        <f>VLOOKUP(AF83,'Player List'!$A$3:$F$275,6)</f>
        <v>P KENNETT</v>
      </c>
      <c r="AH83" s="42">
        <v>336</v>
      </c>
      <c r="AI83" s="46" t="str">
        <f>VLOOKUP(AH83,'Player List'!$A$3:$F$275,6)</f>
        <v>I HEALEY</v>
      </c>
      <c r="AJ83" s="3">
        <v>353</v>
      </c>
      <c r="AK83" s="46" t="str">
        <f>VLOOKUP(AJ83,'Player List'!$A$3:$F$275,6)</f>
        <v>T ORLEY</v>
      </c>
      <c r="AL83" s="3">
        <v>334</v>
      </c>
      <c r="AM83" s="46" t="str">
        <f>VLOOKUP(AL83,'Player List'!$A$3:$F$275,6)</f>
        <v>J TROUT</v>
      </c>
      <c r="AN83" s="3">
        <v>333</v>
      </c>
      <c r="AO83" s="47" t="str">
        <f>VLOOKUP(AN83,'Player List'!$A$3:$F$275,6)</f>
        <v>P SMITH</v>
      </c>
      <c r="AP83" s="46">
        <v>335</v>
      </c>
      <c r="AQ83" s="46" t="str">
        <f>VLOOKUP(AP83,'Player List'!$A$3:$F$275,6)</f>
        <v>S TROUT</v>
      </c>
      <c r="AR83" s="46"/>
      <c r="AS83" s="47" t="e">
        <f>VLOOKUP(AR83,'Player List'!$A$3:$F$275,6)</f>
        <v>#N/A</v>
      </c>
      <c r="AU83" s="42">
        <f t="shared" si="21"/>
        <v>316</v>
      </c>
      <c r="AV83" s="3">
        <f t="shared" si="22"/>
        <v>52</v>
      </c>
      <c r="AW83" s="3">
        <f t="shared" si="23"/>
        <v>50</v>
      </c>
      <c r="AX83" s="3">
        <f t="shared" si="24"/>
        <v>43</v>
      </c>
      <c r="AY83" s="3">
        <f t="shared" si="25"/>
        <v>281</v>
      </c>
      <c r="AZ83" s="3">
        <f t="shared" si="26"/>
        <v>323</v>
      </c>
      <c r="BA83" s="3">
        <f t="shared" si="27"/>
        <v>53</v>
      </c>
      <c r="BB83" s="3">
        <f t="shared" si="28"/>
        <v>44</v>
      </c>
      <c r="BC83" s="3" t="str">
        <f t="shared" si="53"/>
        <v xml:space="preserve"> </v>
      </c>
      <c r="BD83" s="3" t="str">
        <f t="shared" si="54"/>
        <v xml:space="preserve"> </v>
      </c>
      <c r="BE83" s="42">
        <f t="shared" si="29"/>
        <v>332</v>
      </c>
      <c r="BF83" s="3">
        <f t="shared" si="30"/>
        <v>360</v>
      </c>
      <c r="BG83" s="3">
        <f t="shared" si="31"/>
        <v>337</v>
      </c>
      <c r="BH83" s="3">
        <f t="shared" si="32"/>
        <v>278</v>
      </c>
      <c r="BI83" s="3">
        <f t="shared" si="33"/>
        <v>336</v>
      </c>
      <c r="BJ83" s="3">
        <f t="shared" si="34"/>
        <v>353</v>
      </c>
      <c r="BK83" s="3">
        <f t="shared" si="35"/>
        <v>334</v>
      </c>
      <c r="BL83" s="3">
        <f t="shared" si="36"/>
        <v>333</v>
      </c>
      <c r="BM83" s="3">
        <f t="shared" si="55"/>
        <v>335</v>
      </c>
      <c r="BN83" s="43" t="str">
        <f t="shared" si="56"/>
        <v xml:space="preserve"> </v>
      </c>
      <c r="BP83" s="42" t="str">
        <f>IF(AU83=" ","OK",IF(ISBLANK(VLOOKUP(AU83,'Player List'!$A$3:$C$275,3)),"Err",IF(VLOOKUP(AU83,'Player List'!$A$3:$C$275,3)='Player Input'!$B83,"OK",IF(VLOOKUP(AU83,'Player List'!$A$3:$C$275,2)=VLOOKUP($B83,'Lookup Lists'!$A$2:$C$23,3),"CS","Err"))))</f>
        <v>OK</v>
      </c>
      <c r="BQ83" s="3" t="str">
        <f>IF(AV83=" ","OK",IF(ISBLANK(VLOOKUP(AV83,'Player List'!$A$3:$C$275,3)),"Err",IF(VLOOKUP(AV83,'Player List'!$A$3:$C$275,3)='Player Input'!$B83,"OK",IF(VLOOKUP(AV83,'Player List'!$A$3:$C$275,2)=VLOOKUP($B83,'Lookup Lists'!$A$2:$C$23,3),"CS","Err"))))</f>
        <v>OK</v>
      </c>
      <c r="BR83" s="3" t="str">
        <f>IF(AW83=" ","OK",IF(ISBLANK(VLOOKUP(AW83,'Player List'!$A$3:$C$275,3)),"Err",IF(VLOOKUP(AW83,'Player List'!$A$3:$C$275,3)='Player Input'!$B83,"OK",IF(VLOOKUP(AW83,'Player List'!$A$3:$C$275,2)=VLOOKUP($B83,'Lookup Lists'!$A$2:$C$23,3),"CS","Err"))))</f>
        <v>OK</v>
      </c>
      <c r="BS83" s="3" t="str">
        <f>IF(AX83=" ","OK",IF(ISBLANK(VLOOKUP(AX83,'Player List'!$A$3:$C$275,3)),"Err",IF(VLOOKUP(AX83,'Player List'!$A$3:$C$275,3)='Player Input'!$B83,"OK",IF(VLOOKUP(AX83,'Player List'!$A$3:$C$275,2)=VLOOKUP($B83,'Lookup Lists'!$A$2:$C$23,3),"CS","Err"))))</f>
        <v>OK</v>
      </c>
      <c r="BT83" s="3" t="str">
        <f>IF(AY83=" ","OK",IF(ISBLANK(VLOOKUP(AY83,'Player List'!$A$3:$C$275,3)),"Err",IF(VLOOKUP(AY83,'Player List'!$A$3:$C$275,3)='Player Input'!$B83,"OK",IF(VLOOKUP(AY83,'Player List'!$A$3:$C$275,2)=VLOOKUP($B83,'Lookup Lists'!$A$2:$C$23,3),"CS","Err"))))</f>
        <v>OK</v>
      </c>
      <c r="BU83" s="3" t="str">
        <f>IF(AZ83=" ","OK",IF(ISBLANK(VLOOKUP(AZ83,'Player List'!$A$3:$C$275,3)),"Err",IF(VLOOKUP(AZ83,'Player List'!$A$3:$C$275,3)='Player Input'!$B83,"OK",IF(VLOOKUP(AZ83,'Player List'!$A$3:$C$275,2)=VLOOKUP($B83,'Lookup Lists'!$A$2:$C$23,3),"CS","Err"))))</f>
        <v>OK</v>
      </c>
      <c r="BV83" s="3" t="str">
        <f>IF(BA83=" ","OK",IF(ISBLANK(VLOOKUP(BA83,'Player List'!$A$3:$C$275,3)),"Err",IF(VLOOKUP(BA83,'Player List'!$A$3:$C$275,3)='Player Input'!$B83,"OK",IF(VLOOKUP(BA83,'Player List'!$A$3:$C$275,2)=VLOOKUP($B83,'Lookup Lists'!$A$2:$C$23,3),"CS","Err"))))</f>
        <v>OK</v>
      </c>
      <c r="BW83" s="3" t="str">
        <f>IF(BB83=" ","OK",IF(ISBLANK(VLOOKUP(BB83,'Player List'!$A$3:$C$275,3)),"Err",IF(VLOOKUP(BB83,'Player List'!$A$3:$C$275,3)='Player Input'!$B83,"OK",IF(VLOOKUP(BB83,'Player List'!$A$3:$C$275,2)=VLOOKUP($B83,'Lookup Lists'!$A$2:$C$23,3),"CS","Err"))))</f>
        <v>OK</v>
      </c>
      <c r="BX83" s="3" t="str">
        <f>IF(BC83=" ","OK",IF(ISBLANK(VLOOKUP(BC83,'Player List'!$A$3:$C$275,3)),"Err",IF(VLOOKUP(BC83,'Player List'!$A$3:$C$275,3)='Player Input'!$B83,"OK",IF(VLOOKUP(BC83,'Player List'!$A$3:$C$275,2)=VLOOKUP($B83,'Lookup Lists'!$A$2:$C$23,3),"CS","Err"))))</f>
        <v>OK</v>
      </c>
      <c r="BY83" s="3" t="str">
        <f>IF(BD83=" ","OK",IF(ISBLANK(VLOOKUP(BD83,'Player List'!$A$3:$C$275,3)),"Err",IF(VLOOKUP(BD83,'Player List'!$A$3:$C$275,3)='Player Input'!$B83,"OK",IF(VLOOKUP(BD83,'Player List'!$A$3:$C$275,2)=VLOOKUP($B83,'Lookup Lists'!$A$2:$C$23,3),"CS","Err"))))</f>
        <v>OK</v>
      </c>
      <c r="BZ83" s="42" t="str">
        <f>IF(BE83=" ","OK",IF(ISBLANK(VLOOKUP(BE83,'Player List'!$A$3:$C$275,3)),"Err",IF(VLOOKUP(BE83,'Player List'!$A$3:$C$275,3)='Player Input'!$C83,"OK",IF(VLOOKUP(BE83,'Player List'!$A$3:$C$275,2)=VLOOKUP($C83,'Lookup Lists'!$A$2:$C$23,3),"CS","Err"))))</f>
        <v>OK</v>
      </c>
      <c r="CA83" s="3" t="str">
        <f>IF(BF83=" ","OK",IF(ISBLANK(VLOOKUP(BF83,'Player List'!$A$3:$C$275,3)),"Err",IF(VLOOKUP(BF83,'Player List'!$A$3:$C$275,3)='Player Input'!$C83,"OK",IF(VLOOKUP(BF83,'Player List'!$A$3:$C$275,2)=VLOOKUP($C83,'Lookup Lists'!$A$2:$C$23,3),"CS","Err"))))</f>
        <v>OK</v>
      </c>
      <c r="CB83" s="3" t="str">
        <f>IF(BG83=" ","OK",IF(ISBLANK(VLOOKUP(BG83,'Player List'!$A$3:$C$275,3)),"Err",IF(VLOOKUP(BG83,'Player List'!$A$3:$C$275,3)='Player Input'!$C83,"OK",IF(VLOOKUP(BG83,'Player List'!$A$3:$C$275,2)=VLOOKUP($C83,'Lookup Lists'!$A$2:$C$23,3),"CS","Err"))))</f>
        <v>OK</v>
      </c>
      <c r="CC83" s="3" t="str">
        <f>IF(BH83=" ","OK",IF(ISBLANK(VLOOKUP(BH83,'Player List'!$A$3:$C$275,3)),"Err",IF(VLOOKUP(BH83,'Player List'!$A$3:$C$275,3)='Player Input'!$C83,"OK",IF(VLOOKUP(BH83,'Player List'!$A$3:$C$275,2)=VLOOKUP($C83,'Lookup Lists'!$A$2:$C$23,3),"CS","Err"))))</f>
        <v>OK</v>
      </c>
      <c r="CD83" s="3" t="str">
        <f>IF(BI83=" ","OK",IF(ISBLANK(VLOOKUP(BI83,'Player List'!$A$3:$C$275,3)),"Err",IF(VLOOKUP(BI83,'Player List'!$A$3:$C$275,3)='Player Input'!$C83,"OK",IF(VLOOKUP(BI83,'Player List'!$A$3:$C$275,2)=VLOOKUP($C83,'Lookup Lists'!$A$2:$C$23,3),"CS","Err"))))</f>
        <v>OK</v>
      </c>
      <c r="CE83" s="3" t="str">
        <f>IF(BJ83=" ","OK",IF(ISBLANK(VLOOKUP(BJ83,'Player List'!$A$3:$C$275,3)),"Err",IF(VLOOKUP(BJ83,'Player List'!$A$3:$C$275,3)='Player Input'!$C83,"OK",IF(VLOOKUP(BJ83,'Player List'!$A$3:$C$275,2)=VLOOKUP($C83,'Lookup Lists'!$A$2:$C$23,3),"CS","Err"))))</f>
        <v>OK</v>
      </c>
      <c r="CF83" s="3" t="str">
        <f>IF(BK83=" ","OK",IF(ISBLANK(VLOOKUP(BK83,'Player List'!$A$3:$C$275,3)),"Err",IF(VLOOKUP(BK83,'Player List'!$A$3:$C$275,3)='Player Input'!$C83,"OK",IF(VLOOKUP(BK83,'Player List'!$A$3:$C$275,2)=VLOOKUP($C83,'Lookup Lists'!$A$2:$C$23,3),"CS","Err"))))</f>
        <v>OK</v>
      </c>
      <c r="CG83" s="3" t="str">
        <f>IF(BL83=" ","OK",IF(ISBLANK(VLOOKUP(BL83,'Player List'!$A$3:$C$275,3)),"Err",IF(VLOOKUP(BL83,'Player List'!$A$3:$C$275,3)='Player Input'!$C83,"OK",IF(VLOOKUP(BL83,'Player List'!$A$3:$C$275,2)=VLOOKUP($C83,'Lookup Lists'!$A$2:$C$23,3),"CS","Err"))))</f>
        <v>OK</v>
      </c>
      <c r="CH83" s="3" t="str">
        <f>IF(BM83=" ","OK",IF(ISBLANK(VLOOKUP(BM83,'Player List'!$A$3:$C$275,3)),"Err",IF(VLOOKUP(BM83,'Player List'!$A$3:$C$275,3)='Player Input'!$C83,"OK",IF(VLOOKUP(BM83,'Player List'!$A$3:$C$275,2)=VLOOKUP($C83,'Lookup Lists'!$A$2:$C$23,3),"CS","Err"))))</f>
        <v>OK</v>
      </c>
      <c r="CI83" s="43" t="str">
        <f>IF(BN83=" ","OK",IF(ISBLANK(VLOOKUP(BN83,'Player List'!$A$3:$C$275,3)),"Err",IF(VLOOKUP(BN83,'Player List'!$A$3:$C$275,3)='Player Input'!$C83,"OK",IF(VLOOKUP(BN83,'Player List'!$A$3:$C$275,2)=VLOOKUP($C83,'Lookup Lists'!$A$2:$C$23,3),"CS","Err"))))</f>
        <v>OK</v>
      </c>
    </row>
    <row r="84" spans="1:87" x14ac:dyDescent="0.2">
      <c r="A84" s="90">
        <v>42704</v>
      </c>
      <c r="B84" s="89" t="s">
        <v>327</v>
      </c>
      <c r="C84" s="89" t="s">
        <v>271</v>
      </c>
      <c r="D84" s="60" t="str">
        <f t="shared" si="57"/>
        <v>OK</v>
      </c>
      <c r="E84" s="42">
        <v>104</v>
      </c>
      <c r="F84" s="46" t="str">
        <f>VLOOKUP(E84,'Player List'!$A$3:$F$275,6)</f>
        <v>J SMITH</v>
      </c>
      <c r="G84" s="3">
        <v>98</v>
      </c>
      <c r="H84" s="46" t="str">
        <f>VLOOKUP(G84,'Player List'!$A$3:$F$275,6)</f>
        <v>C KITE</v>
      </c>
      <c r="I84" s="3">
        <v>95</v>
      </c>
      <c r="J84" s="46" t="str">
        <f>VLOOKUP(I84,'Player List'!$A$3:$F$275,6)</f>
        <v>J HARRIS</v>
      </c>
      <c r="K84" s="3">
        <v>90</v>
      </c>
      <c r="L84" s="46" t="str">
        <f>VLOOKUP(K84,'Player List'!$A$3:$F$275,6)</f>
        <v>M ATTWOOD</v>
      </c>
      <c r="M84" s="42">
        <v>97</v>
      </c>
      <c r="N84" s="46" t="str">
        <f>VLOOKUP(M84,'Player List'!$A$3:$F$275,6)</f>
        <v>G JONES</v>
      </c>
      <c r="O84" s="3">
        <v>108</v>
      </c>
      <c r="P84" s="46" t="str">
        <f>VLOOKUP(O84,'Player List'!$A$3:$F$275,6)</f>
        <v>M GARDNER</v>
      </c>
      <c r="Q84" s="3">
        <v>100</v>
      </c>
      <c r="R84" s="46" t="str">
        <f>VLOOKUP(Q84,'Player List'!$A$3:$F$275,6)</f>
        <v>S KITE</v>
      </c>
      <c r="S84" s="3">
        <v>102</v>
      </c>
      <c r="T84" s="47" t="str">
        <f>VLOOKUP(S84,'Player List'!$A$3:$F$275,6)</f>
        <v>C SMITH</v>
      </c>
      <c r="U84" s="46"/>
      <c r="V84" s="46" t="e">
        <f>VLOOKUP(U84,'Player List'!$A$3:$F$275,6)</f>
        <v>#N/A</v>
      </c>
      <c r="W84" s="46"/>
      <c r="X84" s="47" t="e">
        <f>VLOOKUP(W84,'Player List'!$A$3:$F$275,6)</f>
        <v>#N/A</v>
      </c>
      <c r="Y84" s="34"/>
      <c r="Z84" s="42">
        <v>134</v>
      </c>
      <c r="AA84" s="46" t="str">
        <f>VLOOKUP(Z84,'Player List'!$A$3:$F$275,6)</f>
        <v>A ROE</v>
      </c>
      <c r="AB84" s="3">
        <v>195</v>
      </c>
      <c r="AC84" s="46" t="str">
        <f>VLOOKUP(AB84,'Player List'!$A$3:$F$275,6)</f>
        <v>P PARK</v>
      </c>
      <c r="AD84" s="3">
        <v>140</v>
      </c>
      <c r="AE84" s="46" t="str">
        <f>VLOOKUP(AD84,'Player List'!$A$3:$F$275,6)</f>
        <v>D WATKINS</v>
      </c>
      <c r="AF84" s="3">
        <v>143</v>
      </c>
      <c r="AG84" s="47" t="str">
        <f>VLOOKUP(AF84,'Player List'!$A$3:$F$275,6)</f>
        <v>L WILLIAMS</v>
      </c>
      <c r="AH84" s="42">
        <v>138</v>
      </c>
      <c r="AI84" s="46" t="str">
        <f>VLOOKUP(AH84,'Player List'!$A$3:$F$275,6)</f>
        <v>G MARSHALL</v>
      </c>
      <c r="AJ84" s="3">
        <v>137</v>
      </c>
      <c r="AK84" s="46" t="str">
        <f>VLOOKUP(AJ84,'Player List'!$A$3:$F$275,6)</f>
        <v>R GEORGE</v>
      </c>
      <c r="AL84" s="3">
        <v>135</v>
      </c>
      <c r="AM84" s="46" t="str">
        <f>VLOOKUP(AL84,'Player List'!$A$3:$F$275,6)</f>
        <v>I ROE</v>
      </c>
      <c r="AN84" s="3">
        <v>196</v>
      </c>
      <c r="AO84" s="47" t="str">
        <f>VLOOKUP(AN84,'Player List'!$A$3:$F$275,6)</f>
        <v>I PARK</v>
      </c>
      <c r="AP84" s="46"/>
      <c r="AQ84" s="46" t="e">
        <f>VLOOKUP(AP84,'Player List'!$A$3:$F$275,6)</f>
        <v>#N/A</v>
      </c>
      <c r="AR84" s="46"/>
      <c r="AS84" s="47" t="e">
        <f>VLOOKUP(AR84,'Player List'!$A$3:$F$275,6)</f>
        <v>#N/A</v>
      </c>
      <c r="AU84" s="42">
        <f t="shared" si="21"/>
        <v>104</v>
      </c>
      <c r="AV84" s="3">
        <f t="shared" si="22"/>
        <v>98</v>
      </c>
      <c r="AW84" s="3">
        <f t="shared" si="23"/>
        <v>95</v>
      </c>
      <c r="AX84" s="3">
        <f t="shared" si="24"/>
        <v>90</v>
      </c>
      <c r="AY84" s="3">
        <f t="shared" si="25"/>
        <v>97</v>
      </c>
      <c r="AZ84" s="3">
        <f t="shared" si="26"/>
        <v>108</v>
      </c>
      <c r="BA84" s="3">
        <f t="shared" si="27"/>
        <v>100</v>
      </c>
      <c r="BB84" s="3">
        <f t="shared" si="28"/>
        <v>102</v>
      </c>
      <c r="BC84" s="3" t="str">
        <f t="shared" si="53"/>
        <v xml:space="preserve"> </v>
      </c>
      <c r="BD84" s="3" t="str">
        <f t="shared" si="54"/>
        <v xml:space="preserve"> </v>
      </c>
      <c r="BE84" s="42">
        <f t="shared" si="29"/>
        <v>134</v>
      </c>
      <c r="BF84" s="3">
        <f t="shared" si="30"/>
        <v>195</v>
      </c>
      <c r="BG84" s="3">
        <f t="shared" si="31"/>
        <v>140</v>
      </c>
      <c r="BH84" s="3">
        <f t="shared" si="32"/>
        <v>143</v>
      </c>
      <c r="BI84" s="3">
        <f t="shared" si="33"/>
        <v>138</v>
      </c>
      <c r="BJ84" s="3">
        <f t="shared" si="34"/>
        <v>137</v>
      </c>
      <c r="BK84" s="3">
        <f t="shared" si="35"/>
        <v>135</v>
      </c>
      <c r="BL84" s="3">
        <f t="shared" si="36"/>
        <v>196</v>
      </c>
      <c r="BM84" s="3" t="str">
        <f t="shared" si="55"/>
        <v xml:space="preserve"> </v>
      </c>
      <c r="BN84" s="43" t="str">
        <f t="shared" si="56"/>
        <v xml:space="preserve"> </v>
      </c>
      <c r="BP84" s="42" t="str">
        <f>IF(AU84=" ","OK",IF(ISBLANK(VLOOKUP(AU84,'Player List'!$A$3:$C$275,3)),"Err",IF(VLOOKUP(AU84,'Player List'!$A$3:$C$275,3)='Player Input'!$B84,"OK",IF(VLOOKUP(AU84,'Player List'!$A$3:$C$275,2)=VLOOKUP($B84,'Lookup Lists'!$A$2:$C$23,3),"CS","Err"))))</f>
        <v>OK</v>
      </c>
      <c r="BQ84" s="3" t="str">
        <f>IF(AV84=" ","OK",IF(ISBLANK(VLOOKUP(AV84,'Player List'!$A$3:$C$275,3)),"Err",IF(VLOOKUP(AV84,'Player List'!$A$3:$C$275,3)='Player Input'!$B84,"OK",IF(VLOOKUP(AV84,'Player List'!$A$3:$C$275,2)=VLOOKUP($B84,'Lookup Lists'!$A$2:$C$23,3),"CS","Err"))))</f>
        <v>OK</v>
      </c>
      <c r="BR84" s="3" t="str">
        <f>IF(AW84=" ","OK",IF(ISBLANK(VLOOKUP(AW84,'Player List'!$A$3:$C$275,3)),"Err",IF(VLOOKUP(AW84,'Player List'!$A$3:$C$275,3)='Player Input'!$B84,"OK",IF(VLOOKUP(AW84,'Player List'!$A$3:$C$275,2)=VLOOKUP($B84,'Lookup Lists'!$A$2:$C$23,3),"CS","Err"))))</f>
        <v>OK</v>
      </c>
      <c r="BS84" s="3" t="str">
        <f>IF(AX84=" ","OK",IF(ISBLANK(VLOOKUP(AX84,'Player List'!$A$3:$C$275,3)),"Err",IF(VLOOKUP(AX84,'Player List'!$A$3:$C$275,3)='Player Input'!$B84,"OK",IF(VLOOKUP(AX84,'Player List'!$A$3:$C$275,2)=VLOOKUP($B84,'Lookup Lists'!$A$2:$C$23,3),"CS","Err"))))</f>
        <v>OK</v>
      </c>
      <c r="BT84" s="3" t="str">
        <f>IF(AY84=" ","OK",IF(ISBLANK(VLOOKUP(AY84,'Player List'!$A$3:$C$275,3)),"Err",IF(VLOOKUP(AY84,'Player List'!$A$3:$C$275,3)='Player Input'!$B84,"OK",IF(VLOOKUP(AY84,'Player List'!$A$3:$C$275,2)=VLOOKUP($B84,'Lookup Lists'!$A$2:$C$23,3),"CS","Err"))))</f>
        <v>OK</v>
      </c>
      <c r="BU84" s="3" t="str">
        <f>IF(AZ84=" ","OK",IF(ISBLANK(VLOOKUP(AZ84,'Player List'!$A$3:$C$275,3)),"Err",IF(VLOOKUP(AZ84,'Player List'!$A$3:$C$275,3)='Player Input'!$B84,"OK",IF(VLOOKUP(AZ84,'Player List'!$A$3:$C$275,2)=VLOOKUP($B84,'Lookup Lists'!$A$2:$C$23,3),"CS","Err"))))</f>
        <v>OK</v>
      </c>
      <c r="BV84" s="3" t="str">
        <f>IF(BA84=" ","OK",IF(ISBLANK(VLOOKUP(BA84,'Player List'!$A$3:$C$275,3)),"Err",IF(VLOOKUP(BA84,'Player List'!$A$3:$C$275,3)='Player Input'!$B84,"OK",IF(VLOOKUP(BA84,'Player List'!$A$3:$C$275,2)=VLOOKUP($B84,'Lookup Lists'!$A$2:$C$23,3),"CS","Err"))))</f>
        <v>OK</v>
      </c>
      <c r="BW84" s="3" t="str">
        <f>IF(BB84=" ","OK",IF(ISBLANK(VLOOKUP(BB84,'Player List'!$A$3:$C$275,3)),"Err",IF(VLOOKUP(BB84,'Player List'!$A$3:$C$275,3)='Player Input'!$B84,"OK",IF(VLOOKUP(BB84,'Player List'!$A$3:$C$275,2)=VLOOKUP($B84,'Lookup Lists'!$A$2:$C$23,3),"CS","Err"))))</f>
        <v>OK</v>
      </c>
      <c r="BX84" s="3" t="str">
        <f>IF(BC84=" ","OK",IF(ISBLANK(VLOOKUP(BC84,'Player List'!$A$3:$C$275,3)),"Err",IF(VLOOKUP(BC84,'Player List'!$A$3:$C$275,3)='Player Input'!$B84,"OK",IF(VLOOKUP(BC84,'Player List'!$A$3:$C$275,2)=VLOOKUP($B84,'Lookup Lists'!$A$2:$C$23,3),"CS","Err"))))</f>
        <v>OK</v>
      </c>
      <c r="BY84" s="3" t="str">
        <f>IF(BD84=" ","OK",IF(ISBLANK(VLOOKUP(BD84,'Player List'!$A$3:$C$275,3)),"Err",IF(VLOOKUP(BD84,'Player List'!$A$3:$C$275,3)='Player Input'!$B84,"OK",IF(VLOOKUP(BD84,'Player List'!$A$3:$C$275,2)=VLOOKUP($B84,'Lookup Lists'!$A$2:$C$23,3),"CS","Err"))))</f>
        <v>OK</v>
      </c>
      <c r="BZ84" s="42" t="str">
        <f>IF(BE84=" ","OK",IF(ISBLANK(VLOOKUP(BE84,'Player List'!$A$3:$C$275,3)),"Err",IF(VLOOKUP(BE84,'Player List'!$A$3:$C$275,3)='Player Input'!$C84,"OK",IF(VLOOKUP(BE84,'Player List'!$A$3:$C$275,2)=VLOOKUP($C84,'Lookup Lists'!$A$2:$C$23,3),"CS","Err"))))</f>
        <v>OK</v>
      </c>
      <c r="CA84" s="3" t="str">
        <f>IF(BF84=" ","OK",IF(ISBLANK(VLOOKUP(BF84,'Player List'!$A$3:$C$275,3)),"Err",IF(VLOOKUP(BF84,'Player List'!$A$3:$C$275,3)='Player Input'!$C84,"OK",IF(VLOOKUP(BF84,'Player List'!$A$3:$C$275,2)=VLOOKUP($C84,'Lookup Lists'!$A$2:$C$23,3),"CS","Err"))))</f>
        <v>OK</v>
      </c>
      <c r="CB84" s="3" t="str">
        <f>IF(BG84=" ","OK",IF(ISBLANK(VLOOKUP(BG84,'Player List'!$A$3:$C$275,3)),"Err",IF(VLOOKUP(BG84,'Player List'!$A$3:$C$275,3)='Player Input'!$C84,"OK",IF(VLOOKUP(BG84,'Player List'!$A$3:$C$275,2)=VLOOKUP($C84,'Lookup Lists'!$A$2:$C$23,3),"CS","Err"))))</f>
        <v>OK</v>
      </c>
      <c r="CC84" s="3" t="str">
        <f>IF(BH84=" ","OK",IF(ISBLANK(VLOOKUP(BH84,'Player List'!$A$3:$C$275,3)),"Err",IF(VLOOKUP(BH84,'Player List'!$A$3:$C$275,3)='Player Input'!$C84,"OK",IF(VLOOKUP(BH84,'Player List'!$A$3:$C$275,2)=VLOOKUP($C84,'Lookup Lists'!$A$2:$C$23,3),"CS","Err"))))</f>
        <v>OK</v>
      </c>
      <c r="CD84" s="3" t="str">
        <f>IF(BI84=" ","OK",IF(ISBLANK(VLOOKUP(BI84,'Player List'!$A$3:$C$275,3)),"Err",IF(VLOOKUP(BI84,'Player List'!$A$3:$C$275,3)='Player Input'!$C84,"OK",IF(VLOOKUP(BI84,'Player List'!$A$3:$C$275,2)=VLOOKUP($C84,'Lookup Lists'!$A$2:$C$23,3),"CS","Err"))))</f>
        <v>OK</v>
      </c>
      <c r="CE84" s="3" t="str">
        <f>IF(BJ84=" ","OK",IF(ISBLANK(VLOOKUP(BJ84,'Player List'!$A$3:$C$275,3)),"Err",IF(VLOOKUP(BJ84,'Player List'!$A$3:$C$275,3)='Player Input'!$C84,"OK",IF(VLOOKUP(BJ84,'Player List'!$A$3:$C$275,2)=VLOOKUP($C84,'Lookup Lists'!$A$2:$C$23,3),"CS","Err"))))</f>
        <v>OK</v>
      </c>
      <c r="CF84" s="3" t="str">
        <f>IF(BK84=" ","OK",IF(ISBLANK(VLOOKUP(BK84,'Player List'!$A$3:$C$275,3)),"Err",IF(VLOOKUP(BK84,'Player List'!$A$3:$C$275,3)='Player Input'!$C84,"OK",IF(VLOOKUP(BK84,'Player List'!$A$3:$C$275,2)=VLOOKUP($C84,'Lookup Lists'!$A$2:$C$23,3),"CS","Err"))))</f>
        <v>OK</v>
      </c>
      <c r="CG84" s="3" t="str">
        <f>IF(BL84=" ","OK",IF(ISBLANK(VLOOKUP(BL84,'Player List'!$A$3:$C$275,3)),"Err",IF(VLOOKUP(BL84,'Player List'!$A$3:$C$275,3)='Player Input'!$C84,"OK",IF(VLOOKUP(BL84,'Player List'!$A$3:$C$275,2)=VLOOKUP($C84,'Lookup Lists'!$A$2:$C$23,3),"CS","Err"))))</f>
        <v>OK</v>
      </c>
      <c r="CH84" s="3" t="str">
        <f>IF(BM84=" ","OK",IF(ISBLANK(VLOOKUP(BM84,'Player List'!$A$3:$C$275,3)),"Err",IF(VLOOKUP(BM84,'Player List'!$A$3:$C$275,3)='Player Input'!$C84,"OK",IF(VLOOKUP(BM84,'Player List'!$A$3:$C$275,2)=VLOOKUP($C84,'Lookup Lists'!$A$2:$C$23,3),"CS","Err"))))</f>
        <v>OK</v>
      </c>
      <c r="CI84" s="43" t="str">
        <f>IF(BN84=" ","OK",IF(ISBLANK(VLOOKUP(BN84,'Player List'!$A$3:$C$275,3)),"Err",IF(VLOOKUP(BN84,'Player List'!$A$3:$C$275,3)='Player Input'!$C84,"OK",IF(VLOOKUP(BN84,'Player List'!$A$3:$C$275,2)=VLOOKUP($C84,'Lookup Lists'!$A$2:$C$23,3),"CS","Err"))))</f>
        <v>OK</v>
      </c>
    </row>
    <row r="85" spans="1:87" x14ac:dyDescent="0.2">
      <c r="A85" s="90">
        <v>42705</v>
      </c>
      <c r="B85" s="89" t="s">
        <v>346</v>
      </c>
      <c r="C85" s="89" t="s">
        <v>348</v>
      </c>
      <c r="D85" s="60" t="str">
        <f t="shared" si="57"/>
        <v>OK</v>
      </c>
      <c r="E85" s="42">
        <v>291</v>
      </c>
      <c r="F85" s="46" t="str">
        <f>VLOOKUP(E85,'Player List'!$A$3:$F$275,6)</f>
        <v>M MADIGAN</v>
      </c>
      <c r="G85" s="3">
        <v>358</v>
      </c>
      <c r="H85" s="46" t="str">
        <f>VLOOKUP(G85,'Player List'!$A$3:$F$275,6)</f>
        <v>L BARLOW</v>
      </c>
      <c r="I85" s="3">
        <v>66</v>
      </c>
      <c r="J85" s="46" t="str">
        <f>VLOOKUP(I85,'Player List'!$A$3:$F$275,6)</f>
        <v>H RENFIELD</v>
      </c>
      <c r="K85" s="3">
        <v>69</v>
      </c>
      <c r="L85" s="46" t="str">
        <f>VLOOKUP(K85,'Player List'!$A$3:$F$275,6)</f>
        <v>J TAYLOR</v>
      </c>
      <c r="M85" s="42">
        <v>303</v>
      </c>
      <c r="N85" s="46" t="str">
        <f>VLOOKUP(M85,'Player List'!$A$3:$F$275,6)</f>
        <v>P JONES</v>
      </c>
      <c r="O85" s="3">
        <v>60</v>
      </c>
      <c r="P85" s="46" t="str">
        <f>VLOOKUP(O85,'Player List'!$A$3:$F$275,6)</f>
        <v>J KING</v>
      </c>
      <c r="Q85" s="3">
        <v>92</v>
      </c>
      <c r="R85" s="46" t="str">
        <f>VLOOKUP(Q85,'Player List'!$A$3:$F$275,6)</f>
        <v>A BESLEY</v>
      </c>
      <c r="S85" s="3">
        <v>65</v>
      </c>
      <c r="T85" s="47" t="str">
        <f>VLOOKUP(S85,'Player List'!$A$3:$F$275,6)</f>
        <v>A BARLOW</v>
      </c>
      <c r="U85" s="46"/>
      <c r="V85" s="46" t="e">
        <f>VLOOKUP(U85,'Player List'!$A$3:$F$275,6)</f>
        <v>#N/A</v>
      </c>
      <c r="W85" s="46"/>
      <c r="X85" s="47" t="e">
        <f>VLOOKUP(W85,'Player List'!$A$3:$F$275,6)</f>
        <v>#N/A</v>
      </c>
      <c r="Y85" s="34"/>
      <c r="Z85" s="42">
        <v>77</v>
      </c>
      <c r="AA85" s="46" t="str">
        <f>VLOOKUP(Z85,'Player List'!$A$3:$F$275,6)</f>
        <v>J AUSTIN</v>
      </c>
      <c r="AB85" s="3">
        <v>330</v>
      </c>
      <c r="AC85" s="46" t="str">
        <f>VLOOKUP(AB85,'Player List'!$A$3:$F$275,6)</f>
        <v>L PEARCE</v>
      </c>
      <c r="AD85" s="3">
        <v>85</v>
      </c>
      <c r="AE85" s="46" t="str">
        <f>VLOOKUP(AD85,'Player List'!$A$3:$F$275,6)</f>
        <v>M DAVIES</v>
      </c>
      <c r="AF85" s="3">
        <v>298</v>
      </c>
      <c r="AG85" s="47" t="str">
        <f>VLOOKUP(AF85,'Player List'!$A$3:$F$275,6)</f>
        <v>R FRANKS</v>
      </c>
      <c r="AH85" s="42">
        <v>267</v>
      </c>
      <c r="AI85" s="46" t="str">
        <f>VLOOKUP(AH85,'Player List'!$A$3:$F$275,6)</f>
        <v>R SMITH</v>
      </c>
      <c r="AJ85" s="3">
        <v>302</v>
      </c>
      <c r="AK85" s="46" t="str">
        <f>VLOOKUP(AJ85,'Player List'!$A$3:$F$275,6)</f>
        <v>L LEWIS</v>
      </c>
      <c r="AL85" s="3">
        <v>87</v>
      </c>
      <c r="AM85" s="46" t="str">
        <f>VLOOKUP(AL85,'Player List'!$A$3:$F$275,6)</f>
        <v>D JAQUES</v>
      </c>
      <c r="AN85" s="3">
        <v>300</v>
      </c>
      <c r="AO85" s="47" t="str">
        <f>VLOOKUP(AN85,'Player List'!$A$3:$F$275,6)</f>
        <v>B PUDGE</v>
      </c>
      <c r="AP85" s="46"/>
      <c r="AQ85" s="46" t="e">
        <f>VLOOKUP(AP85,'Player List'!$A$3:$F$275,6)</f>
        <v>#N/A</v>
      </c>
      <c r="AR85" s="46"/>
      <c r="AS85" s="47" t="e">
        <f>VLOOKUP(AR85,'Player List'!$A$3:$F$275,6)</f>
        <v>#N/A</v>
      </c>
      <c r="AU85" s="42">
        <f t="shared" si="21"/>
        <v>291</v>
      </c>
      <c r="AV85" s="3">
        <f t="shared" si="22"/>
        <v>358</v>
      </c>
      <c r="AW85" s="3">
        <f t="shared" si="23"/>
        <v>66</v>
      </c>
      <c r="AX85" s="3">
        <f t="shared" si="24"/>
        <v>69</v>
      </c>
      <c r="AY85" s="3">
        <f t="shared" si="25"/>
        <v>303</v>
      </c>
      <c r="AZ85" s="3">
        <f t="shared" si="26"/>
        <v>60</v>
      </c>
      <c r="BA85" s="3">
        <f t="shared" si="27"/>
        <v>92</v>
      </c>
      <c r="BB85" s="3">
        <f t="shared" si="28"/>
        <v>65</v>
      </c>
      <c r="BC85" s="3" t="str">
        <f t="shared" si="53"/>
        <v xml:space="preserve"> </v>
      </c>
      <c r="BD85" s="3" t="str">
        <f t="shared" si="54"/>
        <v xml:space="preserve"> </v>
      </c>
      <c r="BE85" s="42">
        <f t="shared" si="29"/>
        <v>77</v>
      </c>
      <c r="BF85" s="3">
        <f t="shared" si="30"/>
        <v>330</v>
      </c>
      <c r="BG85" s="3">
        <f t="shared" si="31"/>
        <v>85</v>
      </c>
      <c r="BH85" s="3">
        <f t="shared" si="32"/>
        <v>298</v>
      </c>
      <c r="BI85" s="3">
        <f t="shared" si="33"/>
        <v>267</v>
      </c>
      <c r="BJ85" s="3">
        <f t="shared" si="34"/>
        <v>302</v>
      </c>
      <c r="BK85" s="3">
        <f t="shared" si="35"/>
        <v>87</v>
      </c>
      <c r="BL85" s="3">
        <f t="shared" si="36"/>
        <v>300</v>
      </c>
      <c r="BM85" s="3" t="str">
        <f t="shared" si="55"/>
        <v xml:space="preserve"> </v>
      </c>
      <c r="BN85" s="43" t="str">
        <f t="shared" si="56"/>
        <v xml:space="preserve"> </v>
      </c>
      <c r="BP85" s="42" t="str">
        <f>IF(AU85=" ","OK",IF(ISBLANK(VLOOKUP(AU85,'Player List'!$A$3:$C$275,3)),"Err",IF(VLOOKUP(AU85,'Player List'!$A$3:$C$275,3)='Player Input'!$B85,"OK",IF(VLOOKUP(AU85,'Player List'!$A$3:$C$275,2)=VLOOKUP($B85,'Lookup Lists'!$A$2:$C$23,3),"CS","Err"))))</f>
        <v>OK</v>
      </c>
      <c r="BQ85" s="3" t="str">
        <f>IF(AV85=" ","OK",IF(ISBLANK(VLOOKUP(AV85,'Player List'!$A$3:$C$275,3)),"Err",IF(VLOOKUP(AV85,'Player List'!$A$3:$C$275,3)='Player Input'!$B85,"OK",IF(VLOOKUP(AV85,'Player List'!$A$3:$C$275,2)=VLOOKUP($B85,'Lookup Lists'!$A$2:$C$23,3),"CS","Err"))))</f>
        <v>OK</v>
      </c>
      <c r="BR85" s="3" t="str">
        <f>IF(AW85=" ","OK",IF(ISBLANK(VLOOKUP(AW85,'Player List'!$A$3:$C$275,3)),"Err",IF(VLOOKUP(AW85,'Player List'!$A$3:$C$275,3)='Player Input'!$B85,"OK",IF(VLOOKUP(AW85,'Player List'!$A$3:$C$275,2)=VLOOKUP($B85,'Lookup Lists'!$A$2:$C$23,3),"CS","Err"))))</f>
        <v>OK</v>
      </c>
      <c r="BS85" s="3" t="str">
        <f>IF(AX85=" ","OK",IF(ISBLANK(VLOOKUP(AX85,'Player List'!$A$3:$C$275,3)),"Err",IF(VLOOKUP(AX85,'Player List'!$A$3:$C$275,3)='Player Input'!$B85,"OK",IF(VLOOKUP(AX85,'Player List'!$A$3:$C$275,2)=VLOOKUP($B85,'Lookup Lists'!$A$2:$C$23,3),"CS","Err"))))</f>
        <v>OK</v>
      </c>
      <c r="BT85" s="3" t="str">
        <f>IF(AY85=" ","OK",IF(ISBLANK(VLOOKUP(AY85,'Player List'!$A$3:$C$275,3)),"Err",IF(VLOOKUP(AY85,'Player List'!$A$3:$C$275,3)='Player Input'!$B85,"OK",IF(VLOOKUP(AY85,'Player List'!$A$3:$C$275,2)=VLOOKUP($B85,'Lookup Lists'!$A$2:$C$23,3),"CS","Err"))))</f>
        <v>OK</v>
      </c>
      <c r="BU85" s="3" t="str">
        <f>IF(AZ85=" ","OK",IF(ISBLANK(VLOOKUP(AZ85,'Player List'!$A$3:$C$275,3)),"Err",IF(VLOOKUP(AZ85,'Player List'!$A$3:$C$275,3)='Player Input'!$B85,"OK",IF(VLOOKUP(AZ85,'Player List'!$A$3:$C$275,2)=VLOOKUP($B85,'Lookup Lists'!$A$2:$C$23,3),"CS","Err"))))</f>
        <v>OK</v>
      </c>
      <c r="BV85" s="3" t="str">
        <f>IF(BA85=" ","OK",IF(ISBLANK(VLOOKUP(BA85,'Player List'!$A$3:$C$275,3)),"Err",IF(VLOOKUP(BA85,'Player List'!$A$3:$C$275,3)='Player Input'!$B85,"OK",IF(VLOOKUP(BA85,'Player List'!$A$3:$C$275,2)=VLOOKUP($B85,'Lookup Lists'!$A$2:$C$23,3),"CS","Err"))))</f>
        <v>OK</v>
      </c>
      <c r="BW85" s="3" t="str">
        <f>IF(BB85=" ","OK",IF(ISBLANK(VLOOKUP(BB85,'Player List'!$A$3:$C$275,3)),"Err",IF(VLOOKUP(BB85,'Player List'!$A$3:$C$275,3)='Player Input'!$B85,"OK",IF(VLOOKUP(BB85,'Player List'!$A$3:$C$275,2)=VLOOKUP($B85,'Lookup Lists'!$A$2:$C$23,3),"CS","Err"))))</f>
        <v>OK</v>
      </c>
      <c r="BX85" s="3" t="str">
        <f>IF(BC85=" ","OK",IF(ISBLANK(VLOOKUP(BC85,'Player List'!$A$3:$C$275,3)),"Err",IF(VLOOKUP(BC85,'Player List'!$A$3:$C$275,3)='Player Input'!$B85,"OK",IF(VLOOKUP(BC85,'Player List'!$A$3:$C$275,2)=VLOOKUP($B85,'Lookup Lists'!$A$2:$C$23,3),"CS","Err"))))</f>
        <v>OK</v>
      </c>
      <c r="BY85" s="3" t="str">
        <f>IF(BD85=" ","OK",IF(ISBLANK(VLOOKUP(BD85,'Player List'!$A$3:$C$275,3)),"Err",IF(VLOOKUP(BD85,'Player List'!$A$3:$C$275,3)='Player Input'!$B85,"OK",IF(VLOOKUP(BD85,'Player List'!$A$3:$C$275,2)=VLOOKUP($B85,'Lookup Lists'!$A$2:$C$23,3),"CS","Err"))))</f>
        <v>OK</v>
      </c>
      <c r="BZ85" s="42" t="str">
        <f>IF(BE85=" ","OK",IF(ISBLANK(VLOOKUP(BE85,'Player List'!$A$3:$C$275,3)),"Err",IF(VLOOKUP(BE85,'Player List'!$A$3:$C$275,3)='Player Input'!$C85,"OK",IF(VLOOKUP(BE85,'Player List'!$A$3:$C$275,2)=VLOOKUP($C85,'Lookup Lists'!$A$2:$C$23,3),"CS","Err"))))</f>
        <v>OK</v>
      </c>
      <c r="CA85" s="3" t="str">
        <f>IF(BF85=" ","OK",IF(ISBLANK(VLOOKUP(BF85,'Player List'!$A$3:$C$275,3)),"Err",IF(VLOOKUP(BF85,'Player List'!$A$3:$C$275,3)='Player Input'!$C85,"OK",IF(VLOOKUP(BF85,'Player List'!$A$3:$C$275,2)=VLOOKUP($C85,'Lookup Lists'!$A$2:$C$23,3),"CS","Err"))))</f>
        <v>OK</v>
      </c>
      <c r="CB85" s="3" t="str">
        <f>IF(BG85=" ","OK",IF(ISBLANK(VLOOKUP(BG85,'Player List'!$A$3:$C$275,3)),"Err",IF(VLOOKUP(BG85,'Player List'!$A$3:$C$275,3)='Player Input'!$C85,"OK",IF(VLOOKUP(BG85,'Player List'!$A$3:$C$275,2)=VLOOKUP($C85,'Lookup Lists'!$A$2:$C$23,3),"CS","Err"))))</f>
        <v>OK</v>
      </c>
      <c r="CC85" s="3" t="str">
        <f>IF(BH85=" ","OK",IF(ISBLANK(VLOOKUP(BH85,'Player List'!$A$3:$C$275,3)),"Err",IF(VLOOKUP(BH85,'Player List'!$A$3:$C$275,3)='Player Input'!$C85,"OK",IF(VLOOKUP(BH85,'Player List'!$A$3:$C$275,2)=VLOOKUP($C85,'Lookup Lists'!$A$2:$C$23,3),"CS","Err"))))</f>
        <v>OK</v>
      </c>
      <c r="CD85" s="3" t="str">
        <f>IF(BI85=" ","OK",IF(ISBLANK(VLOOKUP(BI85,'Player List'!$A$3:$C$275,3)),"Err",IF(VLOOKUP(BI85,'Player List'!$A$3:$C$275,3)='Player Input'!$C85,"OK",IF(VLOOKUP(BI85,'Player List'!$A$3:$C$275,2)=VLOOKUP($C85,'Lookup Lists'!$A$2:$C$23,3),"CS","Err"))))</f>
        <v>OK</v>
      </c>
      <c r="CE85" s="3" t="str">
        <f>IF(BJ85=" ","OK",IF(ISBLANK(VLOOKUP(BJ85,'Player List'!$A$3:$C$275,3)),"Err",IF(VLOOKUP(BJ85,'Player List'!$A$3:$C$275,3)='Player Input'!$C85,"OK",IF(VLOOKUP(BJ85,'Player List'!$A$3:$C$275,2)=VLOOKUP($C85,'Lookup Lists'!$A$2:$C$23,3),"CS","Err"))))</f>
        <v>OK</v>
      </c>
      <c r="CF85" s="3" t="str">
        <f>IF(BK85=" ","OK",IF(ISBLANK(VLOOKUP(BK85,'Player List'!$A$3:$C$275,3)),"Err",IF(VLOOKUP(BK85,'Player List'!$A$3:$C$275,3)='Player Input'!$C85,"OK",IF(VLOOKUP(BK85,'Player List'!$A$3:$C$275,2)=VLOOKUP($C85,'Lookup Lists'!$A$2:$C$23,3),"CS","Err"))))</f>
        <v>OK</v>
      </c>
      <c r="CG85" s="3" t="str">
        <f>IF(BL85=" ","OK",IF(ISBLANK(VLOOKUP(BL85,'Player List'!$A$3:$C$275,3)),"Err",IF(VLOOKUP(BL85,'Player List'!$A$3:$C$275,3)='Player Input'!$C85,"OK",IF(VLOOKUP(BL85,'Player List'!$A$3:$C$275,2)=VLOOKUP($C85,'Lookup Lists'!$A$2:$C$23,3),"CS","Err"))))</f>
        <v>OK</v>
      </c>
      <c r="CH85" s="3" t="str">
        <f>IF(BM85=" ","OK",IF(ISBLANK(VLOOKUP(BM85,'Player List'!$A$3:$C$275,3)),"Err",IF(VLOOKUP(BM85,'Player List'!$A$3:$C$275,3)='Player Input'!$C85,"OK",IF(VLOOKUP(BM85,'Player List'!$A$3:$C$275,2)=VLOOKUP($C85,'Lookup Lists'!$A$2:$C$23,3),"CS","Err"))))</f>
        <v>OK</v>
      </c>
      <c r="CI85" s="43" t="str">
        <f>IF(BN85=" ","OK",IF(ISBLANK(VLOOKUP(BN85,'Player List'!$A$3:$C$275,3)),"Err",IF(VLOOKUP(BN85,'Player List'!$A$3:$C$275,3)='Player Input'!$C85,"OK",IF(VLOOKUP(BN85,'Player List'!$A$3:$C$275,2)=VLOOKUP($C85,'Lookup Lists'!$A$2:$C$23,3),"CS","Err"))))</f>
        <v>OK</v>
      </c>
    </row>
    <row r="86" spans="1:87" x14ac:dyDescent="0.2">
      <c r="A86" s="90">
        <v>42705</v>
      </c>
      <c r="B86" s="89" t="s">
        <v>350</v>
      </c>
      <c r="C86" s="89" t="s">
        <v>270</v>
      </c>
      <c r="D86" s="60" t="str">
        <f t="shared" si="57"/>
        <v>OK</v>
      </c>
      <c r="E86" s="42">
        <v>214</v>
      </c>
      <c r="F86" s="46" t="str">
        <f>VLOOKUP(E86,'Player List'!$A$3:$F$275,6)</f>
        <v>D EVERY</v>
      </c>
      <c r="G86" s="3">
        <v>48</v>
      </c>
      <c r="H86" s="46" t="str">
        <f>VLOOKUP(G86,'Player List'!$A$3:$F$275,6)</f>
        <v>G GANGE</v>
      </c>
      <c r="I86" s="3">
        <v>47</v>
      </c>
      <c r="J86" s="46" t="str">
        <f>VLOOKUP(I86,'Player List'!$A$3:$F$275,6)</f>
        <v>B GANGE</v>
      </c>
      <c r="K86" s="3">
        <v>46</v>
      </c>
      <c r="L86" s="46" t="str">
        <f>VLOOKUP(K86,'Player List'!$A$3:$F$275,6)</f>
        <v>J COOPER</v>
      </c>
      <c r="M86" s="42">
        <v>181</v>
      </c>
      <c r="N86" s="46" t="str">
        <f>VLOOKUP(M86,'Player List'!$A$3:$F$275,6)</f>
        <v>D FOULKES</v>
      </c>
      <c r="O86" s="3">
        <v>62</v>
      </c>
      <c r="P86" s="46" t="str">
        <f>VLOOKUP(O86,'Player List'!$A$3:$F$275,6)</f>
        <v>D REES</v>
      </c>
      <c r="Q86" s="3">
        <v>219</v>
      </c>
      <c r="R86" s="46" t="str">
        <f>VLOOKUP(Q86,'Player List'!$A$3:$F$275,6)</f>
        <v>G PRES</v>
      </c>
      <c r="S86" s="3">
        <v>313</v>
      </c>
      <c r="T86" s="47" t="str">
        <f>VLOOKUP(S86,'Player List'!$A$3:$F$275,6)</f>
        <v>B CONSTABLE</v>
      </c>
      <c r="U86" s="46"/>
      <c r="V86" s="46" t="e">
        <f>VLOOKUP(U86,'Player List'!$A$3:$F$275,6)</f>
        <v>#N/A</v>
      </c>
      <c r="W86" s="46"/>
      <c r="X86" s="47" t="e">
        <f>VLOOKUP(W86,'Player List'!$A$3:$F$275,6)</f>
        <v>#N/A</v>
      </c>
      <c r="Y86" s="34"/>
      <c r="Z86" s="42">
        <v>24</v>
      </c>
      <c r="AA86" s="46" t="str">
        <f>VLOOKUP(Z86,'Player List'!$A$3:$F$275,6)</f>
        <v>M BELL</v>
      </c>
      <c r="AB86" s="3">
        <v>273</v>
      </c>
      <c r="AC86" s="46" t="str">
        <f>VLOOKUP(AB86,'Player List'!$A$3:$F$275,6)</f>
        <v>J BEVAN</v>
      </c>
      <c r="AD86" s="3">
        <v>23</v>
      </c>
      <c r="AE86" s="46" t="str">
        <f>VLOOKUP(AD86,'Player List'!$A$3:$F$275,6)</f>
        <v>R BELL</v>
      </c>
      <c r="AF86" s="3">
        <v>14</v>
      </c>
      <c r="AG86" s="47" t="str">
        <f>VLOOKUP(AF86,'Player List'!$A$3:$F$275,6)</f>
        <v>D BYWATER</v>
      </c>
      <c r="AH86" s="42">
        <v>21</v>
      </c>
      <c r="AI86" s="46" t="str">
        <f>VLOOKUP(AH86,'Player List'!$A$3:$F$275,6)</f>
        <v>O WATKINS</v>
      </c>
      <c r="AJ86" s="3">
        <v>279</v>
      </c>
      <c r="AK86" s="46" t="str">
        <f>VLOOKUP(AJ86,'Player List'!$A$3:$F$275,6)</f>
        <v>R MARTIN</v>
      </c>
      <c r="AL86" s="3">
        <v>19</v>
      </c>
      <c r="AM86" s="46" t="str">
        <f>VLOOKUP(AL86,'Player List'!$A$3:$F$275,6)</f>
        <v>J OAKMAN</v>
      </c>
      <c r="AN86" s="3">
        <v>13</v>
      </c>
      <c r="AO86" s="47" t="str">
        <f>VLOOKUP(AN86,'Player List'!$A$3:$F$275,6)</f>
        <v>G BYWATER</v>
      </c>
      <c r="AP86" s="46"/>
      <c r="AQ86" s="46" t="e">
        <f>VLOOKUP(AP86,'Player List'!$A$3:$F$275,6)</f>
        <v>#N/A</v>
      </c>
      <c r="AR86" s="46"/>
      <c r="AS86" s="47" t="e">
        <f>VLOOKUP(AR86,'Player List'!$A$3:$F$275,6)</f>
        <v>#N/A</v>
      </c>
      <c r="AU86" s="42">
        <f t="shared" si="21"/>
        <v>214</v>
      </c>
      <c r="AV86" s="3">
        <f t="shared" si="22"/>
        <v>48</v>
      </c>
      <c r="AW86" s="3">
        <f t="shared" si="23"/>
        <v>47</v>
      </c>
      <c r="AX86" s="3">
        <f t="shared" si="24"/>
        <v>46</v>
      </c>
      <c r="AY86" s="3">
        <f t="shared" si="25"/>
        <v>181</v>
      </c>
      <c r="AZ86" s="3">
        <f t="shared" si="26"/>
        <v>62</v>
      </c>
      <c r="BA86" s="3">
        <f t="shared" si="27"/>
        <v>219</v>
      </c>
      <c r="BB86" s="3">
        <f t="shared" si="28"/>
        <v>313</v>
      </c>
      <c r="BC86" s="3" t="str">
        <f t="shared" si="53"/>
        <v xml:space="preserve"> </v>
      </c>
      <c r="BD86" s="3" t="str">
        <f t="shared" si="54"/>
        <v xml:space="preserve"> </v>
      </c>
      <c r="BE86" s="42">
        <f t="shared" si="29"/>
        <v>24</v>
      </c>
      <c r="BF86" s="3">
        <f t="shared" si="30"/>
        <v>273</v>
      </c>
      <c r="BG86" s="3">
        <f t="shared" si="31"/>
        <v>23</v>
      </c>
      <c r="BH86" s="3">
        <f t="shared" si="32"/>
        <v>14</v>
      </c>
      <c r="BI86" s="3">
        <f t="shared" si="33"/>
        <v>21</v>
      </c>
      <c r="BJ86" s="3">
        <f t="shared" si="34"/>
        <v>279</v>
      </c>
      <c r="BK86" s="3">
        <f t="shared" si="35"/>
        <v>19</v>
      </c>
      <c r="BL86" s="3">
        <f t="shared" si="36"/>
        <v>13</v>
      </c>
      <c r="BM86" s="3" t="str">
        <f t="shared" si="55"/>
        <v xml:space="preserve"> </v>
      </c>
      <c r="BN86" s="43" t="str">
        <f t="shared" si="56"/>
        <v xml:space="preserve"> </v>
      </c>
      <c r="BP86" s="42" t="str">
        <f>IF(AU86=" ","OK",IF(ISBLANK(VLOOKUP(AU86,'Player List'!$A$3:$C$275,3)),"Err",IF(VLOOKUP(AU86,'Player List'!$A$3:$C$275,3)='Player Input'!$B86,"OK",IF(VLOOKUP(AU86,'Player List'!$A$3:$C$275,2)=VLOOKUP($B86,'Lookup Lists'!$A$2:$C$23,3),"CS","Err"))))</f>
        <v>OK</v>
      </c>
      <c r="BQ86" s="3" t="str">
        <f>IF(AV86=" ","OK",IF(ISBLANK(VLOOKUP(AV86,'Player List'!$A$3:$C$275,3)),"Err",IF(VLOOKUP(AV86,'Player List'!$A$3:$C$275,3)='Player Input'!$B86,"OK",IF(VLOOKUP(AV86,'Player List'!$A$3:$C$275,2)=VLOOKUP($B86,'Lookup Lists'!$A$2:$C$23,3),"CS","Err"))))</f>
        <v>OK</v>
      </c>
      <c r="BR86" s="3" t="str">
        <f>IF(AW86=" ","OK",IF(ISBLANK(VLOOKUP(AW86,'Player List'!$A$3:$C$275,3)),"Err",IF(VLOOKUP(AW86,'Player List'!$A$3:$C$275,3)='Player Input'!$B86,"OK",IF(VLOOKUP(AW86,'Player List'!$A$3:$C$275,2)=VLOOKUP($B86,'Lookup Lists'!$A$2:$C$23,3),"CS","Err"))))</f>
        <v>OK</v>
      </c>
      <c r="BS86" s="3" t="str">
        <f>IF(AX86=" ","OK",IF(ISBLANK(VLOOKUP(AX86,'Player List'!$A$3:$C$275,3)),"Err",IF(VLOOKUP(AX86,'Player List'!$A$3:$C$275,3)='Player Input'!$B86,"OK",IF(VLOOKUP(AX86,'Player List'!$A$3:$C$275,2)=VLOOKUP($B86,'Lookup Lists'!$A$2:$C$23,3),"CS","Err"))))</f>
        <v>OK</v>
      </c>
      <c r="BT86" s="3" t="str">
        <f>IF(AY86=" ","OK",IF(ISBLANK(VLOOKUP(AY86,'Player List'!$A$3:$C$275,3)),"Err",IF(VLOOKUP(AY86,'Player List'!$A$3:$C$275,3)='Player Input'!$B86,"OK",IF(VLOOKUP(AY86,'Player List'!$A$3:$C$275,2)=VLOOKUP($B86,'Lookup Lists'!$A$2:$C$23,3),"CS","Err"))))</f>
        <v>OK</v>
      </c>
      <c r="BU86" s="3" t="str">
        <f>IF(AZ86=" ","OK",IF(ISBLANK(VLOOKUP(AZ86,'Player List'!$A$3:$C$275,3)),"Err",IF(VLOOKUP(AZ86,'Player List'!$A$3:$C$275,3)='Player Input'!$B86,"OK",IF(VLOOKUP(AZ86,'Player List'!$A$3:$C$275,2)=VLOOKUP($B86,'Lookup Lists'!$A$2:$C$23,3),"CS","Err"))))</f>
        <v>OK</v>
      </c>
      <c r="BV86" s="3" t="str">
        <f>IF(BA86=" ","OK",IF(ISBLANK(VLOOKUP(BA86,'Player List'!$A$3:$C$275,3)),"Err",IF(VLOOKUP(BA86,'Player List'!$A$3:$C$275,3)='Player Input'!$B86,"OK",IF(VLOOKUP(BA86,'Player List'!$A$3:$C$275,2)=VLOOKUP($B86,'Lookup Lists'!$A$2:$C$23,3),"CS","Err"))))</f>
        <v>OK</v>
      </c>
      <c r="BW86" s="3" t="str">
        <f>IF(BB86=" ","OK",IF(ISBLANK(VLOOKUP(BB86,'Player List'!$A$3:$C$275,3)),"Err",IF(VLOOKUP(BB86,'Player List'!$A$3:$C$275,3)='Player Input'!$B86,"OK",IF(VLOOKUP(BB86,'Player List'!$A$3:$C$275,2)=VLOOKUP($B86,'Lookup Lists'!$A$2:$C$23,3),"CS","Err"))))</f>
        <v>OK</v>
      </c>
      <c r="BX86" s="3" t="str">
        <f>IF(BC86=" ","OK",IF(ISBLANK(VLOOKUP(BC86,'Player List'!$A$3:$C$275,3)),"Err",IF(VLOOKUP(BC86,'Player List'!$A$3:$C$275,3)='Player Input'!$B86,"OK",IF(VLOOKUP(BC86,'Player List'!$A$3:$C$275,2)=VLOOKUP($B86,'Lookup Lists'!$A$2:$C$23,3),"CS","Err"))))</f>
        <v>OK</v>
      </c>
      <c r="BY86" s="3" t="str">
        <f>IF(BD86=" ","OK",IF(ISBLANK(VLOOKUP(BD86,'Player List'!$A$3:$C$275,3)),"Err",IF(VLOOKUP(BD86,'Player List'!$A$3:$C$275,3)='Player Input'!$B86,"OK",IF(VLOOKUP(BD86,'Player List'!$A$3:$C$275,2)=VLOOKUP($B86,'Lookup Lists'!$A$2:$C$23,3),"CS","Err"))))</f>
        <v>OK</v>
      </c>
      <c r="BZ86" s="42" t="str">
        <f>IF(BE86=" ","OK",IF(ISBLANK(VLOOKUP(BE86,'Player List'!$A$3:$C$275,3)),"Err",IF(VLOOKUP(BE86,'Player List'!$A$3:$C$275,3)='Player Input'!$C86,"OK",IF(VLOOKUP(BE86,'Player List'!$A$3:$C$275,2)=VLOOKUP($C86,'Lookup Lists'!$A$2:$C$23,3),"CS","Err"))))</f>
        <v>OK</v>
      </c>
      <c r="CA86" s="3" t="str">
        <f>IF(BF86=" ","OK",IF(ISBLANK(VLOOKUP(BF86,'Player List'!$A$3:$C$275,3)),"Err",IF(VLOOKUP(BF86,'Player List'!$A$3:$C$275,3)='Player Input'!$C86,"OK",IF(VLOOKUP(BF86,'Player List'!$A$3:$C$275,2)=VLOOKUP($C86,'Lookup Lists'!$A$2:$C$23,3),"CS","Err"))))</f>
        <v>OK</v>
      </c>
      <c r="CB86" s="3" t="str">
        <f>IF(BG86=" ","OK",IF(ISBLANK(VLOOKUP(BG86,'Player List'!$A$3:$C$275,3)),"Err",IF(VLOOKUP(BG86,'Player List'!$A$3:$C$275,3)='Player Input'!$C86,"OK",IF(VLOOKUP(BG86,'Player List'!$A$3:$C$275,2)=VLOOKUP($C86,'Lookup Lists'!$A$2:$C$23,3),"CS","Err"))))</f>
        <v>OK</v>
      </c>
      <c r="CC86" s="3" t="str">
        <f>IF(BH86=" ","OK",IF(ISBLANK(VLOOKUP(BH86,'Player List'!$A$3:$C$275,3)),"Err",IF(VLOOKUP(BH86,'Player List'!$A$3:$C$275,3)='Player Input'!$C86,"OK",IF(VLOOKUP(BH86,'Player List'!$A$3:$C$275,2)=VLOOKUP($C86,'Lookup Lists'!$A$2:$C$23,3),"CS","Err"))))</f>
        <v>OK</v>
      </c>
      <c r="CD86" s="3" t="str">
        <f>IF(BI86=" ","OK",IF(ISBLANK(VLOOKUP(BI86,'Player List'!$A$3:$C$275,3)),"Err",IF(VLOOKUP(BI86,'Player List'!$A$3:$C$275,3)='Player Input'!$C86,"OK",IF(VLOOKUP(BI86,'Player List'!$A$3:$C$275,2)=VLOOKUP($C86,'Lookup Lists'!$A$2:$C$23,3),"CS","Err"))))</f>
        <v>OK</v>
      </c>
      <c r="CE86" s="3" t="str">
        <f>IF(BJ86=" ","OK",IF(ISBLANK(VLOOKUP(BJ86,'Player List'!$A$3:$C$275,3)),"Err",IF(VLOOKUP(BJ86,'Player List'!$A$3:$C$275,3)='Player Input'!$C86,"OK",IF(VLOOKUP(BJ86,'Player List'!$A$3:$C$275,2)=VLOOKUP($C86,'Lookup Lists'!$A$2:$C$23,3),"CS","Err"))))</f>
        <v>OK</v>
      </c>
      <c r="CF86" s="3" t="str">
        <f>IF(BK86=" ","OK",IF(ISBLANK(VLOOKUP(BK86,'Player List'!$A$3:$C$275,3)),"Err",IF(VLOOKUP(BK86,'Player List'!$A$3:$C$275,3)='Player Input'!$C86,"OK",IF(VLOOKUP(BK86,'Player List'!$A$3:$C$275,2)=VLOOKUP($C86,'Lookup Lists'!$A$2:$C$23,3),"CS","Err"))))</f>
        <v>OK</v>
      </c>
      <c r="CG86" s="3" t="str">
        <f>IF(BL86=" ","OK",IF(ISBLANK(VLOOKUP(BL86,'Player List'!$A$3:$C$275,3)),"Err",IF(VLOOKUP(BL86,'Player List'!$A$3:$C$275,3)='Player Input'!$C86,"OK",IF(VLOOKUP(BL86,'Player List'!$A$3:$C$275,2)=VLOOKUP($C86,'Lookup Lists'!$A$2:$C$23,3),"CS","Err"))))</f>
        <v>OK</v>
      </c>
      <c r="CH86" s="3" t="str">
        <f>IF(BM86=" ","OK",IF(ISBLANK(VLOOKUP(BM86,'Player List'!$A$3:$C$275,3)),"Err",IF(VLOOKUP(BM86,'Player List'!$A$3:$C$275,3)='Player Input'!$C86,"OK",IF(VLOOKUP(BM86,'Player List'!$A$3:$C$275,2)=VLOOKUP($C86,'Lookup Lists'!$A$2:$C$23,3),"CS","Err"))))</f>
        <v>OK</v>
      </c>
      <c r="CI86" s="43" t="str">
        <f>IF(BN86=" ","OK",IF(ISBLANK(VLOOKUP(BN86,'Player List'!$A$3:$C$275,3)),"Err",IF(VLOOKUP(BN86,'Player List'!$A$3:$C$275,3)='Player Input'!$C86,"OK",IF(VLOOKUP(BN86,'Player List'!$A$3:$C$275,2)=VLOOKUP($C86,'Lookup Lists'!$A$2:$C$23,3),"CS","Err"))))</f>
        <v>OK</v>
      </c>
    </row>
    <row r="87" spans="1:87" x14ac:dyDescent="0.2">
      <c r="A87" s="90">
        <v>42705</v>
      </c>
      <c r="B87" s="89" t="s">
        <v>275</v>
      </c>
      <c r="C87" s="89" t="s">
        <v>271</v>
      </c>
      <c r="D87" s="60" t="str">
        <f t="shared" si="57"/>
        <v>OK</v>
      </c>
      <c r="E87" s="42">
        <v>171</v>
      </c>
      <c r="F87" s="46" t="str">
        <f>VLOOKUP(E87,'Player List'!$A$3:$F$275,6)</f>
        <v>R DAWSON</v>
      </c>
      <c r="G87" s="3">
        <v>142</v>
      </c>
      <c r="H87" s="46" t="str">
        <f>VLOOKUP(G87,'Player List'!$A$3:$F$275,6)</f>
        <v>D HOLMES</v>
      </c>
      <c r="I87" s="3">
        <v>288</v>
      </c>
      <c r="J87" s="46" t="str">
        <f>VLOOKUP(I87,'Player List'!$A$3:$F$275,6)</f>
        <v>N COOPER</v>
      </c>
      <c r="K87" s="3">
        <v>200</v>
      </c>
      <c r="L87" s="46" t="str">
        <f>VLOOKUP(K87,'Player List'!$A$3:$F$275,6)</f>
        <v>C COX</v>
      </c>
      <c r="M87" s="42">
        <v>205</v>
      </c>
      <c r="N87" s="46" t="str">
        <f>VLOOKUP(M87,'Player List'!$A$3:$F$275,6)</f>
        <v>J WATKINS</v>
      </c>
      <c r="O87" s="3">
        <v>228</v>
      </c>
      <c r="P87" s="46" t="str">
        <f>VLOOKUP(O87,'Player List'!$A$3:$F$275,6)</f>
        <v>M ROLLS</v>
      </c>
      <c r="Q87" s="3">
        <v>201</v>
      </c>
      <c r="R87" s="46" t="str">
        <f>VLOOKUP(Q87,'Player List'!$A$3:$F$275,6)</f>
        <v>S COX</v>
      </c>
      <c r="S87" s="3">
        <v>276</v>
      </c>
      <c r="T87" s="47" t="str">
        <f>VLOOKUP(S87,'Player List'!$A$3:$F$275,6)</f>
        <v>B WATKINS</v>
      </c>
      <c r="U87" s="46"/>
      <c r="V87" s="46" t="e">
        <f>VLOOKUP(U87,'Player List'!$A$3:$F$275,6)</f>
        <v>#N/A</v>
      </c>
      <c r="W87" s="46"/>
      <c r="X87" s="47" t="e">
        <f>VLOOKUP(W87,'Player List'!$A$3:$F$275,6)</f>
        <v>#N/A</v>
      </c>
      <c r="Y87" s="34"/>
      <c r="Z87" s="42">
        <v>138</v>
      </c>
      <c r="AA87" s="46" t="str">
        <f>VLOOKUP(Z87,'Player List'!$A$3:$F$275,6)</f>
        <v>G MARSHALL</v>
      </c>
      <c r="AB87" s="3">
        <v>195</v>
      </c>
      <c r="AC87" s="46" t="str">
        <f>VLOOKUP(AB87,'Player List'!$A$3:$F$275,6)</f>
        <v>P PARK</v>
      </c>
      <c r="AD87" s="3">
        <v>135</v>
      </c>
      <c r="AE87" s="46" t="str">
        <f>VLOOKUP(AD87,'Player List'!$A$3:$F$275,6)</f>
        <v>I ROE</v>
      </c>
      <c r="AF87" s="3">
        <v>196</v>
      </c>
      <c r="AG87" s="47" t="str">
        <f>VLOOKUP(AF87,'Player List'!$A$3:$F$275,6)</f>
        <v>I PARK</v>
      </c>
      <c r="AH87" s="42">
        <v>136</v>
      </c>
      <c r="AI87" s="46" t="str">
        <f>VLOOKUP(AH87,'Player List'!$A$3:$F$275,6)</f>
        <v>E GEORGE</v>
      </c>
      <c r="AJ87" s="3">
        <v>134</v>
      </c>
      <c r="AK87" s="46" t="str">
        <f>VLOOKUP(AJ87,'Player List'!$A$3:$F$275,6)</f>
        <v>A ROE</v>
      </c>
      <c r="AL87" s="3">
        <v>105</v>
      </c>
      <c r="AM87" s="46" t="str">
        <f>VLOOKUP(AL87,'Player List'!$A$3:$F$275,6)</f>
        <v>K WILLIAMS</v>
      </c>
      <c r="AN87" s="3">
        <v>143</v>
      </c>
      <c r="AO87" s="47" t="str">
        <f>VLOOKUP(AN87,'Player List'!$A$3:$F$275,6)</f>
        <v>L WILLIAMS</v>
      </c>
      <c r="AP87" s="46"/>
      <c r="AQ87" s="46" t="e">
        <f>VLOOKUP(AP87,'Player List'!$A$3:$F$275,6)</f>
        <v>#N/A</v>
      </c>
      <c r="AR87" s="46"/>
      <c r="AS87" s="47" t="e">
        <f>VLOOKUP(AR87,'Player List'!$A$3:$F$275,6)</f>
        <v>#N/A</v>
      </c>
      <c r="AU87" s="42">
        <f t="shared" si="21"/>
        <v>171</v>
      </c>
      <c r="AV87" s="3">
        <f t="shared" si="22"/>
        <v>142</v>
      </c>
      <c r="AW87" s="3">
        <f t="shared" si="23"/>
        <v>288</v>
      </c>
      <c r="AX87" s="3">
        <f t="shared" si="24"/>
        <v>200</v>
      </c>
      <c r="AY87" s="3">
        <f t="shared" si="25"/>
        <v>205</v>
      </c>
      <c r="AZ87" s="3">
        <f t="shared" si="26"/>
        <v>228</v>
      </c>
      <c r="BA87" s="3">
        <f t="shared" si="27"/>
        <v>201</v>
      </c>
      <c r="BB87" s="3">
        <f t="shared" si="28"/>
        <v>276</v>
      </c>
      <c r="BC87" s="3" t="str">
        <f t="shared" si="53"/>
        <v xml:space="preserve"> </v>
      </c>
      <c r="BD87" s="3" t="str">
        <f t="shared" si="54"/>
        <v xml:space="preserve"> </v>
      </c>
      <c r="BE87" s="42">
        <f t="shared" si="29"/>
        <v>138</v>
      </c>
      <c r="BF87" s="3">
        <f t="shared" si="30"/>
        <v>195</v>
      </c>
      <c r="BG87" s="3">
        <f t="shared" si="31"/>
        <v>135</v>
      </c>
      <c r="BH87" s="3">
        <f t="shared" si="32"/>
        <v>196</v>
      </c>
      <c r="BI87" s="3">
        <f t="shared" si="33"/>
        <v>136</v>
      </c>
      <c r="BJ87" s="3">
        <f t="shared" si="34"/>
        <v>134</v>
      </c>
      <c r="BK87" s="3">
        <f t="shared" si="35"/>
        <v>105</v>
      </c>
      <c r="BL87" s="3">
        <f t="shared" si="36"/>
        <v>143</v>
      </c>
      <c r="BM87" s="3" t="str">
        <f t="shared" si="55"/>
        <v xml:space="preserve"> </v>
      </c>
      <c r="BN87" s="43" t="str">
        <f t="shared" si="56"/>
        <v xml:space="preserve"> </v>
      </c>
      <c r="BP87" s="42" t="str">
        <f>IF(AU87=" ","OK",IF(ISBLANK(VLOOKUP(AU87,'Player List'!$A$3:$C$275,3)),"Err",IF(VLOOKUP(AU87,'Player List'!$A$3:$C$275,3)='Player Input'!$B87,"OK",IF(VLOOKUP(AU87,'Player List'!$A$3:$C$275,2)=VLOOKUP($B87,'Lookup Lists'!$A$2:$C$23,3),"CS","Err"))))</f>
        <v>OK</v>
      </c>
      <c r="BQ87" s="3" t="str">
        <f>IF(AV87=" ","OK",IF(ISBLANK(VLOOKUP(AV87,'Player List'!$A$3:$C$275,3)),"Err",IF(VLOOKUP(AV87,'Player List'!$A$3:$C$275,3)='Player Input'!$B87,"OK",IF(VLOOKUP(AV87,'Player List'!$A$3:$C$275,2)=VLOOKUP($B87,'Lookup Lists'!$A$2:$C$23,3),"CS","Err"))))</f>
        <v>OK</v>
      </c>
      <c r="BR87" s="3" t="str">
        <f>IF(AW87=" ","OK",IF(ISBLANK(VLOOKUP(AW87,'Player List'!$A$3:$C$275,3)),"Err",IF(VLOOKUP(AW87,'Player List'!$A$3:$C$275,3)='Player Input'!$B87,"OK",IF(VLOOKUP(AW87,'Player List'!$A$3:$C$275,2)=VLOOKUP($B87,'Lookup Lists'!$A$2:$C$23,3),"CS","Err"))))</f>
        <v>OK</v>
      </c>
      <c r="BS87" s="3" t="str">
        <f>IF(AX87=" ","OK",IF(ISBLANK(VLOOKUP(AX87,'Player List'!$A$3:$C$275,3)),"Err",IF(VLOOKUP(AX87,'Player List'!$A$3:$C$275,3)='Player Input'!$B87,"OK",IF(VLOOKUP(AX87,'Player List'!$A$3:$C$275,2)=VLOOKUP($B87,'Lookup Lists'!$A$2:$C$23,3),"CS","Err"))))</f>
        <v>OK</v>
      </c>
      <c r="BT87" s="3" t="str">
        <f>IF(AY87=" ","OK",IF(ISBLANK(VLOOKUP(AY87,'Player List'!$A$3:$C$275,3)),"Err",IF(VLOOKUP(AY87,'Player List'!$A$3:$C$275,3)='Player Input'!$B87,"OK",IF(VLOOKUP(AY87,'Player List'!$A$3:$C$275,2)=VLOOKUP($B87,'Lookup Lists'!$A$2:$C$23,3),"CS","Err"))))</f>
        <v>OK</v>
      </c>
      <c r="BU87" s="3" t="str">
        <f>IF(AZ87=" ","OK",IF(ISBLANK(VLOOKUP(AZ87,'Player List'!$A$3:$C$275,3)),"Err",IF(VLOOKUP(AZ87,'Player List'!$A$3:$C$275,3)='Player Input'!$B87,"OK",IF(VLOOKUP(AZ87,'Player List'!$A$3:$C$275,2)=VLOOKUP($B87,'Lookup Lists'!$A$2:$C$23,3),"CS","Err"))))</f>
        <v>OK</v>
      </c>
      <c r="BV87" s="3" t="str">
        <f>IF(BA87=" ","OK",IF(ISBLANK(VLOOKUP(BA87,'Player List'!$A$3:$C$275,3)),"Err",IF(VLOOKUP(BA87,'Player List'!$A$3:$C$275,3)='Player Input'!$B87,"OK",IF(VLOOKUP(BA87,'Player List'!$A$3:$C$275,2)=VLOOKUP($B87,'Lookup Lists'!$A$2:$C$23,3),"CS","Err"))))</f>
        <v>OK</v>
      </c>
      <c r="BW87" s="3" t="str">
        <f>IF(BB87=" ","OK",IF(ISBLANK(VLOOKUP(BB87,'Player List'!$A$3:$C$275,3)),"Err",IF(VLOOKUP(BB87,'Player List'!$A$3:$C$275,3)='Player Input'!$B87,"OK",IF(VLOOKUP(BB87,'Player List'!$A$3:$C$275,2)=VLOOKUP($B87,'Lookup Lists'!$A$2:$C$23,3),"CS","Err"))))</f>
        <v>OK</v>
      </c>
      <c r="BX87" s="3" t="str">
        <f>IF(BC87=" ","OK",IF(ISBLANK(VLOOKUP(BC87,'Player List'!$A$3:$C$275,3)),"Err",IF(VLOOKUP(BC87,'Player List'!$A$3:$C$275,3)='Player Input'!$B87,"OK",IF(VLOOKUP(BC87,'Player List'!$A$3:$C$275,2)=VLOOKUP($B87,'Lookup Lists'!$A$2:$C$23,3),"CS","Err"))))</f>
        <v>OK</v>
      </c>
      <c r="BY87" s="3" t="str">
        <f>IF(BD87=" ","OK",IF(ISBLANK(VLOOKUP(BD87,'Player List'!$A$3:$C$275,3)),"Err",IF(VLOOKUP(BD87,'Player List'!$A$3:$C$275,3)='Player Input'!$B87,"OK",IF(VLOOKUP(BD87,'Player List'!$A$3:$C$275,2)=VLOOKUP($B87,'Lookup Lists'!$A$2:$C$23,3),"CS","Err"))))</f>
        <v>OK</v>
      </c>
      <c r="BZ87" s="42" t="str">
        <f>IF(BE87=" ","OK",IF(ISBLANK(VLOOKUP(BE87,'Player List'!$A$3:$C$275,3)),"Err",IF(VLOOKUP(BE87,'Player List'!$A$3:$C$275,3)='Player Input'!$C87,"OK",IF(VLOOKUP(BE87,'Player List'!$A$3:$C$275,2)=VLOOKUP($C87,'Lookup Lists'!$A$2:$C$23,3),"CS","Err"))))</f>
        <v>OK</v>
      </c>
      <c r="CA87" s="3" t="str">
        <f>IF(BF87=" ","OK",IF(ISBLANK(VLOOKUP(BF87,'Player List'!$A$3:$C$275,3)),"Err",IF(VLOOKUP(BF87,'Player List'!$A$3:$C$275,3)='Player Input'!$C87,"OK",IF(VLOOKUP(BF87,'Player List'!$A$3:$C$275,2)=VLOOKUP($C87,'Lookup Lists'!$A$2:$C$23,3),"CS","Err"))))</f>
        <v>OK</v>
      </c>
      <c r="CB87" s="3" t="str">
        <f>IF(BG87=" ","OK",IF(ISBLANK(VLOOKUP(BG87,'Player List'!$A$3:$C$275,3)),"Err",IF(VLOOKUP(BG87,'Player List'!$A$3:$C$275,3)='Player Input'!$C87,"OK",IF(VLOOKUP(BG87,'Player List'!$A$3:$C$275,2)=VLOOKUP($C87,'Lookup Lists'!$A$2:$C$23,3),"CS","Err"))))</f>
        <v>OK</v>
      </c>
      <c r="CC87" s="3" t="str">
        <f>IF(BH87=" ","OK",IF(ISBLANK(VLOOKUP(BH87,'Player List'!$A$3:$C$275,3)),"Err",IF(VLOOKUP(BH87,'Player List'!$A$3:$C$275,3)='Player Input'!$C87,"OK",IF(VLOOKUP(BH87,'Player List'!$A$3:$C$275,2)=VLOOKUP($C87,'Lookup Lists'!$A$2:$C$23,3),"CS","Err"))))</f>
        <v>OK</v>
      </c>
      <c r="CD87" s="3" t="str">
        <f>IF(BI87=" ","OK",IF(ISBLANK(VLOOKUP(BI87,'Player List'!$A$3:$C$275,3)),"Err",IF(VLOOKUP(BI87,'Player List'!$A$3:$C$275,3)='Player Input'!$C87,"OK",IF(VLOOKUP(BI87,'Player List'!$A$3:$C$275,2)=VLOOKUP($C87,'Lookup Lists'!$A$2:$C$23,3),"CS","Err"))))</f>
        <v>OK</v>
      </c>
      <c r="CE87" s="3" t="str">
        <f>IF(BJ87=" ","OK",IF(ISBLANK(VLOOKUP(BJ87,'Player List'!$A$3:$C$275,3)),"Err",IF(VLOOKUP(BJ87,'Player List'!$A$3:$C$275,3)='Player Input'!$C87,"OK",IF(VLOOKUP(BJ87,'Player List'!$A$3:$C$275,2)=VLOOKUP($C87,'Lookup Lists'!$A$2:$C$23,3),"CS","Err"))))</f>
        <v>OK</v>
      </c>
      <c r="CF87" s="3" t="str">
        <f>IF(BK87=" ","OK",IF(ISBLANK(VLOOKUP(BK87,'Player List'!$A$3:$C$275,3)),"Err",IF(VLOOKUP(BK87,'Player List'!$A$3:$C$275,3)='Player Input'!$C87,"OK",IF(VLOOKUP(BK87,'Player List'!$A$3:$C$275,2)=VLOOKUP($C87,'Lookup Lists'!$A$2:$C$23,3),"CS","Err"))))</f>
        <v>OK</v>
      </c>
      <c r="CG87" s="3" t="str">
        <f>IF(BL87=" ","OK",IF(ISBLANK(VLOOKUP(BL87,'Player List'!$A$3:$C$275,3)),"Err",IF(VLOOKUP(BL87,'Player List'!$A$3:$C$275,3)='Player Input'!$C87,"OK",IF(VLOOKUP(BL87,'Player List'!$A$3:$C$275,2)=VLOOKUP($C87,'Lookup Lists'!$A$2:$C$23,3),"CS","Err"))))</f>
        <v>OK</v>
      </c>
      <c r="CH87" s="3" t="str">
        <f>IF(BM87=" ","OK",IF(ISBLANK(VLOOKUP(BM87,'Player List'!$A$3:$C$275,3)),"Err",IF(VLOOKUP(BM87,'Player List'!$A$3:$C$275,3)='Player Input'!$C87,"OK",IF(VLOOKUP(BM87,'Player List'!$A$3:$C$275,2)=VLOOKUP($C87,'Lookup Lists'!$A$2:$C$23,3),"CS","Err"))))</f>
        <v>OK</v>
      </c>
      <c r="CI87" s="43" t="str">
        <f>IF(BN87=" ","OK",IF(ISBLANK(VLOOKUP(BN87,'Player List'!$A$3:$C$275,3)),"Err",IF(VLOOKUP(BN87,'Player List'!$A$3:$C$275,3)='Player Input'!$C87,"OK",IF(VLOOKUP(BN87,'Player List'!$A$3:$C$275,2)=VLOOKUP($C87,'Lookup Lists'!$A$2:$C$23,3),"CS","Err"))))</f>
        <v>OK</v>
      </c>
    </row>
    <row r="88" spans="1:87" x14ac:dyDescent="0.2">
      <c r="A88" s="90">
        <v>42706</v>
      </c>
      <c r="B88" s="89" t="s">
        <v>347</v>
      </c>
      <c r="C88" s="89" t="s">
        <v>327</v>
      </c>
      <c r="D88" s="60" t="str">
        <f t="shared" si="57"/>
        <v>OK</v>
      </c>
      <c r="E88" s="42">
        <v>82</v>
      </c>
      <c r="F88" s="46" t="str">
        <f>VLOOKUP(E88,'Player List'!$A$3:$F$275,6)</f>
        <v>C BOYSE</v>
      </c>
      <c r="G88" s="3">
        <v>88</v>
      </c>
      <c r="H88" s="46" t="str">
        <f>VLOOKUP(G88,'Player List'!$A$3:$F$275,6)</f>
        <v>J MORRIS</v>
      </c>
      <c r="I88" s="3">
        <v>72</v>
      </c>
      <c r="J88" s="46" t="str">
        <f>VLOOKUP(I88,'Player List'!$A$3:$F$275,6)</f>
        <v>H VITALE</v>
      </c>
      <c r="K88" s="3">
        <v>73</v>
      </c>
      <c r="L88" s="46" t="str">
        <f>VLOOKUP(K88,'Player List'!$A$3:$F$275,6)</f>
        <v>T VITALE</v>
      </c>
      <c r="M88" s="42">
        <v>75</v>
      </c>
      <c r="N88" s="46" t="str">
        <f>VLOOKUP(M88,'Player List'!$A$3:$F$275,6)</f>
        <v>S WHITTINGHAM</v>
      </c>
      <c r="O88" s="3">
        <v>86</v>
      </c>
      <c r="P88" s="46" t="str">
        <f>VLOOKUP(O88,'Player List'!$A$3:$F$275,6)</f>
        <v>J GWYNNE</v>
      </c>
      <c r="Q88" s="3">
        <v>71</v>
      </c>
      <c r="R88" s="46" t="str">
        <f>VLOOKUP(Q88,'Player List'!$A$3:$F$275,6)</f>
        <v>J PEARCE</v>
      </c>
      <c r="S88" s="3">
        <v>81</v>
      </c>
      <c r="T88" s="47" t="str">
        <f>VLOOKUP(S88,'Player List'!$A$3:$F$275,6)</f>
        <v>L PHILLIPS</v>
      </c>
      <c r="U88" s="46"/>
      <c r="V88" s="46" t="e">
        <f>VLOOKUP(U88,'Player List'!$A$3:$F$275,6)</f>
        <v>#N/A</v>
      </c>
      <c r="W88" s="46"/>
      <c r="X88" s="47" t="e">
        <f>VLOOKUP(W88,'Player List'!$A$3:$F$275,6)</f>
        <v>#N/A</v>
      </c>
      <c r="Y88" s="34"/>
      <c r="Z88" s="42">
        <v>97</v>
      </c>
      <c r="AA88" s="46" t="str">
        <f>VLOOKUP(Z88,'Player List'!$A$3:$F$275,6)</f>
        <v>G JONES</v>
      </c>
      <c r="AB88" s="3">
        <v>95</v>
      </c>
      <c r="AC88" s="46" t="str">
        <f>VLOOKUP(AB88,'Player List'!$A$3:$F$275,6)</f>
        <v>J HARRIS</v>
      </c>
      <c r="AD88" s="3">
        <v>100</v>
      </c>
      <c r="AE88" s="46" t="str">
        <f>VLOOKUP(AD88,'Player List'!$A$3:$F$275,6)</f>
        <v>S KITE</v>
      </c>
      <c r="AF88" s="3">
        <v>102</v>
      </c>
      <c r="AG88" s="47" t="str">
        <f>VLOOKUP(AF88,'Player List'!$A$3:$F$275,6)</f>
        <v>C SMITH</v>
      </c>
      <c r="AH88" s="42">
        <v>104</v>
      </c>
      <c r="AI88" s="46" t="str">
        <f>VLOOKUP(AH88,'Player List'!$A$3:$F$275,6)</f>
        <v>J SMITH</v>
      </c>
      <c r="AJ88" s="3">
        <v>98</v>
      </c>
      <c r="AK88" s="46" t="str">
        <f>VLOOKUP(AJ88,'Player List'!$A$3:$F$275,6)</f>
        <v>C KITE</v>
      </c>
      <c r="AL88" s="3">
        <v>101</v>
      </c>
      <c r="AM88" s="46" t="str">
        <f>VLOOKUP(AL88,'Player List'!$A$3:$F$275,6)</f>
        <v>I ROBERTS</v>
      </c>
      <c r="AN88" s="3">
        <v>90</v>
      </c>
      <c r="AO88" s="47" t="str">
        <f>VLOOKUP(AN88,'Player List'!$A$3:$F$275,6)</f>
        <v>M ATTWOOD</v>
      </c>
      <c r="AP88" s="46"/>
      <c r="AQ88" s="46" t="e">
        <f>VLOOKUP(AP88,'Player List'!$A$3:$F$275,6)</f>
        <v>#N/A</v>
      </c>
      <c r="AR88" s="46"/>
      <c r="AS88" s="47" t="e">
        <f>VLOOKUP(AR88,'Player List'!$A$3:$F$275,6)</f>
        <v>#N/A</v>
      </c>
      <c r="AU88" s="42">
        <f t="shared" si="21"/>
        <v>82</v>
      </c>
      <c r="AV88" s="3">
        <f t="shared" si="22"/>
        <v>88</v>
      </c>
      <c r="AW88" s="3">
        <f t="shared" si="23"/>
        <v>72</v>
      </c>
      <c r="AX88" s="3">
        <f t="shared" si="24"/>
        <v>73</v>
      </c>
      <c r="AY88" s="3">
        <f t="shared" si="25"/>
        <v>75</v>
      </c>
      <c r="AZ88" s="3">
        <f t="shared" si="26"/>
        <v>86</v>
      </c>
      <c r="BA88" s="3">
        <f t="shared" si="27"/>
        <v>71</v>
      </c>
      <c r="BB88" s="3">
        <f t="shared" si="28"/>
        <v>81</v>
      </c>
      <c r="BC88" s="3" t="str">
        <f t="shared" si="53"/>
        <v xml:space="preserve"> </v>
      </c>
      <c r="BD88" s="3" t="str">
        <f t="shared" si="54"/>
        <v xml:space="preserve"> </v>
      </c>
      <c r="BE88" s="42">
        <f t="shared" si="29"/>
        <v>97</v>
      </c>
      <c r="BF88" s="3">
        <f t="shared" si="30"/>
        <v>95</v>
      </c>
      <c r="BG88" s="3">
        <f t="shared" si="31"/>
        <v>100</v>
      </c>
      <c r="BH88" s="3">
        <f t="shared" si="32"/>
        <v>102</v>
      </c>
      <c r="BI88" s="3">
        <f t="shared" si="33"/>
        <v>104</v>
      </c>
      <c r="BJ88" s="3">
        <f t="shared" si="34"/>
        <v>98</v>
      </c>
      <c r="BK88" s="3">
        <f t="shared" si="35"/>
        <v>101</v>
      </c>
      <c r="BL88" s="3">
        <f t="shared" si="36"/>
        <v>90</v>
      </c>
      <c r="BM88" s="3" t="str">
        <f t="shared" si="55"/>
        <v xml:space="preserve"> </v>
      </c>
      <c r="BN88" s="43" t="str">
        <f t="shared" si="56"/>
        <v xml:space="preserve"> </v>
      </c>
      <c r="BP88" s="42" t="str">
        <f>IF(AU88=" ","OK",IF(ISBLANK(VLOOKUP(AU88,'Player List'!$A$3:$C$275,3)),"Err",IF(VLOOKUP(AU88,'Player List'!$A$3:$C$275,3)='Player Input'!$B88,"OK",IF(VLOOKUP(AU88,'Player List'!$A$3:$C$275,2)=VLOOKUP($B88,'Lookup Lists'!$A$2:$C$23,3),"CS","Err"))))</f>
        <v>OK</v>
      </c>
      <c r="BQ88" s="3" t="str">
        <f>IF(AV88=" ","OK",IF(ISBLANK(VLOOKUP(AV88,'Player List'!$A$3:$C$275,3)),"Err",IF(VLOOKUP(AV88,'Player List'!$A$3:$C$275,3)='Player Input'!$B88,"OK",IF(VLOOKUP(AV88,'Player List'!$A$3:$C$275,2)=VLOOKUP($B88,'Lookup Lists'!$A$2:$C$23,3),"CS","Err"))))</f>
        <v>OK</v>
      </c>
      <c r="BR88" s="3" t="str">
        <f>IF(AW88=" ","OK",IF(ISBLANK(VLOOKUP(AW88,'Player List'!$A$3:$C$275,3)),"Err",IF(VLOOKUP(AW88,'Player List'!$A$3:$C$275,3)='Player Input'!$B88,"OK",IF(VLOOKUP(AW88,'Player List'!$A$3:$C$275,2)=VLOOKUP($B88,'Lookup Lists'!$A$2:$C$23,3),"CS","Err"))))</f>
        <v>OK</v>
      </c>
      <c r="BS88" s="3" t="str">
        <f>IF(AX88=" ","OK",IF(ISBLANK(VLOOKUP(AX88,'Player List'!$A$3:$C$275,3)),"Err",IF(VLOOKUP(AX88,'Player List'!$A$3:$C$275,3)='Player Input'!$B88,"OK",IF(VLOOKUP(AX88,'Player List'!$A$3:$C$275,2)=VLOOKUP($B88,'Lookup Lists'!$A$2:$C$23,3),"CS","Err"))))</f>
        <v>OK</v>
      </c>
      <c r="BT88" s="3" t="str">
        <f>IF(AY88=" ","OK",IF(ISBLANK(VLOOKUP(AY88,'Player List'!$A$3:$C$275,3)),"Err",IF(VLOOKUP(AY88,'Player List'!$A$3:$C$275,3)='Player Input'!$B88,"OK",IF(VLOOKUP(AY88,'Player List'!$A$3:$C$275,2)=VLOOKUP($B88,'Lookup Lists'!$A$2:$C$23,3),"CS","Err"))))</f>
        <v>OK</v>
      </c>
      <c r="BU88" s="3" t="str">
        <f>IF(AZ88=" ","OK",IF(ISBLANK(VLOOKUP(AZ88,'Player List'!$A$3:$C$275,3)),"Err",IF(VLOOKUP(AZ88,'Player List'!$A$3:$C$275,3)='Player Input'!$B88,"OK",IF(VLOOKUP(AZ88,'Player List'!$A$3:$C$275,2)=VLOOKUP($B88,'Lookup Lists'!$A$2:$C$23,3),"CS","Err"))))</f>
        <v>OK</v>
      </c>
      <c r="BV88" s="3" t="str">
        <f>IF(BA88=" ","OK",IF(ISBLANK(VLOOKUP(BA88,'Player List'!$A$3:$C$275,3)),"Err",IF(VLOOKUP(BA88,'Player List'!$A$3:$C$275,3)='Player Input'!$B88,"OK",IF(VLOOKUP(BA88,'Player List'!$A$3:$C$275,2)=VLOOKUP($B88,'Lookup Lists'!$A$2:$C$23,3),"CS","Err"))))</f>
        <v>OK</v>
      </c>
      <c r="BW88" s="3" t="str">
        <f>IF(BB88=" ","OK",IF(ISBLANK(VLOOKUP(BB88,'Player List'!$A$3:$C$275,3)),"Err",IF(VLOOKUP(BB88,'Player List'!$A$3:$C$275,3)='Player Input'!$B88,"OK",IF(VLOOKUP(BB88,'Player List'!$A$3:$C$275,2)=VLOOKUP($B88,'Lookup Lists'!$A$2:$C$23,3),"CS","Err"))))</f>
        <v>OK</v>
      </c>
      <c r="BX88" s="3" t="str">
        <f>IF(BC88=" ","OK",IF(ISBLANK(VLOOKUP(BC88,'Player List'!$A$3:$C$275,3)),"Err",IF(VLOOKUP(BC88,'Player List'!$A$3:$C$275,3)='Player Input'!$B88,"OK",IF(VLOOKUP(BC88,'Player List'!$A$3:$C$275,2)=VLOOKUP($B88,'Lookup Lists'!$A$2:$C$23,3),"CS","Err"))))</f>
        <v>OK</v>
      </c>
      <c r="BY88" s="3" t="str">
        <f>IF(BD88=" ","OK",IF(ISBLANK(VLOOKUP(BD88,'Player List'!$A$3:$C$275,3)),"Err",IF(VLOOKUP(BD88,'Player List'!$A$3:$C$275,3)='Player Input'!$B88,"OK",IF(VLOOKUP(BD88,'Player List'!$A$3:$C$275,2)=VLOOKUP($B88,'Lookup Lists'!$A$2:$C$23,3),"CS","Err"))))</f>
        <v>OK</v>
      </c>
      <c r="BZ88" s="42" t="str">
        <f>IF(BE88=" ","OK",IF(ISBLANK(VLOOKUP(BE88,'Player List'!$A$3:$C$275,3)),"Err",IF(VLOOKUP(BE88,'Player List'!$A$3:$C$275,3)='Player Input'!$C88,"OK",IF(VLOOKUP(BE88,'Player List'!$A$3:$C$275,2)=VLOOKUP($C88,'Lookup Lists'!$A$2:$C$23,3),"CS","Err"))))</f>
        <v>OK</v>
      </c>
      <c r="CA88" s="3" t="str">
        <f>IF(BF88=" ","OK",IF(ISBLANK(VLOOKUP(BF88,'Player List'!$A$3:$C$275,3)),"Err",IF(VLOOKUP(BF88,'Player List'!$A$3:$C$275,3)='Player Input'!$C88,"OK",IF(VLOOKUP(BF88,'Player List'!$A$3:$C$275,2)=VLOOKUP($C88,'Lookup Lists'!$A$2:$C$23,3),"CS","Err"))))</f>
        <v>OK</v>
      </c>
      <c r="CB88" s="3" t="str">
        <f>IF(BG88=" ","OK",IF(ISBLANK(VLOOKUP(BG88,'Player List'!$A$3:$C$275,3)),"Err",IF(VLOOKUP(BG88,'Player List'!$A$3:$C$275,3)='Player Input'!$C88,"OK",IF(VLOOKUP(BG88,'Player List'!$A$3:$C$275,2)=VLOOKUP($C88,'Lookup Lists'!$A$2:$C$23,3),"CS","Err"))))</f>
        <v>OK</v>
      </c>
      <c r="CC88" s="3" t="str">
        <f>IF(BH88=" ","OK",IF(ISBLANK(VLOOKUP(BH88,'Player List'!$A$3:$C$275,3)),"Err",IF(VLOOKUP(BH88,'Player List'!$A$3:$C$275,3)='Player Input'!$C88,"OK",IF(VLOOKUP(BH88,'Player List'!$A$3:$C$275,2)=VLOOKUP($C88,'Lookup Lists'!$A$2:$C$23,3),"CS","Err"))))</f>
        <v>OK</v>
      </c>
      <c r="CD88" s="3" t="str">
        <f>IF(BI88=" ","OK",IF(ISBLANK(VLOOKUP(BI88,'Player List'!$A$3:$C$275,3)),"Err",IF(VLOOKUP(BI88,'Player List'!$A$3:$C$275,3)='Player Input'!$C88,"OK",IF(VLOOKUP(BI88,'Player List'!$A$3:$C$275,2)=VLOOKUP($C88,'Lookup Lists'!$A$2:$C$23,3),"CS","Err"))))</f>
        <v>OK</v>
      </c>
      <c r="CE88" s="3" t="str">
        <f>IF(BJ88=" ","OK",IF(ISBLANK(VLOOKUP(BJ88,'Player List'!$A$3:$C$275,3)),"Err",IF(VLOOKUP(BJ88,'Player List'!$A$3:$C$275,3)='Player Input'!$C88,"OK",IF(VLOOKUP(BJ88,'Player List'!$A$3:$C$275,2)=VLOOKUP($C88,'Lookup Lists'!$A$2:$C$23,3),"CS","Err"))))</f>
        <v>OK</v>
      </c>
      <c r="CF88" s="3" t="str">
        <f>IF(BK88=" ","OK",IF(ISBLANK(VLOOKUP(BK88,'Player List'!$A$3:$C$275,3)),"Err",IF(VLOOKUP(BK88,'Player List'!$A$3:$C$275,3)='Player Input'!$C88,"OK",IF(VLOOKUP(BK88,'Player List'!$A$3:$C$275,2)=VLOOKUP($C88,'Lookup Lists'!$A$2:$C$23,3),"CS","Err"))))</f>
        <v>OK</v>
      </c>
      <c r="CG88" s="3" t="str">
        <f>IF(BL88=" ","OK",IF(ISBLANK(VLOOKUP(BL88,'Player List'!$A$3:$C$275,3)),"Err",IF(VLOOKUP(BL88,'Player List'!$A$3:$C$275,3)='Player Input'!$C88,"OK",IF(VLOOKUP(BL88,'Player List'!$A$3:$C$275,2)=VLOOKUP($C88,'Lookup Lists'!$A$2:$C$23,3),"CS","Err"))))</f>
        <v>OK</v>
      </c>
      <c r="CH88" s="3" t="str">
        <f>IF(BM88=" ","OK",IF(ISBLANK(VLOOKUP(BM88,'Player List'!$A$3:$C$275,3)),"Err",IF(VLOOKUP(BM88,'Player List'!$A$3:$C$275,3)='Player Input'!$C88,"OK",IF(VLOOKUP(BM88,'Player List'!$A$3:$C$275,2)=VLOOKUP($C88,'Lookup Lists'!$A$2:$C$23,3),"CS","Err"))))</f>
        <v>OK</v>
      </c>
      <c r="CI88" s="43" t="str">
        <f>IF(BN88=" ","OK",IF(ISBLANK(VLOOKUP(BN88,'Player List'!$A$3:$C$275,3)),"Err",IF(VLOOKUP(BN88,'Player List'!$A$3:$C$275,3)='Player Input'!$C88,"OK",IF(VLOOKUP(BN88,'Player List'!$A$3:$C$275,2)=VLOOKUP($C88,'Lookup Lists'!$A$2:$C$23,3),"CS","Err"))))</f>
        <v>OK</v>
      </c>
    </row>
    <row r="89" spans="1:87" x14ac:dyDescent="0.2">
      <c r="A89" s="90">
        <v>42707</v>
      </c>
      <c r="B89" s="89" t="s">
        <v>262</v>
      </c>
      <c r="C89" s="89" t="s">
        <v>273</v>
      </c>
      <c r="D89" s="60" t="str">
        <f t="shared" si="57"/>
        <v>OK</v>
      </c>
      <c r="E89" s="42">
        <v>116</v>
      </c>
      <c r="F89" s="46" t="str">
        <f>VLOOKUP(E89,'Player List'!$A$3:$F$275,6)</f>
        <v>S AYLING</v>
      </c>
      <c r="G89" s="3">
        <v>117</v>
      </c>
      <c r="H89" s="46" t="str">
        <f>VLOOKUP(G89,'Player List'!$A$3:$F$275,6)</f>
        <v>D SHIRVINGTON</v>
      </c>
      <c r="I89" s="3">
        <v>113</v>
      </c>
      <c r="J89" s="46" t="str">
        <f>VLOOKUP(I89,'Player List'!$A$3:$F$275,6)</f>
        <v>S CURTIS</v>
      </c>
      <c r="K89" s="3">
        <v>111</v>
      </c>
      <c r="L89" s="46" t="str">
        <f>VLOOKUP(K89,'Player List'!$A$3:$F$275,6)</f>
        <v>S MCINTYRE</v>
      </c>
      <c r="M89" s="42">
        <v>223</v>
      </c>
      <c r="N89" s="46" t="str">
        <f>VLOOKUP(M89,'Player List'!$A$3:$F$275,6)</f>
        <v>B TWEEDALE</v>
      </c>
      <c r="O89" s="3">
        <v>119</v>
      </c>
      <c r="P89" s="46" t="str">
        <f>VLOOKUP(O89,'Player List'!$A$3:$F$275,6)</f>
        <v>J WILLIAMS</v>
      </c>
      <c r="Q89" s="3">
        <v>118</v>
      </c>
      <c r="R89" s="46" t="str">
        <f>VLOOKUP(Q89,'Player List'!$A$3:$F$275,6)</f>
        <v>V HOWLEY</v>
      </c>
      <c r="S89" s="3">
        <v>234</v>
      </c>
      <c r="T89" s="47" t="str">
        <f>VLOOKUP(S89,'Player List'!$A$3:$F$275,6)</f>
        <v>J WELCH</v>
      </c>
      <c r="U89" s="46"/>
      <c r="V89" s="46" t="e">
        <f>VLOOKUP(U89,'Player List'!$A$3:$F$275,6)</f>
        <v>#N/A</v>
      </c>
      <c r="W89" s="46"/>
      <c r="X89" s="47" t="e">
        <f>VLOOKUP(W89,'Player List'!$A$3:$F$275,6)</f>
        <v>#N/A</v>
      </c>
      <c r="Y89" s="34"/>
      <c r="Z89" s="42">
        <v>152</v>
      </c>
      <c r="AA89" s="46" t="str">
        <f>VLOOKUP(Z89,'Player List'!$A$3:$F$275,6)</f>
        <v>S BUFTON</v>
      </c>
      <c r="AB89" s="3">
        <v>153</v>
      </c>
      <c r="AC89" s="46" t="str">
        <f>VLOOKUP(AB89,'Player List'!$A$3:$F$275,6)</f>
        <v>S STEPHENSON</v>
      </c>
      <c r="AD89" s="3">
        <v>147</v>
      </c>
      <c r="AE89" s="46" t="str">
        <f>VLOOKUP(AD89,'Player List'!$A$3:$F$275,6)</f>
        <v>G HARNWELL</v>
      </c>
      <c r="AF89" s="3">
        <v>106</v>
      </c>
      <c r="AG89" s="47" t="str">
        <f>VLOOKUP(AF89,'Player List'!$A$3:$F$275,6)</f>
        <v>G WILLIAMS</v>
      </c>
      <c r="AH89" s="42">
        <v>268</v>
      </c>
      <c r="AI89" s="46" t="str">
        <f>VLOOKUP(AH89,'Player List'!$A$3:$F$275,6)</f>
        <v>I STEPHENSON</v>
      </c>
      <c r="AJ89" s="3">
        <v>151</v>
      </c>
      <c r="AK89" s="46" t="str">
        <f>VLOOKUP(AJ89,'Player List'!$A$3:$F$275,6)</f>
        <v>B BUFTON</v>
      </c>
      <c r="AL89" s="3">
        <v>144</v>
      </c>
      <c r="AM89" s="46" t="str">
        <f>VLOOKUP(AL89,'Player List'!$A$3:$F$275,6)</f>
        <v>M LEAKE</v>
      </c>
      <c r="AN89" s="3">
        <v>145</v>
      </c>
      <c r="AO89" s="47" t="str">
        <f>VLOOKUP(AN89,'Player List'!$A$3:$F$275,6)</f>
        <v>M ROBINSON</v>
      </c>
      <c r="AP89" s="46"/>
      <c r="AQ89" s="46" t="e">
        <f>VLOOKUP(AP89,'Player List'!$A$3:$F$275,6)</f>
        <v>#N/A</v>
      </c>
      <c r="AR89" s="46"/>
      <c r="AS89" s="47" t="e">
        <f>VLOOKUP(AR89,'Player List'!$A$3:$F$275,6)</f>
        <v>#N/A</v>
      </c>
      <c r="AU89" s="42">
        <f t="shared" si="21"/>
        <v>116</v>
      </c>
      <c r="AV89" s="3">
        <f t="shared" si="22"/>
        <v>117</v>
      </c>
      <c r="AW89" s="3">
        <f t="shared" si="23"/>
        <v>113</v>
      </c>
      <c r="AX89" s="3">
        <f t="shared" si="24"/>
        <v>111</v>
      </c>
      <c r="AY89" s="3">
        <f t="shared" si="25"/>
        <v>223</v>
      </c>
      <c r="AZ89" s="3">
        <f t="shared" si="26"/>
        <v>119</v>
      </c>
      <c r="BA89" s="3">
        <f t="shared" si="27"/>
        <v>118</v>
      </c>
      <c r="BB89" s="3">
        <f t="shared" si="28"/>
        <v>234</v>
      </c>
      <c r="BC89" s="3" t="str">
        <f t="shared" si="53"/>
        <v xml:space="preserve"> </v>
      </c>
      <c r="BD89" s="3" t="str">
        <f t="shared" si="54"/>
        <v xml:space="preserve"> </v>
      </c>
      <c r="BE89" s="42">
        <f t="shared" si="29"/>
        <v>152</v>
      </c>
      <c r="BF89" s="3">
        <f t="shared" si="30"/>
        <v>153</v>
      </c>
      <c r="BG89" s="3">
        <f t="shared" si="31"/>
        <v>147</v>
      </c>
      <c r="BH89" s="3">
        <f t="shared" si="32"/>
        <v>106</v>
      </c>
      <c r="BI89" s="3">
        <f t="shared" si="33"/>
        <v>268</v>
      </c>
      <c r="BJ89" s="3">
        <f t="shared" si="34"/>
        <v>151</v>
      </c>
      <c r="BK89" s="3">
        <f t="shared" si="35"/>
        <v>144</v>
      </c>
      <c r="BL89" s="3">
        <f t="shared" si="36"/>
        <v>145</v>
      </c>
      <c r="BM89" s="3" t="str">
        <f t="shared" si="55"/>
        <v xml:space="preserve"> </v>
      </c>
      <c r="BN89" s="43" t="str">
        <f t="shared" si="56"/>
        <v xml:space="preserve"> </v>
      </c>
      <c r="BP89" s="42" t="str">
        <f>IF(AU89=" ","OK",IF(ISBLANK(VLOOKUP(AU89,'Player List'!$A$3:$C$275,3)),"Err",IF(VLOOKUP(AU89,'Player List'!$A$3:$C$275,3)='Player Input'!$B89,"OK",IF(VLOOKUP(AU89,'Player List'!$A$3:$C$275,2)=VLOOKUP($B89,'Lookup Lists'!$A$2:$C$23,3),"CS","Err"))))</f>
        <v>OK</v>
      </c>
      <c r="BQ89" s="3" t="str">
        <f>IF(AV89=" ","OK",IF(ISBLANK(VLOOKUP(AV89,'Player List'!$A$3:$C$275,3)),"Err",IF(VLOOKUP(AV89,'Player List'!$A$3:$C$275,3)='Player Input'!$B89,"OK",IF(VLOOKUP(AV89,'Player List'!$A$3:$C$275,2)=VLOOKUP($B89,'Lookup Lists'!$A$2:$C$23,3),"CS","Err"))))</f>
        <v>OK</v>
      </c>
      <c r="BR89" s="3" t="str">
        <f>IF(AW89=" ","OK",IF(ISBLANK(VLOOKUP(AW89,'Player List'!$A$3:$C$275,3)),"Err",IF(VLOOKUP(AW89,'Player List'!$A$3:$C$275,3)='Player Input'!$B89,"OK",IF(VLOOKUP(AW89,'Player List'!$A$3:$C$275,2)=VLOOKUP($B89,'Lookup Lists'!$A$2:$C$23,3),"CS","Err"))))</f>
        <v>OK</v>
      </c>
      <c r="BS89" s="3" t="str">
        <f>IF(AX89=" ","OK",IF(ISBLANK(VLOOKUP(AX89,'Player List'!$A$3:$C$275,3)),"Err",IF(VLOOKUP(AX89,'Player List'!$A$3:$C$275,3)='Player Input'!$B89,"OK",IF(VLOOKUP(AX89,'Player List'!$A$3:$C$275,2)=VLOOKUP($B89,'Lookup Lists'!$A$2:$C$23,3),"CS","Err"))))</f>
        <v>OK</v>
      </c>
      <c r="BT89" s="3" t="str">
        <f>IF(AY89=" ","OK",IF(ISBLANK(VLOOKUP(AY89,'Player List'!$A$3:$C$275,3)),"Err",IF(VLOOKUP(AY89,'Player List'!$A$3:$C$275,3)='Player Input'!$B89,"OK",IF(VLOOKUP(AY89,'Player List'!$A$3:$C$275,2)=VLOOKUP($B89,'Lookup Lists'!$A$2:$C$23,3),"CS","Err"))))</f>
        <v>OK</v>
      </c>
      <c r="BU89" s="3" t="str">
        <f>IF(AZ89=" ","OK",IF(ISBLANK(VLOOKUP(AZ89,'Player List'!$A$3:$C$275,3)),"Err",IF(VLOOKUP(AZ89,'Player List'!$A$3:$C$275,3)='Player Input'!$B89,"OK",IF(VLOOKUP(AZ89,'Player List'!$A$3:$C$275,2)=VLOOKUP($B89,'Lookup Lists'!$A$2:$C$23,3),"CS","Err"))))</f>
        <v>OK</v>
      </c>
      <c r="BV89" s="3" t="str">
        <f>IF(BA89=" ","OK",IF(ISBLANK(VLOOKUP(BA89,'Player List'!$A$3:$C$275,3)),"Err",IF(VLOOKUP(BA89,'Player List'!$A$3:$C$275,3)='Player Input'!$B89,"OK",IF(VLOOKUP(BA89,'Player List'!$A$3:$C$275,2)=VLOOKUP($B89,'Lookup Lists'!$A$2:$C$23,3),"CS","Err"))))</f>
        <v>OK</v>
      </c>
      <c r="BW89" s="3" t="str">
        <f>IF(BB89=" ","OK",IF(ISBLANK(VLOOKUP(BB89,'Player List'!$A$3:$C$275,3)),"Err",IF(VLOOKUP(BB89,'Player List'!$A$3:$C$275,3)='Player Input'!$B89,"OK",IF(VLOOKUP(BB89,'Player List'!$A$3:$C$275,2)=VLOOKUP($B89,'Lookup Lists'!$A$2:$C$23,3),"CS","Err"))))</f>
        <v>OK</v>
      </c>
      <c r="BX89" s="3" t="str">
        <f>IF(BC89=" ","OK",IF(ISBLANK(VLOOKUP(BC89,'Player List'!$A$3:$C$275,3)),"Err",IF(VLOOKUP(BC89,'Player List'!$A$3:$C$275,3)='Player Input'!$B89,"OK",IF(VLOOKUP(BC89,'Player List'!$A$3:$C$275,2)=VLOOKUP($B89,'Lookup Lists'!$A$2:$C$23,3),"CS","Err"))))</f>
        <v>OK</v>
      </c>
      <c r="BY89" s="3" t="str">
        <f>IF(BD89=" ","OK",IF(ISBLANK(VLOOKUP(BD89,'Player List'!$A$3:$C$275,3)),"Err",IF(VLOOKUP(BD89,'Player List'!$A$3:$C$275,3)='Player Input'!$B89,"OK",IF(VLOOKUP(BD89,'Player List'!$A$3:$C$275,2)=VLOOKUP($B89,'Lookup Lists'!$A$2:$C$23,3),"CS","Err"))))</f>
        <v>OK</v>
      </c>
      <c r="BZ89" s="42" t="str">
        <f>IF(BE89=" ","OK",IF(ISBLANK(VLOOKUP(BE89,'Player List'!$A$3:$C$275,3)),"Err",IF(VLOOKUP(BE89,'Player List'!$A$3:$C$275,3)='Player Input'!$C89,"OK",IF(VLOOKUP(BE89,'Player List'!$A$3:$C$275,2)=VLOOKUP($C89,'Lookup Lists'!$A$2:$C$23,3),"CS","Err"))))</f>
        <v>OK</v>
      </c>
      <c r="CA89" s="3" t="str">
        <f>IF(BF89=" ","OK",IF(ISBLANK(VLOOKUP(BF89,'Player List'!$A$3:$C$275,3)),"Err",IF(VLOOKUP(BF89,'Player List'!$A$3:$C$275,3)='Player Input'!$C89,"OK",IF(VLOOKUP(BF89,'Player List'!$A$3:$C$275,2)=VLOOKUP($C89,'Lookup Lists'!$A$2:$C$23,3),"CS","Err"))))</f>
        <v>OK</v>
      </c>
      <c r="CB89" s="3" t="str">
        <f>IF(BG89=" ","OK",IF(ISBLANK(VLOOKUP(BG89,'Player List'!$A$3:$C$275,3)),"Err",IF(VLOOKUP(BG89,'Player List'!$A$3:$C$275,3)='Player Input'!$C89,"OK",IF(VLOOKUP(BG89,'Player List'!$A$3:$C$275,2)=VLOOKUP($C89,'Lookup Lists'!$A$2:$C$23,3),"CS","Err"))))</f>
        <v>OK</v>
      </c>
      <c r="CC89" s="3" t="str">
        <f>IF(BH89=" ","OK",IF(ISBLANK(VLOOKUP(BH89,'Player List'!$A$3:$C$275,3)),"Err",IF(VLOOKUP(BH89,'Player List'!$A$3:$C$275,3)='Player Input'!$C89,"OK",IF(VLOOKUP(BH89,'Player List'!$A$3:$C$275,2)=VLOOKUP($C89,'Lookup Lists'!$A$2:$C$23,3),"CS","Err"))))</f>
        <v>OK</v>
      </c>
      <c r="CD89" s="3" t="str">
        <f>IF(BI89=" ","OK",IF(ISBLANK(VLOOKUP(BI89,'Player List'!$A$3:$C$275,3)),"Err",IF(VLOOKUP(BI89,'Player List'!$A$3:$C$275,3)='Player Input'!$C89,"OK",IF(VLOOKUP(BI89,'Player List'!$A$3:$C$275,2)=VLOOKUP($C89,'Lookup Lists'!$A$2:$C$23,3),"CS","Err"))))</f>
        <v>OK</v>
      </c>
      <c r="CE89" s="3" t="str">
        <f>IF(BJ89=" ","OK",IF(ISBLANK(VLOOKUP(BJ89,'Player List'!$A$3:$C$275,3)),"Err",IF(VLOOKUP(BJ89,'Player List'!$A$3:$C$275,3)='Player Input'!$C89,"OK",IF(VLOOKUP(BJ89,'Player List'!$A$3:$C$275,2)=VLOOKUP($C89,'Lookup Lists'!$A$2:$C$23,3),"CS","Err"))))</f>
        <v>OK</v>
      </c>
      <c r="CF89" s="3" t="str">
        <f>IF(BK89=" ","OK",IF(ISBLANK(VLOOKUP(BK89,'Player List'!$A$3:$C$275,3)),"Err",IF(VLOOKUP(BK89,'Player List'!$A$3:$C$275,3)='Player Input'!$C89,"OK",IF(VLOOKUP(BK89,'Player List'!$A$3:$C$275,2)=VLOOKUP($C89,'Lookup Lists'!$A$2:$C$23,3),"CS","Err"))))</f>
        <v>OK</v>
      </c>
      <c r="CG89" s="3" t="str">
        <f>IF(BL89=" ","OK",IF(ISBLANK(VLOOKUP(BL89,'Player List'!$A$3:$C$275,3)),"Err",IF(VLOOKUP(BL89,'Player List'!$A$3:$C$275,3)='Player Input'!$C89,"OK",IF(VLOOKUP(BL89,'Player List'!$A$3:$C$275,2)=VLOOKUP($C89,'Lookup Lists'!$A$2:$C$23,3),"CS","Err"))))</f>
        <v>OK</v>
      </c>
      <c r="CH89" s="3" t="str">
        <f>IF(BM89=" ","OK",IF(ISBLANK(VLOOKUP(BM89,'Player List'!$A$3:$C$275,3)),"Err",IF(VLOOKUP(BM89,'Player List'!$A$3:$C$275,3)='Player Input'!$C89,"OK",IF(VLOOKUP(BM89,'Player List'!$A$3:$C$275,2)=VLOOKUP($C89,'Lookup Lists'!$A$2:$C$23,3),"CS","Err"))))</f>
        <v>OK</v>
      </c>
      <c r="CI89" s="43" t="str">
        <f>IF(BN89=" ","OK",IF(ISBLANK(VLOOKUP(BN89,'Player List'!$A$3:$C$275,3)),"Err",IF(VLOOKUP(BN89,'Player List'!$A$3:$C$275,3)='Player Input'!$C89,"OK",IF(VLOOKUP(BN89,'Player List'!$A$3:$C$275,2)=VLOOKUP($C89,'Lookup Lists'!$A$2:$C$23,3),"CS","Err"))))</f>
        <v>OK</v>
      </c>
    </row>
    <row r="90" spans="1:87" x14ac:dyDescent="0.2">
      <c r="A90" s="90">
        <v>42709</v>
      </c>
      <c r="B90" s="89" t="s">
        <v>269</v>
      </c>
      <c r="C90" s="89" t="s">
        <v>347</v>
      </c>
      <c r="D90" s="60" t="str">
        <f t="shared" si="57"/>
        <v>OK</v>
      </c>
      <c r="E90" s="42">
        <v>11</v>
      </c>
      <c r="F90" s="46" t="str">
        <f>VLOOKUP(E90,'Player List'!$A$3:$F$275,6)</f>
        <v>D WARREN</v>
      </c>
      <c r="G90" s="3">
        <v>8</v>
      </c>
      <c r="H90" s="46" t="str">
        <f>VLOOKUP(G90,'Player List'!$A$3:$F$275,6)</f>
        <v>D SYLVESTER</v>
      </c>
      <c r="I90" s="3">
        <v>130</v>
      </c>
      <c r="J90" s="46" t="str">
        <f>VLOOKUP(I90,'Player List'!$A$3:$F$275,6)</f>
        <v>T GRIFFITHS</v>
      </c>
      <c r="K90" s="3">
        <v>4</v>
      </c>
      <c r="L90" s="46" t="str">
        <f>VLOOKUP(K90,'Player List'!$A$3:$F$275,6)</f>
        <v>R HANCOCK</v>
      </c>
      <c r="M90" s="42">
        <v>3</v>
      </c>
      <c r="N90" s="46" t="str">
        <f>VLOOKUP(M90,'Player List'!$A$3:$F$275,6)</f>
        <v>E EVANS</v>
      </c>
      <c r="O90" s="3">
        <v>286</v>
      </c>
      <c r="P90" s="46" t="str">
        <f>VLOOKUP(O90,'Player List'!$A$3:$F$275,6)</f>
        <v>M CONWAY</v>
      </c>
      <c r="Q90" s="3">
        <v>2</v>
      </c>
      <c r="R90" s="46" t="str">
        <f>VLOOKUP(Q90,'Player List'!$A$3:$F$275,6)</f>
        <v>T DARRINGTON</v>
      </c>
      <c r="S90" s="3">
        <v>5</v>
      </c>
      <c r="T90" s="47" t="str">
        <f>VLOOKUP(S90,'Player List'!$A$3:$F$275,6)</f>
        <v>M MORTIMER</v>
      </c>
      <c r="U90" s="46"/>
      <c r="V90" s="46" t="e">
        <f>VLOOKUP(U90,'Player List'!$A$3:$F$275,6)</f>
        <v>#N/A</v>
      </c>
      <c r="W90" s="46"/>
      <c r="X90" s="47" t="e">
        <f>VLOOKUP(W90,'Player List'!$A$3:$F$275,6)</f>
        <v>#N/A</v>
      </c>
      <c r="Y90" s="34"/>
      <c r="Z90" s="42">
        <v>75</v>
      </c>
      <c r="AA90" s="46" t="str">
        <f>VLOOKUP(Z90,'Player List'!$A$3:$F$275,6)</f>
        <v>S WHITTINGHAM</v>
      </c>
      <c r="AB90" s="3">
        <v>308</v>
      </c>
      <c r="AC90" s="46" t="str">
        <f>VLOOKUP(AB90,'Player List'!$A$3:$F$275,6)</f>
        <v>S WYE</v>
      </c>
      <c r="AD90" s="3">
        <v>72</v>
      </c>
      <c r="AE90" s="46" t="str">
        <f>VLOOKUP(AD90,'Player List'!$A$3:$F$275,6)</f>
        <v>H VITALE</v>
      </c>
      <c r="AF90" s="3">
        <v>73</v>
      </c>
      <c r="AG90" s="47" t="str">
        <f>VLOOKUP(AF90,'Player List'!$A$3:$F$275,6)</f>
        <v>T VITALE</v>
      </c>
      <c r="AH90" s="42">
        <v>86</v>
      </c>
      <c r="AI90" s="46" t="str">
        <f>VLOOKUP(AH90,'Player List'!$A$3:$F$275,6)</f>
        <v>J GWYNNE</v>
      </c>
      <c r="AJ90" s="3">
        <v>88</v>
      </c>
      <c r="AK90" s="46" t="str">
        <f>VLOOKUP(AJ90,'Player List'!$A$3:$F$275,6)</f>
        <v>J MORRIS</v>
      </c>
      <c r="AL90" s="3">
        <v>82</v>
      </c>
      <c r="AM90" s="46" t="str">
        <f>VLOOKUP(AL90,'Player List'!$A$3:$F$275,6)</f>
        <v>C BOYSE</v>
      </c>
      <c r="AN90" s="3">
        <v>81</v>
      </c>
      <c r="AO90" s="47" t="str">
        <f>VLOOKUP(AN90,'Player List'!$A$3:$F$275,6)</f>
        <v>L PHILLIPS</v>
      </c>
      <c r="AP90" s="46"/>
      <c r="AQ90" s="46" t="e">
        <f>VLOOKUP(AP90,'Player List'!$A$3:$F$275,6)</f>
        <v>#N/A</v>
      </c>
      <c r="AR90" s="46"/>
      <c r="AS90" s="47" t="e">
        <f>VLOOKUP(AR90,'Player List'!$A$3:$F$275,6)</f>
        <v>#N/A</v>
      </c>
      <c r="AU90" s="42">
        <f t="shared" ref="AU90:AU92" si="58">IF(+E90&gt;0,E90," ")</f>
        <v>11</v>
      </c>
      <c r="AV90" s="3">
        <f t="shared" ref="AV90:AV92" si="59">IF(+G90&gt;0,G90," ")</f>
        <v>8</v>
      </c>
      <c r="AW90" s="3">
        <f t="shared" ref="AW90:AW92" si="60">IF(+I90&gt;0,I90," ")</f>
        <v>130</v>
      </c>
      <c r="AX90" s="3">
        <f t="shared" ref="AX90:AX92" si="61">IF(+K90&gt;0,K90," ")</f>
        <v>4</v>
      </c>
      <c r="AY90" s="3">
        <f t="shared" ref="AY90:AY92" si="62">IF(+M90&gt;0,M90," ")</f>
        <v>3</v>
      </c>
      <c r="AZ90" s="3">
        <f t="shared" ref="AZ90:AZ92" si="63">IF(+O90&gt;0,O90," ")</f>
        <v>286</v>
      </c>
      <c r="BA90" s="3">
        <f t="shared" ref="BA90:BA92" si="64">IF(+Q90&gt;0,Q90," ")</f>
        <v>2</v>
      </c>
      <c r="BB90" s="3">
        <f t="shared" ref="BB90:BB92" si="65">IF(+S90&gt;0,S90," ")</f>
        <v>5</v>
      </c>
      <c r="BC90" s="3" t="str">
        <f t="shared" si="53"/>
        <v xml:space="preserve"> </v>
      </c>
      <c r="BD90" s="3" t="str">
        <f t="shared" si="54"/>
        <v xml:space="preserve"> </v>
      </c>
      <c r="BE90" s="42">
        <f t="shared" ref="BE90:BE92" si="66">IF(+Z90&gt;0,Z90," ")</f>
        <v>75</v>
      </c>
      <c r="BF90" s="3">
        <f t="shared" ref="BF90:BF92" si="67">IF(+AB90&gt;0,AB90," ")</f>
        <v>308</v>
      </c>
      <c r="BG90" s="3">
        <f t="shared" ref="BG90:BG92" si="68">IF(+AD90&gt;0,AD90," ")</f>
        <v>72</v>
      </c>
      <c r="BH90" s="3">
        <f t="shared" ref="BH90:BH92" si="69">IF(+AF90&gt;0,AF90," ")</f>
        <v>73</v>
      </c>
      <c r="BI90" s="3">
        <f t="shared" ref="BI90:BI92" si="70">IF(+AH90&gt;0,AH90," ")</f>
        <v>86</v>
      </c>
      <c r="BJ90" s="3">
        <f t="shared" ref="BJ90:BJ92" si="71">IF(+AJ90&gt;0,AJ90," ")</f>
        <v>88</v>
      </c>
      <c r="BK90" s="3">
        <f t="shared" ref="BK90:BK92" si="72">IF(+AL90&gt;0,AL90," ")</f>
        <v>82</v>
      </c>
      <c r="BL90" s="3">
        <f t="shared" ref="BL90:BL92" si="73">IF(+AN90&gt;0,AN90," ")</f>
        <v>81</v>
      </c>
      <c r="BM90" s="3" t="str">
        <f t="shared" si="55"/>
        <v xml:space="preserve"> </v>
      </c>
      <c r="BN90" s="43" t="str">
        <f t="shared" si="56"/>
        <v xml:space="preserve"> </v>
      </c>
      <c r="BP90" s="42" t="str">
        <f>IF(AU90=" ","OK",IF(ISBLANK(VLOOKUP(AU90,'Player List'!$A$3:$C$275,3)),"Err",IF(VLOOKUP(AU90,'Player List'!$A$3:$C$275,3)='Player Input'!$B90,"OK",IF(VLOOKUP(AU90,'Player List'!$A$3:$C$275,2)=VLOOKUP($B90,'Lookup Lists'!$A$2:$C$23,3),"CS","Err"))))</f>
        <v>OK</v>
      </c>
      <c r="BQ90" s="3" t="str">
        <f>IF(AV90=" ","OK",IF(ISBLANK(VLOOKUP(AV90,'Player List'!$A$3:$C$275,3)),"Err",IF(VLOOKUP(AV90,'Player List'!$A$3:$C$275,3)='Player Input'!$B90,"OK",IF(VLOOKUP(AV90,'Player List'!$A$3:$C$275,2)=VLOOKUP($B90,'Lookup Lists'!$A$2:$C$23,3),"CS","Err"))))</f>
        <v>OK</v>
      </c>
      <c r="BR90" s="3" t="str">
        <f>IF(AW90=" ","OK",IF(ISBLANK(VLOOKUP(AW90,'Player List'!$A$3:$C$275,3)),"Err",IF(VLOOKUP(AW90,'Player List'!$A$3:$C$275,3)='Player Input'!$B90,"OK",IF(VLOOKUP(AW90,'Player List'!$A$3:$C$275,2)=VLOOKUP($B90,'Lookup Lists'!$A$2:$C$23,3),"CS","Err"))))</f>
        <v>OK</v>
      </c>
      <c r="BS90" s="3" t="str">
        <f>IF(AX90=" ","OK",IF(ISBLANK(VLOOKUP(AX90,'Player List'!$A$3:$C$275,3)),"Err",IF(VLOOKUP(AX90,'Player List'!$A$3:$C$275,3)='Player Input'!$B90,"OK",IF(VLOOKUP(AX90,'Player List'!$A$3:$C$275,2)=VLOOKUP($B90,'Lookup Lists'!$A$2:$C$23,3),"CS","Err"))))</f>
        <v>OK</v>
      </c>
      <c r="BT90" s="3" t="str">
        <f>IF(AY90=" ","OK",IF(ISBLANK(VLOOKUP(AY90,'Player List'!$A$3:$C$275,3)),"Err",IF(VLOOKUP(AY90,'Player List'!$A$3:$C$275,3)='Player Input'!$B90,"OK",IF(VLOOKUP(AY90,'Player List'!$A$3:$C$275,2)=VLOOKUP($B90,'Lookup Lists'!$A$2:$C$23,3),"CS","Err"))))</f>
        <v>OK</v>
      </c>
      <c r="BU90" s="3" t="str">
        <f>IF(AZ90=" ","OK",IF(ISBLANK(VLOOKUP(AZ90,'Player List'!$A$3:$C$275,3)),"Err",IF(VLOOKUP(AZ90,'Player List'!$A$3:$C$275,3)='Player Input'!$B90,"OK",IF(VLOOKUP(AZ90,'Player List'!$A$3:$C$275,2)=VLOOKUP($B90,'Lookup Lists'!$A$2:$C$23,3),"CS","Err"))))</f>
        <v>OK</v>
      </c>
      <c r="BV90" s="3" t="str">
        <f>IF(BA90=" ","OK",IF(ISBLANK(VLOOKUP(BA90,'Player List'!$A$3:$C$275,3)),"Err",IF(VLOOKUP(BA90,'Player List'!$A$3:$C$275,3)='Player Input'!$B90,"OK",IF(VLOOKUP(BA90,'Player List'!$A$3:$C$275,2)=VLOOKUP($B90,'Lookup Lists'!$A$2:$C$23,3),"CS","Err"))))</f>
        <v>OK</v>
      </c>
      <c r="BW90" s="3" t="str">
        <f>IF(BB90=" ","OK",IF(ISBLANK(VLOOKUP(BB90,'Player List'!$A$3:$C$275,3)),"Err",IF(VLOOKUP(BB90,'Player List'!$A$3:$C$275,3)='Player Input'!$B90,"OK",IF(VLOOKUP(BB90,'Player List'!$A$3:$C$275,2)=VLOOKUP($B90,'Lookup Lists'!$A$2:$C$23,3),"CS","Err"))))</f>
        <v>OK</v>
      </c>
      <c r="BX90" s="3" t="str">
        <f>IF(BC90=" ","OK",IF(ISBLANK(VLOOKUP(BC90,'Player List'!$A$3:$C$275,3)),"Err",IF(VLOOKUP(BC90,'Player List'!$A$3:$C$275,3)='Player Input'!$B90,"OK",IF(VLOOKUP(BC90,'Player List'!$A$3:$C$275,2)=VLOOKUP($B90,'Lookup Lists'!$A$2:$C$23,3),"CS","Err"))))</f>
        <v>OK</v>
      </c>
      <c r="BY90" s="3" t="str">
        <f>IF(BD90=" ","OK",IF(ISBLANK(VLOOKUP(BD90,'Player List'!$A$3:$C$275,3)),"Err",IF(VLOOKUP(BD90,'Player List'!$A$3:$C$275,3)='Player Input'!$B90,"OK",IF(VLOOKUP(BD90,'Player List'!$A$3:$C$275,2)=VLOOKUP($B90,'Lookup Lists'!$A$2:$C$23,3),"CS","Err"))))</f>
        <v>OK</v>
      </c>
      <c r="BZ90" s="42" t="str">
        <f>IF(BE90=" ","OK",IF(ISBLANK(VLOOKUP(BE90,'Player List'!$A$3:$C$275,3)),"Err",IF(VLOOKUP(BE90,'Player List'!$A$3:$C$275,3)='Player Input'!$C90,"OK",IF(VLOOKUP(BE90,'Player List'!$A$3:$C$275,2)=VLOOKUP($C90,'Lookup Lists'!$A$2:$C$23,3),"CS","Err"))))</f>
        <v>OK</v>
      </c>
      <c r="CA90" s="3" t="str">
        <f>IF(BF90=" ","OK",IF(ISBLANK(VLOOKUP(BF90,'Player List'!$A$3:$C$275,3)),"Err",IF(VLOOKUP(BF90,'Player List'!$A$3:$C$275,3)='Player Input'!$C90,"OK",IF(VLOOKUP(BF90,'Player List'!$A$3:$C$275,2)=VLOOKUP($C90,'Lookup Lists'!$A$2:$C$23,3),"CS","Err"))))</f>
        <v>OK</v>
      </c>
      <c r="CB90" s="3" t="str">
        <f>IF(BG90=" ","OK",IF(ISBLANK(VLOOKUP(BG90,'Player List'!$A$3:$C$275,3)),"Err",IF(VLOOKUP(BG90,'Player List'!$A$3:$C$275,3)='Player Input'!$C90,"OK",IF(VLOOKUP(BG90,'Player List'!$A$3:$C$275,2)=VLOOKUP($C90,'Lookup Lists'!$A$2:$C$23,3),"CS","Err"))))</f>
        <v>OK</v>
      </c>
      <c r="CC90" s="3" t="str">
        <f>IF(BH90=" ","OK",IF(ISBLANK(VLOOKUP(BH90,'Player List'!$A$3:$C$275,3)),"Err",IF(VLOOKUP(BH90,'Player List'!$A$3:$C$275,3)='Player Input'!$C90,"OK",IF(VLOOKUP(BH90,'Player List'!$A$3:$C$275,2)=VLOOKUP($C90,'Lookup Lists'!$A$2:$C$23,3),"CS","Err"))))</f>
        <v>OK</v>
      </c>
      <c r="CD90" s="3" t="str">
        <f>IF(BI90=" ","OK",IF(ISBLANK(VLOOKUP(BI90,'Player List'!$A$3:$C$275,3)),"Err",IF(VLOOKUP(BI90,'Player List'!$A$3:$C$275,3)='Player Input'!$C90,"OK",IF(VLOOKUP(BI90,'Player List'!$A$3:$C$275,2)=VLOOKUP($C90,'Lookup Lists'!$A$2:$C$23,3),"CS","Err"))))</f>
        <v>OK</v>
      </c>
      <c r="CE90" s="3" t="str">
        <f>IF(BJ90=" ","OK",IF(ISBLANK(VLOOKUP(BJ90,'Player List'!$A$3:$C$275,3)),"Err",IF(VLOOKUP(BJ90,'Player List'!$A$3:$C$275,3)='Player Input'!$C90,"OK",IF(VLOOKUP(BJ90,'Player List'!$A$3:$C$275,2)=VLOOKUP($C90,'Lookup Lists'!$A$2:$C$23,3),"CS","Err"))))</f>
        <v>OK</v>
      </c>
      <c r="CF90" s="3" t="str">
        <f>IF(BK90=" ","OK",IF(ISBLANK(VLOOKUP(BK90,'Player List'!$A$3:$C$275,3)),"Err",IF(VLOOKUP(BK90,'Player List'!$A$3:$C$275,3)='Player Input'!$C90,"OK",IF(VLOOKUP(BK90,'Player List'!$A$3:$C$275,2)=VLOOKUP($C90,'Lookup Lists'!$A$2:$C$23,3),"CS","Err"))))</f>
        <v>OK</v>
      </c>
      <c r="CG90" s="3" t="str">
        <f>IF(BL90=" ","OK",IF(ISBLANK(VLOOKUP(BL90,'Player List'!$A$3:$C$275,3)),"Err",IF(VLOOKUP(BL90,'Player List'!$A$3:$C$275,3)='Player Input'!$C90,"OK",IF(VLOOKUP(BL90,'Player List'!$A$3:$C$275,2)=VLOOKUP($C90,'Lookup Lists'!$A$2:$C$23,3),"CS","Err"))))</f>
        <v>OK</v>
      </c>
      <c r="CH90" s="3" t="str">
        <f>IF(BM90=" ","OK",IF(ISBLANK(VLOOKUP(BM90,'Player List'!$A$3:$C$275,3)),"Err",IF(VLOOKUP(BM90,'Player List'!$A$3:$C$275,3)='Player Input'!$C90,"OK",IF(VLOOKUP(BM90,'Player List'!$A$3:$C$275,2)=VLOOKUP($C90,'Lookup Lists'!$A$2:$C$23,3),"CS","Err"))))</f>
        <v>OK</v>
      </c>
      <c r="CI90" s="43" t="str">
        <f>IF(BN90=" ","OK",IF(ISBLANK(VLOOKUP(BN90,'Player List'!$A$3:$C$275,3)),"Err",IF(VLOOKUP(BN90,'Player List'!$A$3:$C$275,3)='Player Input'!$C90,"OK",IF(VLOOKUP(BN90,'Player List'!$A$3:$C$275,2)=VLOOKUP($C90,'Lookup Lists'!$A$2:$C$23,3),"CS","Err"))))</f>
        <v>OK</v>
      </c>
    </row>
    <row r="91" spans="1:87" x14ac:dyDescent="0.2">
      <c r="A91" s="90">
        <v>42709</v>
      </c>
      <c r="B91" s="89" t="s">
        <v>348</v>
      </c>
      <c r="C91" s="89" t="s">
        <v>350</v>
      </c>
      <c r="D91" s="60" t="str">
        <f t="shared" si="57"/>
        <v>OK</v>
      </c>
      <c r="E91" s="42">
        <v>85</v>
      </c>
      <c r="F91" s="46" t="str">
        <f>VLOOKUP(E91,'Player List'!$A$3:$F$275,6)</f>
        <v>M DAVIES</v>
      </c>
      <c r="G91" s="3">
        <v>330</v>
      </c>
      <c r="H91" s="46" t="str">
        <f>VLOOKUP(G91,'Player List'!$A$3:$F$275,6)</f>
        <v>L PEARCE</v>
      </c>
      <c r="I91" s="3">
        <v>298</v>
      </c>
      <c r="J91" s="46" t="str">
        <f>VLOOKUP(I91,'Player List'!$A$3:$F$275,6)</f>
        <v>R FRANKS</v>
      </c>
      <c r="K91" s="3">
        <v>76</v>
      </c>
      <c r="L91" s="46" t="str">
        <f>VLOOKUP(K91,'Player List'!$A$3:$F$275,6)</f>
        <v>H HIRD</v>
      </c>
      <c r="M91" s="42">
        <v>302</v>
      </c>
      <c r="N91" s="46" t="str">
        <f>VLOOKUP(M91,'Player List'!$A$3:$F$275,6)</f>
        <v>L LEWIS</v>
      </c>
      <c r="O91" s="3">
        <v>300</v>
      </c>
      <c r="P91" s="46" t="str">
        <f>VLOOKUP(O91,'Player List'!$A$3:$F$275,6)</f>
        <v>B PUDGE</v>
      </c>
      <c r="Q91" s="3">
        <v>301</v>
      </c>
      <c r="R91" s="46" t="str">
        <f>VLOOKUP(Q91,'Player List'!$A$3:$F$275,6)</f>
        <v>B CLARKE</v>
      </c>
      <c r="S91" s="3">
        <v>87</v>
      </c>
      <c r="T91" s="47" t="str">
        <f>VLOOKUP(S91,'Player List'!$A$3:$F$275,6)</f>
        <v>D JAQUES</v>
      </c>
      <c r="U91" s="46"/>
      <c r="V91" s="46" t="e">
        <f>VLOOKUP(U91,'Player List'!$A$3:$F$275,6)</f>
        <v>#N/A</v>
      </c>
      <c r="W91" s="46"/>
      <c r="X91" s="47" t="e">
        <f>VLOOKUP(W91,'Player List'!$A$3:$F$275,6)</f>
        <v>#N/A</v>
      </c>
      <c r="Y91" s="34"/>
      <c r="Z91" s="42">
        <v>214</v>
      </c>
      <c r="AA91" s="46" t="str">
        <f>VLOOKUP(Z91,'Player List'!$A$3:$F$275,6)</f>
        <v>D EVERY</v>
      </c>
      <c r="AB91" s="3">
        <v>48</v>
      </c>
      <c r="AC91" s="46" t="str">
        <f>VLOOKUP(AB91,'Player List'!$A$3:$F$275,6)</f>
        <v>G GANGE</v>
      </c>
      <c r="AD91" s="3">
        <v>47</v>
      </c>
      <c r="AE91" s="46" t="str">
        <f>VLOOKUP(AD91,'Player List'!$A$3:$F$275,6)</f>
        <v>B GANGE</v>
      </c>
      <c r="AF91" s="3">
        <v>46</v>
      </c>
      <c r="AG91" s="47" t="str">
        <f>VLOOKUP(AF91,'Player List'!$A$3:$F$275,6)</f>
        <v>J COOPER</v>
      </c>
      <c r="AH91" s="42">
        <v>181</v>
      </c>
      <c r="AI91" s="46" t="str">
        <f>VLOOKUP(AH91,'Player List'!$A$3:$F$275,6)</f>
        <v>D FOULKES</v>
      </c>
      <c r="AJ91" s="3">
        <v>62</v>
      </c>
      <c r="AK91" s="46" t="str">
        <f>VLOOKUP(AJ91,'Player List'!$A$3:$F$275,6)</f>
        <v>D REES</v>
      </c>
      <c r="AL91" s="3">
        <v>63</v>
      </c>
      <c r="AM91" s="46" t="str">
        <f>VLOOKUP(AL91,'Player List'!$A$3:$F$275,6)</f>
        <v>D REES</v>
      </c>
      <c r="AN91" s="3">
        <v>313</v>
      </c>
      <c r="AO91" s="47" t="str">
        <f>VLOOKUP(AN91,'Player List'!$A$3:$F$275,6)</f>
        <v>B CONSTABLE</v>
      </c>
      <c r="AP91" s="46"/>
      <c r="AQ91" s="46" t="e">
        <f>VLOOKUP(AP91,'Player List'!$A$3:$F$275,6)</f>
        <v>#N/A</v>
      </c>
      <c r="AR91" s="46"/>
      <c r="AS91" s="47" t="e">
        <f>VLOOKUP(AR91,'Player List'!$A$3:$F$275,6)</f>
        <v>#N/A</v>
      </c>
      <c r="AU91" s="42">
        <f t="shared" si="58"/>
        <v>85</v>
      </c>
      <c r="AV91" s="3">
        <f t="shared" si="59"/>
        <v>330</v>
      </c>
      <c r="AW91" s="3">
        <f t="shared" si="60"/>
        <v>298</v>
      </c>
      <c r="AX91" s="3">
        <f t="shared" si="61"/>
        <v>76</v>
      </c>
      <c r="AY91" s="3">
        <f t="shared" si="62"/>
        <v>302</v>
      </c>
      <c r="AZ91" s="3">
        <f t="shared" si="63"/>
        <v>300</v>
      </c>
      <c r="BA91" s="3">
        <f t="shared" si="64"/>
        <v>301</v>
      </c>
      <c r="BB91" s="3">
        <f t="shared" si="65"/>
        <v>87</v>
      </c>
      <c r="BC91" s="3" t="str">
        <f t="shared" si="53"/>
        <v xml:space="preserve"> </v>
      </c>
      <c r="BD91" s="3" t="str">
        <f t="shared" si="54"/>
        <v xml:space="preserve"> </v>
      </c>
      <c r="BE91" s="42">
        <f t="shared" si="66"/>
        <v>214</v>
      </c>
      <c r="BF91" s="3">
        <f t="shared" si="67"/>
        <v>48</v>
      </c>
      <c r="BG91" s="3">
        <f t="shared" si="68"/>
        <v>47</v>
      </c>
      <c r="BH91" s="3">
        <f t="shared" si="69"/>
        <v>46</v>
      </c>
      <c r="BI91" s="3">
        <f t="shared" si="70"/>
        <v>181</v>
      </c>
      <c r="BJ91" s="3">
        <f t="shared" si="71"/>
        <v>62</v>
      </c>
      <c r="BK91" s="3">
        <f t="shared" si="72"/>
        <v>63</v>
      </c>
      <c r="BL91" s="3">
        <f t="shared" si="73"/>
        <v>313</v>
      </c>
      <c r="BM91" s="3" t="str">
        <f t="shared" si="55"/>
        <v xml:space="preserve"> </v>
      </c>
      <c r="BN91" s="43" t="str">
        <f t="shared" si="56"/>
        <v xml:space="preserve"> </v>
      </c>
      <c r="BP91" s="42" t="str">
        <f>IF(AU91=" ","OK",IF(ISBLANK(VLOOKUP(AU91,'Player List'!$A$3:$C$275,3)),"Err",IF(VLOOKUP(AU91,'Player List'!$A$3:$C$275,3)='Player Input'!$B91,"OK",IF(VLOOKUP(AU91,'Player List'!$A$3:$C$275,2)=VLOOKUP($B91,'Lookup Lists'!$A$2:$C$23,3),"CS","Err"))))</f>
        <v>OK</v>
      </c>
      <c r="BQ91" s="3" t="str">
        <f>IF(AV91=" ","OK",IF(ISBLANK(VLOOKUP(AV91,'Player List'!$A$3:$C$275,3)),"Err",IF(VLOOKUP(AV91,'Player List'!$A$3:$C$275,3)='Player Input'!$B91,"OK",IF(VLOOKUP(AV91,'Player List'!$A$3:$C$275,2)=VLOOKUP($B91,'Lookup Lists'!$A$2:$C$23,3),"CS","Err"))))</f>
        <v>OK</v>
      </c>
      <c r="BR91" s="3" t="str">
        <f>IF(AW91=" ","OK",IF(ISBLANK(VLOOKUP(AW91,'Player List'!$A$3:$C$275,3)),"Err",IF(VLOOKUP(AW91,'Player List'!$A$3:$C$275,3)='Player Input'!$B91,"OK",IF(VLOOKUP(AW91,'Player List'!$A$3:$C$275,2)=VLOOKUP($B91,'Lookup Lists'!$A$2:$C$23,3),"CS","Err"))))</f>
        <v>OK</v>
      </c>
      <c r="BS91" s="3" t="str">
        <f>IF(AX91=" ","OK",IF(ISBLANK(VLOOKUP(AX91,'Player List'!$A$3:$C$275,3)),"Err",IF(VLOOKUP(AX91,'Player List'!$A$3:$C$275,3)='Player Input'!$B91,"OK",IF(VLOOKUP(AX91,'Player List'!$A$3:$C$275,2)=VLOOKUP($B91,'Lookup Lists'!$A$2:$C$23,3),"CS","Err"))))</f>
        <v>OK</v>
      </c>
      <c r="BT91" s="3" t="str">
        <f>IF(AY91=" ","OK",IF(ISBLANK(VLOOKUP(AY91,'Player List'!$A$3:$C$275,3)),"Err",IF(VLOOKUP(AY91,'Player List'!$A$3:$C$275,3)='Player Input'!$B91,"OK",IF(VLOOKUP(AY91,'Player List'!$A$3:$C$275,2)=VLOOKUP($B91,'Lookup Lists'!$A$2:$C$23,3),"CS","Err"))))</f>
        <v>OK</v>
      </c>
      <c r="BU91" s="3" t="str">
        <f>IF(AZ91=" ","OK",IF(ISBLANK(VLOOKUP(AZ91,'Player List'!$A$3:$C$275,3)),"Err",IF(VLOOKUP(AZ91,'Player List'!$A$3:$C$275,3)='Player Input'!$B91,"OK",IF(VLOOKUP(AZ91,'Player List'!$A$3:$C$275,2)=VLOOKUP($B91,'Lookup Lists'!$A$2:$C$23,3),"CS","Err"))))</f>
        <v>OK</v>
      </c>
      <c r="BV91" s="3" t="str">
        <f>IF(BA91=" ","OK",IF(ISBLANK(VLOOKUP(BA91,'Player List'!$A$3:$C$275,3)),"Err",IF(VLOOKUP(BA91,'Player List'!$A$3:$C$275,3)='Player Input'!$B91,"OK",IF(VLOOKUP(BA91,'Player List'!$A$3:$C$275,2)=VLOOKUP($B91,'Lookup Lists'!$A$2:$C$23,3),"CS","Err"))))</f>
        <v>OK</v>
      </c>
      <c r="BW91" s="3" t="str">
        <f>IF(BB91=" ","OK",IF(ISBLANK(VLOOKUP(BB91,'Player List'!$A$3:$C$275,3)),"Err",IF(VLOOKUP(BB91,'Player List'!$A$3:$C$275,3)='Player Input'!$B91,"OK",IF(VLOOKUP(BB91,'Player List'!$A$3:$C$275,2)=VLOOKUP($B91,'Lookup Lists'!$A$2:$C$23,3),"CS","Err"))))</f>
        <v>OK</v>
      </c>
      <c r="BX91" s="3" t="str">
        <f>IF(BC91=" ","OK",IF(ISBLANK(VLOOKUP(BC91,'Player List'!$A$3:$C$275,3)),"Err",IF(VLOOKUP(BC91,'Player List'!$A$3:$C$275,3)='Player Input'!$B91,"OK",IF(VLOOKUP(BC91,'Player List'!$A$3:$C$275,2)=VLOOKUP($B91,'Lookup Lists'!$A$2:$C$23,3),"CS","Err"))))</f>
        <v>OK</v>
      </c>
      <c r="BY91" s="3" t="str">
        <f>IF(BD91=" ","OK",IF(ISBLANK(VLOOKUP(BD91,'Player List'!$A$3:$C$275,3)),"Err",IF(VLOOKUP(BD91,'Player List'!$A$3:$C$275,3)='Player Input'!$B91,"OK",IF(VLOOKUP(BD91,'Player List'!$A$3:$C$275,2)=VLOOKUP($B91,'Lookup Lists'!$A$2:$C$23,3),"CS","Err"))))</f>
        <v>OK</v>
      </c>
      <c r="BZ91" s="42" t="str">
        <f>IF(BE91=" ","OK",IF(ISBLANK(VLOOKUP(BE91,'Player List'!$A$3:$C$275,3)),"Err",IF(VLOOKUP(BE91,'Player List'!$A$3:$C$275,3)='Player Input'!$C91,"OK",IF(VLOOKUP(BE91,'Player List'!$A$3:$C$275,2)=VLOOKUP($C91,'Lookup Lists'!$A$2:$C$23,3),"CS","Err"))))</f>
        <v>OK</v>
      </c>
      <c r="CA91" s="3" t="str">
        <f>IF(BF91=" ","OK",IF(ISBLANK(VLOOKUP(BF91,'Player List'!$A$3:$C$275,3)),"Err",IF(VLOOKUP(BF91,'Player List'!$A$3:$C$275,3)='Player Input'!$C91,"OK",IF(VLOOKUP(BF91,'Player List'!$A$3:$C$275,2)=VLOOKUP($C91,'Lookup Lists'!$A$2:$C$23,3),"CS","Err"))))</f>
        <v>OK</v>
      </c>
      <c r="CB91" s="3" t="str">
        <f>IF(BG91=" ","OK",IF(ISBLANK(VLOOKUP(BG91,'Player List'!$A$3:$C$275,3)),"Err",IF(VLOOKUP(BG91,'Player List'!$A$3:$C$275,3)='Player Input'!$C91,"OK",IF(VLOOKUP(BG91,'Player List'!$A$3:$C$275,2)=VLOOKUP($C91,'Lookup Lists'!$A$2:$C$23,3),"CS","Err"))))</f>
        <v>OK</v>
      </c>
      <c r="CC91" s="3" t="str">
        <f>IF(BH91=" ","OK",IF(ISBLANK(VLOOKUP(BH91,'Player List'!$A$3:$C$275,3)),"Err",IF(VLOOKUP(BH91,'Player List'!$A$3:$C$275,3)='Player Input'!$C91,"OK",IF(VLOOKUP(BH91,'Player List'!$A$3:$C$275,2)=VLOOKUP($C91,'Lookup Lists'!$A$2:$C$23,3),"CS","Err"))))</f>
        <v>OK</v>
      </c>
      <c r="CD91" s="3" t="str">
        <f>IF(BI91=" ","OK",IF(ISBLANK(VLOOKUP(BI91,'Player List'!$A$3:$C$275,3)),"Err",IF(VLOOKUP(BI91,'Player List'!$A$3:$C$275,3)='Player Input'!$C91,"OK",IF(VLOOKUP(BI91,'Player List'!$A$3:$C$275,2)=VLOOKUP($C91,'Lookup Lists'!$A$2:$C$23,3),"CS","Err"))))</f>
        <v>OK</v>
      </c>
      <c r="CE91" s="3" t="str">
        <f>IF(BJ91=" ","OK",IF(ISBLANK(VLOOKUP(BJ91,'Player List'!$A$3:$C$275,3)),"Err",IF(VLOOKUP(BJ91,'Player List'!$A$3:$C$275,3)='Player Input'!$C91,"OK",IF(VLOOKUP(BJ91,'Player List'!$A$3:$C$275,2)=VLOOKUP($C91,'Lookup Lists'!$A$2:$C$23,3),"CS","Err"))))</f>
        <v>OK</v>
      </c>
      <c r="CF91" s="3" t="str">
        <f>IF(BK91=" ","OK",IF(ISBLANK(VLOOKUP(BK91,'Player List'!$A$3:$C$275,3)),"Err",IF(VLOOKUP(BK91,'Player List'!$A$3:$C$275,3)='Player Input'!$C91,"OK",IF(VLOOKUP(BK91,'Player List'!$A$3:$C$275,2)=VLOOKUP($C91,'Lookup Lists'!$A$2:$C$23,3),"CS","Err"))))</f>
        <v>OK</v>
      </c>
      <c r="CG91" s="3" t="str">
        <f>IF(BL91=" ","OK",IF(ISBLANK(VLOOKUP(BL91,'Player List'!$A$3:$C$275,3)),"Err",IF(VLOOKUP(BL91,'Player List'!$A$3:$C$275,3)='Player Input'!$C91,"OK",IF(VLOOKUP(BL91,'Player List'!$A$3:$C$275,2)=VLOOKUP($C91,'Lookup Lists'!$A$2:$C$23,3),"CS","Err"))))</f>
        <v>OK</v>
      </c>
      <c r="CH91" s="3" t="str">
        <f>IF(BM91=" ","OK",IF(ISBLANK(VLOOKUP(BM91,'Player List'!$A$3:$C$275,3)),"Err",IF(VLOOKUP(BM91,'Player List'!$A$3:$C$275,3)='Player Input'!$C91,"OK",IF(VLOOKUP(BM91,'Player List'!$A$3:$C$275,2)=VLOOKUP($C91,'Lookup Lists'!$A$2:$C$23,3),"CS","Err"))))</f>
        <v>OK</v>
      </c>
      <c r="CI91" s="43" t="str">
        <f>IF(BN91=" ","OK",IF(ISBLANK(VLOOKUP(BN91,'Player List'!$A$3:$C$275,3)),"Err",IF(VLOOKUP(BN91,'Player List'!$A$3:$C$275,3)='Player Input'!$C91,"OK",IF(VLOOKUP(BN91,'Player List'!$A$3:$C$275,2)=VLOOKUP($C91,'Lookup Lists'!$A$2:$C$23,3),"CS","Err"))))</f>
        <v>OK</v>
      </c>
    </row>
    <row r="92" spans="1:87" x14ac:dyDescent="0.2">
      <c r="A92" s="90">
        <v>42709</v>
      </c>
      <c r="B92" s="89" t="s">
        <v>11</v>
      </c>
      <c r="C92" s="89" t="s">
        <v>261</v>
      </c>
      <c r="D92" s="60" t="str">
        <f t="shared" si="57"/>
        <v>OK</v>
      </c>
      <c r="E92" s="42">
        <v>126</v>
      </c>
      <c r="F92" s="46" t="str">
        <f>VLOOKUP(E92,'Player List'!$A$3:$F$275,6)</f>
        <v>R JOSEPH</v>
      </c>
      <c r="G92" s="3">
        <v>132</v>
      </c>
      <c r="H92" s="46" t="str">
        <f>VLOOKUP(G92,'Player List'!$A$3:$F$275,6)</f>
        <v>G BIGGS</v>
      </c>
      <c r="I92" s="3">
        <v>125</v>
      </c>
      <c r="J92" s="46" t="str">
        <f>VLOOKUP(I92,'Player List'!$A$3:$F$275,6)</f>
        <v>M POWELL</v>
      </c>
      <c r="K92" s="3">
        <v>123</v>
      </c>
      <c r="L92" s="46" t="str">
        <f>VLOOKUP(K92,'Player List'!$A$3:$F$275,6)</f>
        <v>J HARRIS</v>
      </c>
      <c r="M92" s="42">
        <v>124</v>
      </c>
      <c r="N92" s="46" t="str">
        <f>VLOOKUP(M92,'Player List'!$A$3:$F$275,6)</f>
        <v>E POWELL</v>
      </c>
      <c r="O92" s="3">
        <v>127</v>
      </c>
      <c r="P92" s="46" t="str">
        <f>VLOOKUP(O92,'Player List'!$A$3:$F$275,6)</f>
        <v>E JOSEPH</v>
      </c>
      <c r="Q92" s="3">
        <v>129</v>
      </c>
      <c r="R92" s="46" t="str">
        <f>VLOOKUP(Q92,'Player List'!$A$3:$F$275,6)</f>
        <v>J GREEN</v>
      </c>
      <c r="S92" s="3">
        <v>133</v>
      </c>
      <c r="T92" s="47" t="str">
        <f>VLOOKUP(S92,'Player List'!$A$3:$F$275,6)</f>
        <v>M CINDEREY</v>
      </c>
      <c r="U92" s="46"/>
      <c r="V92" s="46" t="e">
        <f>VLOOKUP(U92,'Player List'!$A$3:$F$275,6)</f>
        <v>#N/A</v>
      </c>
      <c r="W92" s="46"/>
      <c r="X92" s="47" t="e">
        <f>VLOOKUP(W92,'Player List'!$A$3:$F$275,6)</f>
        <v>#N/A</v>
      </c>
      <c r="Y92" s="34"/>
      <c r="Z92" s="42">
        <v>173</v>
      </c>
      <c r="AA92" s="46" t="str">
        <f>VLOOKUP(Z92,'Player List'!$A$3:$F$275,6)</f>
        <v>R HODGES</v>
      </c>
      <c r="AB92" s="3">
        <v>169</v>
      </c>
      <c r="AC92" s="46" t="str">
        <f>VLOOKUP(AB92,'Player List'!$A$3:$F$275,6)</f>
        <v>W SOILLEUX</v>
      </c>
      <c r="AD92" s="3">
        <v>174</v>
      </c>
      <c r="AE92" s="46" t="str">
        <f>VLOOKUP(AD92,'Player List'!$A$3:$F$275,6)</f>
        <v>V HODGES</v>
      </c>
      <c r="AF92" s="3">
        <v>175</v>
      </c>
      <c r="AG92" s="47" t="str">
        <f>VLOOKUP(AF92,'Player List'!$A$3:$F$275,6)</f>
        <v>R POTTER</v>
      </c>
      <c r="AH92" s="42">
        <v>222</v>
      </c>
      <c r="AI92" s="46" t="str">
        <f>VLOOKUP(AH92,'Player List'!$A$3:$F$275,6)</f>
        <v>G JAMES</v>
      </c>
      <c r="AJ92" s="3">
        <v>176</v>
      </c>
      <c r="AK92" s="46" t="str">
        <f>VLOOKUP(AJ92,'Player List'!$A$3:$F$275,6)</f>
        <v>P KITTO</v>
      </c>
      <c r="AL92" s="3">
        <v>170</v>
      </c>
      <c r="AM92" s="46" t="str">
        <f>VLOOKUP(AL92,'Player List'!$A$3:$F$275,6)</f>
        <v>M BROWNING</v>
      </c>
      <c r="AN92" s="3">
        <v>167</v>
      </c>
      <c r="AO92" s="47" t="str">
        <f>VLOOKUP(AN92,'Player List'!$A$3:$F$275,6)</f>
        <v>T HORTON-SMITH</v>
      </c>
      <c r="AP92" s="46"/>
      <c r="AQ92" s="46" t="e">
        <f>VLOOKUP(AP92,'Player List'!$A$3:$F$275,6)</f>
        <v>#N/A</v>
      </c>
      <c r="AR92" s="46"/>
      <c r="AS92" s="47" t="e">
        <f>VLOOKUP(AR92,'Player List'!$A$3:$F$275,6)</f>
        <v>#N/A</v>
      </c>
      <c r="AU92" s="42">
        <f t="shared" si="58"/>
        <v>126</v>
      </c>
      <c r="AV92" s="3">
        <f t="shared" si="59"/>
        <v>132</v>
      </c>
      <c r="AW92" s="3">
        <f t="shared" si="60"/>
        <v>125</v>
      </c>
      <c r="AX92" s="3">
        <f t="shared" si="61"/>
        <v>123</v>
      </c>
      <c r="AY92" s="3">
        <f t="shared" si="62"/>
        <v>124</v>
      </c>
      <c r="AZ92" s="3">
        <f t="shared" si="63"/>
        <v>127</v>
      </c>
      <c r="BA92" s="3">
        <f t="shared" si="64"/>
        <v>129</v>
      </c>
      <c r="BB92" s="3">
        <f t="shared" si="65"/>
        <v>133</v>
      </c>
      <c r="BC92" s="3" t="str">
        <f t="shared" si="53"/>
        <v xml:space="preserve"> </v>
      </c>
      <c r="BD92" s="3" t="str">
        <f t="shared" si="54"/>
        <v xml:space="preserve"> </v>
      </c>
      <c r="BE92" s="42">
        <f t="shared" si="66"/>
        <v>173</v>
      </c>
      <c r="BF92" s="3">
        <f t="shared" si="67"/>
        <v>169</v>
      </c>
      <c r="BG92" s="3">
        <f t="shared" si="68"/>
        <v>174</v>
      </c>
      <c r="BH92" s="3">
        <f t="shared" si="69"/>
        <v>175</v>
      </c>
      <c r="BI92" s="3">
        <f t="shared" si="70"/>
        <v>222</v>
      </c>
      <c r="BJ92" s="3">
        <f t="shared" si="71"/>
        <v>176</v>
      </c>
      <c r="BK92" s="3">
        <f t="shared" si="72"/>
        <v>170</v>
      </c>
      <c r="BL92" s="3">
        <f t="shared" si="73"/>
        <v>167</v>
      </c>
      <c r="BM92" s="3" t="str">
        <f t="shared" si="55"/>
        <v xml:space="preserve"> </v>
      </c>
      <c r="BN92" s="43" t="str">
        <f t="shared" si="56"/>
        <v xml:space="preserve"> </v>
      </c>
      <c r="BP92" s="42" t="str">
        <f>IF(AU92=" ","OK",IF(ISBLANK(VLOOKUP(AU92,'Player List'!$A$3:$C$275,3)),"Err",IF(VLOOKUP(AU92,'Player List'!$A$3:$C$275,3)='Player Input'!$B92,"OK",IF(VLOOKUP(AU92,'Player List'!$A$3:$C$275,2)=VLOOKUP($B92,'Lookup Lists'!$A$2:$C$23,3),"CS","Err"))))</f>
        <v>OK</v>
      </c>
      <c r="BQ92" s="3" t="str">
        <f>IF(AV92=" ","OK",IF(ISBLANK(VLOOKUP(AV92,'Player List'!$A$3:$C$275,3)),"Err",IF(VLOOKUP(AV92,'Player List'!$A$3:$C$275,3)='Player Input'!$B92,"OK",IF(VLOOKUP(AV92,'Player List'!$A$3:$C$275,2)=VLOOKUP($B92,'Lookup Lists'!$A$2:$C$23,3),"CS","Err"))))</f>
        <v>OK</v>
      </c>
      <c r="BR92" s="3" t="str">
        <f>IF(AW92=" ","OK",IF(ISBLANK(VLOOKUP(AW92,'Player List'!$A$3:$C$275,3)),"Err",IF(VLOOKUP(AW92,'Player List'!$A$3:$C$275,3)='Player Input'!$B92,"OK",IF(VLOOKUP(AW92,'Player List'!$A$3:$C$275,2)=VLOOKUP($B92,'Lookup Lists'!$A$2:$C$23,3),"CS","Err"))))</f>
        <v>OK</v>
      </c>
      <c r="BS92" s="3" t="str">
        <f>IF(AX92=" ","OK",IF(ISBLANK(VLOOKUP(AX92,'Player List'!$A$3:$C$275,3)),"Err",IF(VLOOKUP(AX92,'Player List'!$A$3:$C$275,3)='Player Input'!$B92,"OK",IF(VLOOKUP(AX92,'Player List'!$A$3:$C$275,2)=VLOOKUP($B92,'Lookup Lists'!$A$2:$C$23,3),"CS","Err"))))</f>
        <v>OK</v>
      </c>
      <c r="BT92" s="3" t="str">
        <f>IF(AY92=" ","OK",IF(ISBLANK(VLOOKUP(AY92,'Player List'!$A$3:$C$275,3)),"Err",IF(VLOOKUP(AY92,'Player List'!$A$3:$C$275,3)='Player Input'!$B92,"OK",IF(VLOOKUP(AY92,'Player List'!$A$3:$C$275,2)=VLOOKUP($B92,'Lookup Lists'!$A$2:$C$23,3),"CS","Err"))))</f>
        <v>OK</v>
      </c>
      <c r="BU92" s="3" t="str">
        <f>IF(AZ92=" ","OK",IF(ISBLANK(VLOOKUP(AZ92,'Player List'!$A$3:$C$275,3)),"Err",IF(VLOOKUP(AZ92,'Player List'!$A$3:$C$275,3)='Player Input'!$B92,"OK",IF(VLOOKUP(AZ92,'Player List'!$A$3:$C$275,2)=VLOOKUP($B92,'Lookup Lists'!$A$2:$C$23,3),"CS","Err"))))</f>
        <v>OK</v>
      </c>
      <c r="BV92" s="3" t="str">
        <f>IF(BA92=" ","OK",IF(ISBLANK(VLOOKUP(BA92,'Player List'!$A$3:$C$275,3)),"Err",IF(VLOOKUP(BA92,'Player List'!$A$3:$C$275,3)='Player Input'!$B92,"OK",IF(VLOOKUP(BA92,'Player List'!$A$3:$C$275,2)=VLOOKUP($B92,'Lookup Lists'!$A$2:$C$23,3),"CS","Err"))))</f>
        <v>OK</v>
      </c>
      <c r="BW92" s="3" t="str">
        <f>IF(BB92=" ","OK",IF(ISBLANK(VLOOKUP(BB92,'Player List'!$A$3:$C$275,3)),"Err",IF(VLOOKUP(BB92,'Player List'!$A$3:$C$275,3)='Player Input'!$B92,"OK",IF(VLOOKUP(BB92,'Player List'!$A$3:$C$275,2)=VLOOKUP($B92,'Lookup Lists'!$A$2:$C$23,3),"CS","Err"))))</f>
        <v>OK</v>
      </c>
      <c r="BX92" s="3" t="str">
        <f>IF(BC92=" ","OK",IF(ISBLANK(VLOOKUP(BC92,'Player List'!$A$3:$C$275,3)),"Err",IF(VLOOKUP(BC92,'Player List'!$A$3:$C$275,3)='Player Input'!$B92,"OK",IF(VLOOKUP(BC92,'Player List'!$A$3:$C$275,2)=VLOOKUP($B92,'Lookup Lists'!$A$2:$C$23,3),"CS","Err"))))</f>
        <v>OK</v>
      </c>
      <c r="BY92" s="3" t="str">
        <f>IF(BD92=" ","OK",IF(ISBLANK(VLOOKUP(BD92,'Player List'!$A$3:$C$275,3)),"Err",IF(VLOOKUP(BD92,'Player List'!$A$3:$C$275,3)='Player Input'!$B92,"OK",IF(VLOOKUP(BD92,'Player List'!$A$3:$C$275,2)=VLOOKUP($B92,'Lookup Lists'!$A$2:$C$23,3),"CS","Err"))))</f>
        <v>OK</v>
      </c>
      <c r="BZ92" s="42" t="str">
        <f>IF(BE92=" ","OK",IF(ISBLANK(VLOOKUP(BE92,'Player List'!$A$3:$C$275,3)),"Err",IF(VLOOKUP(BE92,'Player List'!$A$3:$C$275,3)='Player Input'!$C92,"OK",IF(VLOOKUP(BE92,'Player List'!$A$3:$C$275,2)=VLOOKUP($C92,'Lookup Lists'!$A$2:$C$23,3),"CS","Err"))))</f>
        <v>OK</v>
      </c>
      <c r="CA92" s="3" t="str">
        <f>IF(BF92=" ","OK",IF(ISBLANK(VLOOKUP(BF92,'Player List'!$A$3:$C$275,3)),"Err",IF(VLOOKUP(BF92,'Player List'!$A$3:$C$275,3)='Player Input'!$C92,"OK",IF(VLOOKUP(BF92,'Player List'!$A$3:$C$275,2)=VLOOKUP($C92,'Lookup Lists'!$A$2:$C$23,3),"CS","Err"))))</f>
        <v>OK</v>
      </c>
      <c r="CB92" s="3" t="str">
        <f>IF(BG92=" ","OK",IF(ISBLANK(VLOOKUP(BG92,'Player List'!$A$3:$C$275,3)),"Err",IF(VLOOKUP(BG92,'Player List'!$A$3:$C$275,3)='Player Input'!$C92,"OK",IF(VLOOKUP(BG92,'Player List'!$A$3:$C$275,2)=VLOOKUP($C92,'Lookup Lists'!$A$2:$C$23,3),"CS","Err"))))</f>
        <v>OK</v>
      </c>
      <c r="CC92" s="3" t="str">
        <f>IF(BH92=" ","OK",IF(ISBLANK(VLOOKUP(BH92,'Player List'!$A$3:$C$275,3)),"Err",IF(VLOOKUP(BH92,'Player List'!$A$3:$C$275,3)='Player Input'!$C92,"OK",IF(VLOOKUP(BH92,'Player List'!$A$3:$C$275,2)=VLOOKUP($C92,'Lookup Lists'!$A$2:$C$23,3),"CS","Err"))))</f>
        <v>OK</v>
      </c>
      <c r="CD92" s="3" t="str">
        <f>IF(BI92=" ","OK",IF(ISBLANK(VLOOKUP(BI92,'Player List'!$A$3:$C$275,3)),"Err",IF(VLOOKUP(BI92,'Player List'!$A$3:$C$275,3)='Player Input'!$C92,"OK",IF(VLOOKUP(BI92,'Player List'!$A$3:$C$275,2)=VLOOKUP($C92,'Lookup Lists'!$A$2:$C$23,3),"CS","Err"))))</f>
        <v>OK</v>
      </c>
      <c r="CE92" s="3" t="str">
        <f>IF(BJ92=" ","OK",IF(ISBLANK(VLOOKUP(BJ92,'Player List'!$A$3:$C$275,3)),"Err",IF(VLOOKUP(BJ92,'Player List'!$A$3:$C$275,3)='Player Input'!$C92,"OK",IF(VLOOKUP(BJ92,'Player List'!$A$3:$C$275,2)=VLOOKUP($C92,'Lookup Lists'!$A$2:$C$23,3),"CS","Err"))))</f>
        <v>OK</v>
      </c>
      <c r="CF92" s="3" t="str">
        <f>IF(BK92=" ","OK",IF(ISBLANK(VLOOKUP(BK92,'Player List'!$A$3:$C$275,3)),"Err",IF(VLOOKUP(BK92,'Player List'!$A$3:$C$275,3)='Player Input'!$C92,"OK",IF(VLOOKUP(BK92,'Player List'!$A$3:$C$275,2)=VLOOKUP($C92,'Lookup Lists'!$A$2:$C$23,3),"CS","Err"))))</f>
        <v>OK</v>
      </c>
      <c r="CG92" s="3" t="str">
        <f>IF(BL92=" ","OK",IF(ISBLANK(VLOOKUP(BL92,'Player List'!$A$3:$C$275,3)),"Err",IF(VLOOKUP(BL92,'Player List'!$A$3:$C$275,3)='Player Input'!$C92,"OK",IF(VLOOKUP(BL92,'Player List'!$A$3:$C$275,2)=VLOOKUP($C92,'Lookup Lists'!$A$2:$C$23,3),"CS","Err"))))</f>
        <v>OK</v>
      </c>
      <c r="CH92" s="3" t="str">
        <f>IF(BM92=" ","OK",IF(ISBLANK(VLOOKUP(BM92,'Player List'!$A$3:$C$275,3)),"Err",IF(VLOOKUP(BM92,'Player List'!$A$3:$C$275,3)='Player Input'!$C92,"OK",IF(VLOOKUP(BM92,'Player List'!$A$3:$C$275,2)=VLOOKUP($C92,'Lookup Lists'!$A$2:$C$23,3),"CS","Err"))))</f>
        <v>OK</v>
      </c>
      <c r="CI92" s="43" t="str">
        <f>IF(BN92=" ","OK",IF(ISBLANK(VLOOKUP(BN92,'Player List'!$A$3:$C$275,3)),"Err",IF(VLOOKUP(BN92,'Player List'!$A$3:$C$275,3)='Player Input'!$C92,"OK",IF(VLOOKUP(BN92,'Player List'!$A$3:$C$275,2)=VLOOKUP($C92,'Lookup Lists'!$A$2:$C$23,3),"CS","Err"))))</f>
        <v>OK</v>
      </c>
    </row>
    <row r="93" spans="1:87" x14ac:dyDescent="0.2">
      <c r="A93" s="90">
        <v>42710</v>
      </c>
      <c r="B93" s="89" t="s">
        <v>389</v>
      </c>
      <c r="C93" s="89" t="s">
        <v>272</v>
      </c>
      <c r="D93" s="60" t="str">
        <f t="shared" si="57"/>
        <v>OK</v>
      </c>
      <c r="E93" s="42">
        <v>347</v>
      </c>
      <c r="F93" s="46" t="str">
        <f>VLOOKUP(E93,'Player List'!$A$3:$F$275,6)</f>
        <v>T COOPER</v>
      </c>
      <c r="G93" s="3">
        <v>360</v>
      </c>
      <c r="H93" s="46" t="str">
        <f>VLOOKUP(G93,'Player List'!$A$3:$F$275,6)</f>
        <v>P GOULDING</v>
      </c>
      <c r="I93" s="3">
        <v>353</v>
      </c>
      <c r="J93" s="46" t="str">
        <f>VLOOKUP(I93,'Player List'!$A$3:$F$275,6)</f>
        <v>T ORLEY</v>
      </c>
      <c r="K93" s="3">
        <v>278</v>
      </c>
      <c r="L93" s="46" t="str">
        <f>VLOOKUP(K93,'Player List'!$A$3:$F$275,6)</f>
        <v>P KENNETT</v>
      </c>
      <c r="M93" s="42">
        <v>332</v>
      </c>
      <c r="N93" s="46" t="str">
        <f>VLOOKUP(M93,'Player List'!$A$3:$F$275,6)</f>
        <v>D SMITH</v>
      </c>
      <c r="O93" s="3">
        <v>336</v>
      </c>
      <c r="P93" s="46" t="str">
        <f>VLOOKUP(O93,'Player List'!$A$3:$F$275,6)</f>
        <v>I HEALEY</v>
      </c>
      <c r="Q93" s="3">
        <v>334</v>
      </c>
      <c r="R93" s="46" t="str">
        <f>VLOOKUP(Q93,'Player List'!$A$3:$F$275,6)</f>
        <v>J TROUT</v>
      </c>
      <c r="S93" s="3">
        <v>333</v>
      </c>
      <c r="T93" s="47" t="str">
        <f>VLOOKUP(S93,'Player List'!$A$3:$F$275,6)</f>
        <v>P SMITH</v>
      </c>
      <c r="U93" s="46"/>
      <c r="V93" s="46" t="e">
        <f>VLOOKUP(U93,'Player List'!$A$3:$F$275,6)</f>
        <v>#N/A</v>
      </c>
      <c r="W93" s="46"/>
      <c r="X93" s="47" t="e">
        <f>VLOOKUP(W93,'Player List'!$A$3:$F$275,6)</f>
        <v>#N/A</v>
      </c>
      <c r="Y93" s="34"/>
      <c r="Z93" s="42">
        <v>157</v>
      </c>
      <c r="AA93" s="46" t="str">
        <f>VLOOKUP(Z93,'Player List'!$A$3:$F$275,6)</f>
        <v>S DIX</v>
      </c>
      <c r="AB93" s="3">
        <v>165</v>
      </c>
      <c r="AC93" s="46" t="str">
        <f>VLOOKUP(AB93,'Player List'!$A$3:$F$275,6)</f>
        <v>P COOK</v>
      </c>
      <c r="AD93" s="3">
        <v>155</v>
      </c>
      <c r="AE93" s="46" t="str">
        <f>VLOOKUP(AD93,'Player List'!$A$3:$F$275,6)</f>
        <v>H CHURCHILL</v>
      </c>
      <c r="AF93" s="3">
        <v>162</v>
      </c>
      <c r="AG93" s="47" t="str">
        <f>VLOOKUP(AF93,'Player List'!$A$3:$F$275,6)</f>
        <v>D MILLS</v>
      </c>
      <c r="AH93" s="42">
        <v>160</v>
      </c>
      <c r="AI93" s="46" t="str">
        <f>VLOOKUP(AH93,'Player List'!$A$3:$F$275,6)</f>
        <v>L COLE</v>
      </c>
      <c r="AJ93" s="3">
        <v>156</v>
      </c>
      <c r="AK93" s="46" t="str">
        <f>VLOOKUP(AJ93,'Player List'!$A$3:$F$275,6)</f>
        <v>J CHURCHILL</v>
      </c>
      <c r="AL93" s="3">
        <v>319</v>
      </c>
      <c r="AM93" s="46" t="str">
        <f>VLOOKUP(AL93,'Player List'!$A$3:$F$275,6)</f>
        <v>R PEARCE</v>
      </c>
      <c r="AN93" s="3">
        <v>166</v>
      </c>
      <c r="AO93" s="47" t="str">
        <f>VLOOKUP(AN93,'Player List'!$A$3:$F$275,6)</f>
        <v>J PERKS</v>
      </c>
      <c r="AP93" s="46"/>
      <c r="AQ93" s="46" t="e">
        <f>VLOOKUP(AP93,'Player List'!$A$3:$F$275,6)</f>
        <v>#N/A</v>
      </c>
      <c r="AR93" s="46"/>
      <c r="AS93" s="47" t="e">
        <f>VLOOKUP(AR93,'Player List'!$A$3:$F$275,6)</f>
        <v>#N/A</v>
      </c>
      <c r="AU93" s="42">
        <f t="shared" ref="AU93:AU158" si="74">IF(+E93&gt;0,E93," ")</f>
        <v>347</v>
      </c>
      <c r="AV93" s="3">
        <f t="shared" ref="AV93:AV158" si="75">IF(+G93&gt;0,G93," ")</f>
        <v>360</v>
      </c>
      <c r="AW93" s="3">
        <f t="shared" ref="AW93:AW158" si="76">IF(+I93&gt;0,I93," ")</f>
        <v>353</v>
      </c>
      <c r="AX93" s="3">
        <f t="shared" ref="AX93:AX158" si="77">IF(+K93&gt;0,K93," ")</f>
        <v>278</v>
      </c>
      <c r="AY93" s="3">
        <f t="shared" ref="AY93:AY158" si="78">IF(+M93&gt;0,M93," ")</f>
        <v>332</v>
      </c>
      <c r="AZ93" s="3">
        <f t="shared" ref="AZ93:AZ158" si="79">IF(+O93&gt;0,O93," ")</f>
        <v>336</v>
      </c>
      <c r="BA93" s="3">
        <f t="shared" ref="BA93:BA158" si="80">IF(+Q93&gt;0,Q93," ")</f>
        <v>334</v>
      </c>
      <c r="BB93" s="3">
        <f t="shared" ref="BB93:BB158" si="81">IF(+S93&gt;0,S93," ")</f>
        <v>333</v>
      </c>
      <c r="BC93" s="3" t="str">
        <f t="shared" si="53"/>
        <v xml:space="preserve"> </v>
      </c>
      <c r="BD93" s="3" t="str">
        <f t="shared" si="54"/>
        <v xml:space="preserve"> </v>
      </c>
      <c r="BE93" s="42">
        <f t="shared" ref="BE93:BE158" si="82">IF(+Z93&gt;0,Z93," ")</f>
        <v>157</v>
      </c>
      <c r="BF93" s="3">
        <f t="shared" ref="BF93:BF158" si="83">IF(+AB93&gt;0,AB93," ")</f>
        <v>165</v>
      </c>
      <c r="BG93" s="3">
        <f t="shared" ref="BG93:BG158" si="84">IF(+AD93&gt;0,AD93," ")</f>
        <v>155</v>
      </c>
      <c r="BH93" s="3">
        <f t="shared" ref="BH93:BH158" si="85">IF(+AF93&gt;0,AF93," ")</f>
        <v>162</v>
      </c>
      <c r="BI93" s="3">
        <f t="shared" ref="BI93:BI158" si="86">IF(+AH93&gt;0,AH93," ")</f>
        <v>160</v>
      </c>
      <c r="BJ93" s="3">
        <f t="shared" ref="BJ93:BJ158" si="87">IF(+AJ93&gt;0,AJ93," ")</f>
        <v>156</v>
      </c>
      <c r="BK93" s="3">
        <f t="shared" ref="BK93:BK158" si="88">IF(+AL93&gt;0,AL93," ")</f>
        <v>319</v>
      </c>
      <c r="BL93" s="3">
        <f t="shared" ref="BL93:BL158" si="89">IF(+AN93&gt;0,AN93," ")</f>
        <v>166</v>
      </c>
      <c r="BM93" s="3" t="str">
        <f t="shared" si="55"/>
        <v xml:space="preserve"> </v>
      </c>
      <c r="BN93" s="43" t="str">
        <f t="shared" si="56"/>
        <v xml:space="preserve"> </v>
      </c>
      <c r="BP93" s="42" t="str">
        <f>IF(AU93=" ","OK",IF(ISBLANK(VLOOKUP(AU93,'Player List'!$A$3:$C$275,3)),"Err",IF(VLOOKUP(AU93,'Player List'!$A$3:$C$275,3)='Player Input'!$B93,"OK",IF(VLOOKUP(AU93,'Player List'!$A$3:$C$275,2)=VLOOKUP($B93,'Lookup Lists'!$A$2:$C$23,3),"CS","Err"))))</f>
        <v>OK</v>
      </c>
      <c r="BQ93" s="3" t="str">
        <f>IF(AV93=" ","OK",IF(ISBLANK(VLOOKUP(AV93,'Player List'!$A$3:$C$275,3)),"Err",IF(VLOOKUP(AV93,'Player List'!$A$3:$C$275,3)='Player Input'!$B93,"OK",IF(VLOOKUP(AV93,'Player List'!$A$3:$C$275,2)=VLOOKUP($B93,'Lookup Lists'!$A$2:$C$23,3),"CS","Err"))))</f>
        <v>OK</v>
      </c>
      <c r="BR93" s="3" t="str">
        <f>IF(AW93=" ","OK",IF(ISBLANK(VLOOKUP(AW93,'Player List'!$A$3:$C$275,3)),"Err",IF(VLOOKUP(AW93,'Player List'!$A$3:$C$275,3)='Player Input'!$B93,"OK",IF(VLOOKUP(AW93,'Player List'!$A$3:$C$275,2)=VLOOKUP($B93,'Lookup Lists'!$A$2:$C$23,3),"CS","Err"))))</f>
        <v>OK</v>
      </c>
      <c r="BS93" s="3" t="str">
        <f>IF(AX93=" ","OK",IF(ISBLANK(VLOOKUP(AX93,'Player List'!$A$3:$C$275,3)),"Err",IF(VLOOKUP(AX93,'Player List'!$A$3:$C$275,3)='Player Input'!$B93,"OK",IF(VLOOKUP(AX93,'Player List'!$A$3:$C$275,2)=VLOOKUP($B93,'Lookup Lists'!$A$2:$C$23,3),"CS","Err"))))</f>
        <v>OK</v>
      </c>
      <c r="BT93" s="3" t="str">
        <f>IF(AY93=" ","OK",IF(ISBLANK(VLOOKUP(AY93,'Player List'!$A$3:$C$275,3)),"Err",IF(VLOOKUP(AY93,'Player List'!$A$3:$C$275,3)='Player Input'!$B93,"OK",IF(VLOOKUP(AY93,'Player List'!$A$3:$C$275,2)=VLOOKUP($B93,'Lookup Lists'!$A$2:$C$23,3),"CS","Err"))))</f>
        <v>OK</v>
      </c>
      <c r="BU93" s="3" t="str">
        <f>IF(AZ93=" ","OK",IF(ISBLANK(VLOOKUP(AZ93,'Player List'!$A$3:$C$275,3)),"Err",IF(VLOOKUP(AZ93,'Player List'!$A$3:$C$275,3)='Player Input'!$B93,"OK",IF(VLOOKUP(AZ93,'Player List'!$A$3:$C$275,2)=VLOOKUP($B93,'Lookup Lists'!$A$2:$C$23,3),"CS","Err"))))</f>
        <v>OK</v>
      </c>
      <c r="BV93" s="3" t="str">
        <f>IF(BA93=" ","OK",IF(ISBLANK(VLOOKUP(BA93,'Player List'!$A$3:$C$275,3)),"Err",IF(VLOOKUP(BA93,'Player List'!$A$3:$C$275,3)='Player Input'!$B93,"OK",IF(VLOOKUP(BA93,'Player List'!$A$3:$C$275,2)=VLOOKUP($B93,'Lookup Lists'!$A$2:$C$23,3),"CS","Err"))))</f>
        <v>OK</v>
      </c>
      <c r="BW93" s="3" t="str">
        <f>IF(BB93=" ","OK",IF(ISBLANK(VLOOKUP(BB93,'Player List'!$A$3:$C$275,3)),"Err",IF(VLOOKUP(BB93,'Player List'!$A$3:$C$275,3)='Player Input'!$B93,"OK",IF(VLOOKUP(BB93,'Player List'!$A$3:$C$275,2)=VLOOKUP($B93,'Lookup Lists'!$A$2:$C$23,3),"CS","Err"))))</f>
        <v>OK</v>
      </c>
      <c r="BX93" s="3" t="str">
        <f>IF(BC93=" ","OK",IF(ISBLANK(VLOOKUP(BC93,'Player List'!$A$3:$C$275,3)),"Err",IF(VLOOKUP(BC93,'Player List'!$A$3:$C$275,3)='Player Input'!$B93,"OK",IF(VLOOKUP(BC93,'Player List'!$A$3:$C$275,2)=VLOOKUP($B93,'Lookup Lists'!$A$2:$C$23,3),"CS","Err"))))</f>
        <v>OK</v>
      </c>
      <c r="BY93" s="3" t="str">
        <f>IF(BD93=" ","OK",IF(ISBLANK(VLOOKUP(BD93,'Player List'!$A$3:$C$275,3)),"Err",IF(VLOOKUP(BD93,'Player List'!$A$3:$C$275,3)='Player Input'!$B93,"OK",IF(VLOOKUP(BD93,'Player List'!$A$3:$C$275,2)=VLOOKUP($B93,'Lookup Lists'!$A$2:$C$23,3),"CS","Err"))))</f>
        <v>OK</v>
      </c>
      <c r="BZ93" s="42" t="str">
        <f>IF(BE93=" ","OK",IF(ISBLANK(VLOOKUP(BE93,'Player List'!$A$3:$C$275,3)),"Err",IF(VLOOKUP(BE93,'Player List'!$A$3:$C$275,3)='Player Input'!$C93,"OK",IF(VLOOKUP(BE93,'Player List'!$A$3:$C$275,2)=VLOOKUP($C93,'Lookup Lists'!$A$2:$C$23,3),"CS","Err"))))</f>
        <v>OK</v>
      </c>
      <c r="CA93" s="3" t="str">
        <f>IF(BF93=" ","OK",IF(ISBLANK(VLOOKUP(BF93,'Player List'!$A$3:$C$275,3)),"Err",IF(VLOOKUP(BF93,'Player List'!$A$3:$C$275,3)='Player Input'!$C93,"OK",IF(VLOOKUP(BF93,'Player List'!$A$3:$C$275,2)=VLOOKUP($C93,'Lookup Lists'!$A$2:$C$23,3),"CS","Err"))))</f>
        <v>OK</v>
      </c>
      <c r="CB93" s="3" t="str">
        <f>IF(BG93=" ","OK",IF(ISBLANK(VLOOKUP(BG93,'Player List'!$A$3:$C$275,3)),"Err",IF(VLOOKUP(BG93,'Player List'!$A$3:$C$275,3)='Player Input'!$C93,"OK",IF(VLOOKUP(BG93,'Player List'!$A$3:$C$275,2)=VLOOKUP($C93,'Lookup Lists'!$A$2:$C$23,3),"CS","Err"))))</f>
        <v>OK</v>
      </c>
      <c r="CC93" s="3" t="str">
        <f>IF(BH93=" ","OK",IF(ISBLANK(VLOOKUP(BH93,'Player List'!$A$3:$C$275,3)),"Err",IF(VLOOKUP(BH93,'Player List'!$A$3:$C$275,3)='Player Input'!$C93,"OK",IF(VLOOKUP(BH93,'Player List'!$A$3:$C$275,2)=VLOOKUP($C93,'Lookup Lists'!$A$2:$C$23,3),"CS","Err"))))</f>
        <v>OK</v>
      </c>
      <c r="CD93" s="3" t="str">
        <f>IF(BI93=" ","OK",IF(ISBLANK(VLOOKUP(BI93,'Player List'!$A$3:$C$275,3)),"Err",IF(VLOOKUP(BI93,'Player List'!$A$3:$C$275,3)='Player Input'!$C93,"OK",IF(VLOOKUP(BI93,'Player List'!$A$3:$C$275,2)=VLOOKUP($C93,'Lookup Lists'!$A$2:$C$23,3),"CS","Err"))))</f>
        <v>OK</v>
      </c>
      <c r="CE93" s="3" t="str">
        <f>IF(BJ93=" ","OK",IF(ISBLANK(VLOOKUP(BJ93,'Player List'!$A$3:$C$275,3)),"Err",IF(VLOOKUP(BJ93,'Player List'!$A$3:$C$275,3)='Player Input'!$C93,"OK",IF(VLOOKUP(BJ93,'Player List'!$A$3:$C$275,2)=VLOOKUP($C93,'Lookup Lists'!$A$2:$C$23,3),"CS","Err"))))</f>
        <v>OK</v>
      </c>
      <c r="CF93" s="3" t="str">
        <f>IF(BK93=" ","OK",IF(ISBLANK(VLOOKUP(BK93,'Player List'!$A$3:$C$275,3)),"Err",IF(VLOOKUP(BK93,'Player List'!$A$3:$C$275,3)='Player Input'!$C93,"OK",IF(VLOOKUP(BK93,'Player List'!$A$3:$C$275,2)=VLOOKUP($C93,'Lookup Lists'!$A$2:$C$23,3),"CS","Err"))))</f>
        <v>OK</v>
      </c>
      <c r="CG93" s="3" t="str">
        <f>IF(BL93=" ","OK",IF(ISBLANK(VLOOKUP(BL93,'Player List'!$A$3:$C$275,3)),"Err",IF(VLOOKUP(BL93,'Player List'!$A$3:$C$275,3)='Player Input'!$C93,"OK",IF(VLOOKUP(BL93,'Player List'!$A$3:$C$275,2)=VLOOKUP($C93,'Lookup Lists'!$A$2:$C$23,3),"CS","Err"))))</f>
        <v>OK</v>
      </c>
      <c r="CH93" s="3" t="str">
        <f>IF(BM93=" ","OK",IF(ISBLANK(VLOOKUP(BM93,'Player List'!$A$3:$C$275,3)),"Err",IF(VLOOKUP(BM93,'Player List'!$A$3:$C$275,3)='Player Input'!$C93,"OK",IF(VLOOKUP(BM93,'Player List'!$A$3:$C$275,2)=VLOOKUP($C93,'Lookup Lists'!$A$2:$C$23,3),"CS","Err"))))</f>
        <v>OK</v>
      </c>
      <c r="CI93" s="43" t="str">
        <f>IF(BN93=" ","OK",IF(ISBLANK(VLOOKUP(BN93,'Player List'!$A$3:$C$275,3)),"Err",IF(VLOOKUP(BN93,'Player List'!$A$3:$C$275,3)='Player Input'!$C93,"OK",IF(VLOOKUP(BN93,'Player List'!$A$3:$C$275,2)=VLOOKUP($C93,'Lookup Lists'!$A$2:$C$23,3),"CS","Err"))))</f>
        <v>OK</v>
      </c>
    </row>
    <row r="94" spans="1:87" x14ac:dyDescent="0.2">
      <c r="A94" s="108">
        <v>42711</v>
      </c>
      <c r="B94" s="109" t="s">
        <v>270</v>
      </c>
      <c r="C94" s="109" t="s">
        <v>10</v>
      </c>
      <c r="D94" s="60" t="str">
        <f t="shared" si="57"/>
        <v>OK</v>
      </c>
      <c r="E94" s="42">
        <v>357</v>
      </c>
      <c r="F94" s="46" t="str">
        <f>VLOOKUP(E94,'Player List'!$A$3:$F$275,6)</f>
        <v>C WOAKES</v>
      </c>
      <c r="G94" s="3">
        <v>365</v>
      </c>
      <c r="H94" s="46" t="str">
        <f>VLOOKUP(G94,'Player List'!$A$3:$F$275,6)</f>
        <v>A MARFELL</v>
      </c>
      <c r="I94" s="3">
        <v>23</v>
      </c>
      <c r="J94" s="46" t="str">
        <f>VLOOKUP(I94,'Player List'!$A$3:$F$275,6)</f>
        <v>R BELL</v>
      </c>
      <c r="K94" s="3">
        <v>13</v>
      </c>
      <c r="L94" s="46" t="str">
        <f>VLOOKUP(K94,'Player List'!$A$3:$F$275,6)</f>
        <v>G BYWATER</v>
      </c>
      <c r="M94" s="42">
        <v>320</v>
      </c>
      <c r="N94" s="46" t="str">
        <f>VLOOKUP(M94,'Player List'!$A$3:$F$275,6)</f>
        <v>C BIRKIN</v>
      </c>
      <c r="O94" s="3">
        <v>279</v>
      </c>
      <c r="P94" s="46" t="str">
        <f>VLOOKUP(O94,'Player List'!$A$3:$F$275,6)</f>
        <v>R MARTIN</v>
      </c>
      <c r="Q94" s="3">
        <v>273</v>
      </c>
      <c r="R94" s="46" t="str">
        <f>VLOOKUP(Q94,'Player List'!$A$3:$F$275,6)</f>
        <v>J BEVAN</v>
      </c>
      <c r="S94" s="3">
        <v>14</v>
      </c>
      <c r="T94" s="47" t="str">
        <f>VLOOKUP(S94,'Player List'!$A$3:$F$275,6)</f>
        <v>D BYWATER</v>
      </c>
      <c r="U94" s="46"/>
      <c r="V94" s="46" t="e">
        <f>VLOOKUP(U94,'Player List'!$A$3:$F$275,6)</f>
        <v>#N/A</v>
      </c>
      <c r="W94" s="46"/>
      <c r="X94" s="47" t="e">
        <f>VLOOKUP(W94,'Player List'!$A$3:$F$275,6)</f>
        <v>#N/A</v>
      </c>
      <c r="Y94" s="34"/>
      <c r="Z94" s="42">
        <v>316</v>
      </c>
      <c r="AA94" s="46" t="str">
        <f>VLOOKUP(Z94,'Player List'!$A$3:$F$275,6)</f>
        <v>D SMITH</v>
      </c>
      <c r="AB94" s="3">
        <v>52</v>
      </c>
      <c r="AC94" s="46" t="str">
        <f>VLOOKUP(AB94,'Player List'!$A$3:$F$275,6)</f>
        <v>P DAVIS</v>
      </c>
      <c r="AD94" s="3">
        <v>50</v>
      </c>
      <c r="AE94" s="46" t="str">
        <f>VLOOKUP(AD94,'Player List'!$A$3:$F$275,6)</f>
        <v>D GRIFFITHS</v>
      </c>
      <c r="AF94" s="3">
        <v>43</v>
      </c>
      <c r="AG94" s="47" t="str">
        <f>VLOOKUP(AF94,'Player List'!$A$3:$F$275,6)</f>
        <v>J STANNARD</v>
      </c>
      <c r="AH94" s="42">
        <v>281</v>
      </c>
      <c r="AI94" s="46" t="str">
        <f>VLOOKUP(AH94,'Player List'!$A$3:$F$275,6)</f>
        <v>C WHEADON</v>
      </c>
      <c r="AJ94" s="3">
        <v>322</v>
      </c>
      <c r="AK94" s="46" t="str">
        <f>VLOOKUP(AJ94,'Player List'!$A$3:$F$275,6)</f>
        <v>M DAINES</v>
      </c>
      <c r="AL94" s="3">
        <v>53</v>
      </c>
      <c r="AM94" s="46" t="str">
        <f>VLOOKUP(AL94,'Player List'!$A$3:$F$275,6)</f>
        <v>C ROWLAND</v>
      </c>
      <c r="AN94" s="3">
        <v>44</v>
      </c>
      <c r="AO94" s="47" t="str">
        <f>VLOOKUP(AN94,'Player List'!$A$3:$F$275,6)</f>
        <v>S STANNARD</v>
      </c>
      <c r="AP94" s="46"/>
      <c r="AQ94" s="46" t="e">
        <f>VLOOKUP(AP94,'Player List'!$A$3:$F$275,6)</f>
        <v>#N/A</v>
      </c>
      <c r="AR94" s="46"/>
      <c r="AS94" s="47" t="e">
        <f>VLOOKUP(AR94,'Player List'!$A$3:$F$275,6)</f>
        <v>#N/A</v>
      </c>
      <c r="AU94" s="42">
        <f t="shared" si="74"/>
        <v>357</v>
      </c>
      <c r="AV94" s="3">
        <f t="shared" si="75"/>
        <v>365</v>
      </c>
      <c r="AW94" s="3">
        <f t="shared" si="76"/>
        <v>23</v>
      </c>
      <c r="AX94" s="3">
        <f t="shared" si="77"/>
        <v>13</v>
      </c>
      <c r="AY94" s="3">
        <f t="shared" si="78"/>
        <v>320</v>
      </c>
      <c r="AZ94" s="3">
        <f t="shared" si="79"/>
        <v>279</v>
      </c>
      <c r="BA94" s="3">
        <f t="shared" si="80"/>
        <v>273</v>
      </c>
      <c r="BB94" s="3">
        <f t="shared" si="81"/>
        <v>14</v>
      </c>
      <c r="BC94" s="3" t="str">
        <f t="shared" si="53"/>
        <v xml:space="preserve"> </v>
      </c>
      <c r="BD94" s="3" t="str">
        <f t="shared" si="54"/>
        <v xml:space="preserve"> </v>
      </c>
      <c r="BE94" s="42">
        <f t="shared" si="82"/>
        <v>316</v>
      </c>
      <c r="BF94" s="3">
        <f t="shared" si="83"/>
        <v>52</v>
      </c>
      <c r="BG94" s="3">
        <f t="shared" si="84"/>
        <v>50</v>
      </c>
      <c r="BH94" s="3">
        <f t="shared" si="85"/>
        <v>43</v>
      </c>
      <c r="BI94" s="3">
        <f t="shared" si="86"/>
        <v>281</v>
      </c>
      <c r="BJ94" s="3">
        <f t="shared" si="87"/>
        <v>322</v>
      </c>
      <c r="BK94" s="3">
        <f t="shared" si="88"/>
        <v>53</v>
      </c>
      <c r="BL94" s="3">
        <f t="shared" si="89"/>
        <v>44</v>
      </c>
      <c r="BM94" s="3" t="str">
        <f t="shared" si="55"/>
        <v xml:space="preserve"> </v>
      </c>
      <c r="BN94" s="43" t="str">
        <f t="shared" si="56"/>
        <v xml:space="preserve"> </v>
      </c>
      <c r="BP94" s="42" t="str">
        <f>IF(AU94=" ","OK",IF(ISBLANK(VLOOKUP(AU94,'Player List'!$A$3:$C$275,3)),"Err",IF(VLOOKUP(AU94,'Player List'!$A$3:$C$275,3)='Player Input'!$B94,"OK",IF(VLOOKUP(AU94,'Player List'!$A$3:$C$275,2)=VLOOKUP($B94,'Lookup Lists'!$A$2:$C$23,3),"CS","Err"))))</f>
        <v>OK</v>
      </c>
      <c r="BQ94" s="3" t="str">
        <f>IF(AV94=" ","OK",IF(ISBLANK(VLOOKUP(AV94,'Player List'!$A$3:$C$275,3)),"Err",IF(VLOOKUP(AV94,'Player List'!$A$3:$C$275,3)='Player Input'!$B94,"OK",IF(VLOOKUP(AV94,'Player List'!$A$3:$C$275,2)=VLOOKUP($B94,'Lookup Lists'!$A$2:$C$23,3),"CS","Err"))))</f>
        <v>OK</v>
      </c>
      <c r="BR94" s="3" t="str">
        <f>IF(AW94=" ","OK",IF(ISBLANK(VLOOKUP(AW94,'Player List'!$A$3:$C$275,3)),"Err",IF(VLOOKUP(AW94,'Player List'!$A$3:$C$275,3)='Player Input'!$B94,"OK",IF(VLOOKUP(AW94,'Player List'!$A$3:$C$275,2)=VLOOKUP($B94,'Lookup Lists'!$A$2:$C$23,3),"CS","Err"))))</f>
        <v>OK</v>
      </c>
      <c r="BS94" s="3" t="str">
        <f>IF(AX94=" ","OK",IF(ISBLANK(VLOOKUP(AX94,'Player List'!$A$3:$C$275,3)),"Err",IF(VLOOKUP(AX94,'Player List'!$A$3:$C$275,3)='Player Input'!$B94,"OK",IF(VLOOKUP(AX94,'Player List'!$A$3:$C$275,2)=VLOOKUP($B94,'Lookup Lists'!$A$2:$C$23,3),"CS","Err"))))</f>
        <v>OK</v>
      </c>
      <c r="BT94" s="3" t="str">
        <f>IF(AY94=" ","OK",IF(ISBLANK(VLOOKUP(AY94,'Player List'!$A$3:$C$275,3)),"Err",IF(VLOOKUP(AY94,'Player List'!$A$3:$C$275,3)='Player Input'!$B94,"OK",IF(VLOOKUP(AY94,'Player List'!$A$3:$C$275,2)=VLOOKUP($B94,'Lookup Lists'!$A$2:$C$23,3),"CS","Err"))))</f>
        <v>OK</v>
      </c>
      <c r="BU94" s="3" t="str">
        <f>IF(AZ94=" ","OK",IF(ISBLANK(VLOOKUP(AZ94,'Player List'!$A$3:$C$275,3)),"Err",IF(VLOOKUP(AZ94,'Player List'!$A$3:$C$275,3)='Player Input'!$B94,"OK",IF(VLOOKUP(AZ94,'Player List'!$A$3:$C$275,2)=VLOOKUP($B94,'Lookup Lists'!$A$2:$C$23,3),"CS","Err"))))</f>
        <v>OK</v>
      </c>
      <c r="BV94" s="3" t="str">
        <f>IF(BA94=" ","OK",IF(ISBLANK(VLOOKUP(BA94,'Player List'!$A$3:$C$275,3)),"Err",IF(VLOOKUP(BA94,'Player List'!$A$3:$C$275,3)='Player Input'!$B94,"OK",IF(VLOOKUP(BA94,'Player List'!$A$3:$C$275,2)=VLOOKUP($B94,'Lookup Lists'!$A$2:$C$23,3),"CS","Err"))))</f>
        <v>OK</v>
      </c>
      <c r="BW94" s="3" t="str">
        <f>IF(BB94=" ","OK",IF(ISBLANK(VLOOKUP(BB94,'Player List'!$A$3:$C$275,3)),"Err",IF(VLOOKUP(BB94,'Player List'!$A$3:$C$275,3)='Player Input'!$B94,"OK",IF(VLOOKUP(BB94,'Player List'!$A$3:$C$275,2)=VLOOKUP($B94,'Lookup Lists'!$A$2:$C$23,3),"CS","Err"))))</f>
        <v>OK</v>
      </c>
      <c r="BX94" s="3" t="str">
        <f>IF(BC94=" ","OK",IF(ISBLANK(VLOOKUP(BC94,'Player List'!$A$3:$C$275,3)),"Err",IF(VLOOKUP(BC94,'Player List'!$A$3:$C$275,3)='Player Input'!$B94,"OK",IF(VLOOKUP(BC94,'Player List'!$A$3:$C$275,2)=VLOOKUP($B94,'Lookup Lists'!$A$2:$C$23,3),"CS","Err"))))</f>
        <v>OK</v>
      </c>
      <c r="BY94" s="3" t="str">
        <f>IF(BD94=" ","OK",IF(ISBLANK(VLOOKUP(BD94,'Player List'!$A$3:$C$275,3)),"Err",IF(VLOOKUP(BD94,'Player List'!$A$3:$C$275,3)='Player Input'!$B94,"OK",IF(VLOOKUP(BD94,'Player List'!$A$3:$C$275,2)=VLOOKUP($B94,'Lookup Lists'!$A$2:$C$23,3),"CS","Err"))))</f>
        <v>OK</v>
      </c>
      <c r="BZ94" s="42" t="str">
        <f>IF(BE94=" ","OK",IF(ISBLANK(VLOOKUP(BE94,'Player List'!$A$3:$C$275,3)),"Err",IF(VLOOKUP(BE94,'Player List'!$A$3:$C$275,3)='Player Input'!$C94,"OK",IF(VLOOKUP(BE94,'Player List'!$A$3:$C$275,2)=VLOOKUP($C94,'Lookup Lists'!$A$2:$C$23,3),"CS","Err"))))</f>
        <v>OK</v>
      </c>
      <c r="CA94" s="3" t="str">
        <f>IF(BF94=" ","OK",IF(ISBLANK(VLOOKUP(BF94,'Player List'!$A$3:$C$275,3)),"Err",IF(VLOOKUP(BF94,'Player List'!$A$3:$C$275,3)='Player Input'!$C94,"OK",IF(VLOOKUP(BF94,'Player List'!$A$3:$C$275,2)=VLOOKUP($C94,'Lookup Lists'!$A$2:$C$23,3),"CS","Err"))))</f>
        <v>OK</v>
      </c>
      <c r="CB94" s="3" t="str">
        <f>IF(BG94=" ","OK",IF(ISBLANK(VLOOKUP(BG94,'Player List'!$A$3:$C$275,3)),"Err",IF(VLOOKUP(BG94,'Player List'!$A$3:$C$275,3)='Player Input'!$C94,"OK",IF(VLOOKUP(BG94,'Player List'!$A$3:$C$275,2)=VLOOKUP($C94,'Lookup Lists'!$A$2:$C$23,3),"CS","Err"))))</f>
        <v>OK</v>
      </c>
      <c r="CC94" s="3" t="str">
        <f>IF(BH94=" ","OK",IF(ISBLANK(VLOOKUP(BH94,'Player List'!$A$3:$C$275,3)),"Err",IF(VLOOKUP(BH94,'Player List'!$A$3:$C$275,3)='Player Input'!$C94,"OK",IF(VLOOKUP(BH94,'Player List'!$A$3:$C$275,2)=VLOOKUP($C94,'Lookup Lists'!$A$2:$C$23,3),"CS","Err"))))</f>
        <v>OK</v>
      </c>
      <c r="CD94" s="3" t="str">
        <f>IF(BI94=" ","OK",IF(ISBLANK(VLOOKUP(BI94,'Player List'!$A$3:$C$275,3)),"Err",IF(VLOOKUP(BI94,'Player List'!$A$3:$C$275,3)='Player Input'!$C94,"OK",IF(VLOOKUP(BI94,'Player List'!$A$3:$C$275,2)=VLOOKUP($C94,'Lookup Lists'!$A$2:$C$23,3),"CS","Err"))))</f>
        <v>OK</v>
      </c>
      <c r="CE94" s="3" t="str">
        <f>IF(BJ94=" ","OK",IF(ISBLANK(VLOOKUP(BJ94,'Player List'!$A$3:$C$275,3)),"Err",IF(VLOOKUP(BJ94,'Player List'!$A$3:$C$275,3)='Player Input'!$C94,"OK",IF(VLOOKUP(BJ94,'Player List'!$A$3:$C$275,2)=VLOOKUP($C94,'Lookup Lists'!$A$2:$C$23,3),"CS","Err"))))</f>
        <v>OK</v>
      </c>
      <c r="CF94" s="3" t="str">
        <f>IF(BK94=" ","OK",IF(ISBLANK(VLOOKUP(BK94,'Player List'!$A$3:$C$275,3)),"Err",IF(VLOOKUP(BK94,'Player List'!$A$3:$C$275,3)='Player Input'!$C94,"OK",IF(VLOOKUP(BK94,'Player List'!$A$3:$C$275,2)=VLOOKUP($C94,'Lookup Lists'!$A$2:$C$23,3),"CS","Err"))))</f>
        <v>OK</v>
      </c>
      <c r="CG94" s="3" t="str">
        <f>IF(BL94=" ","OK",IF(ISBLANK(VLOOKUP(BL94,'Player List'!$A$3:$C$275,3)),"Err",IF(VLOOKUP(BL94,'Player List'!$A$3:$C$275,3)='Player Input'!$C94,"OK",IF(VLOOKUP(BL94,'Player List'!$A$3:$C$275,2)=VLOOKUP($C94,'Lookup Lists'!$A$2:$C$23,3),"CS","Err"))))</f>
        <v>OK</v>
      </c>
      <c r="CH94" s="3" t="str">
        <f>IF(BM94=" ","OK",IF(ISBLANK(VLOOKUP(BM94,'Player List'!$A$3:$C$275,3)),"Err",IF(VLOOKUP(BM94,'Player List'!$A$3:$C$275,3)='Player Input'!$C94,"OK",IF(VLOOKUP(BM94,'Player List'!$A$3:$C$275,2)=VLOOKUP($C94,'Lookup Lists'!$A$2:$C$23,3),"CS","Err"))))</f>
        <v>OK</v>
      </c>
      <c r="CI94" s="43" t="str">
        <f>IF(BN94=" ","OK",IF(ISBLANK(VLOOKUP(BN94,'Player List'!$A$3:$C$275,3)),"Err",IF(VLOOKUP(BN94,'Player List'!$A$3:$C$275,3)='Player Input'!$C94,"OK",IF(VLOOKUP(BN94,'Player List'!$A$3:$C$275,2)=VLOOKUP($C94,'Lookup Lists'!$A$2:$C$23,3),"CS","Err"))))</f>
        <v>OK</v>
      </c>
    </row>
    <row r="95" spans="1:87" x14ac:dyDescent="0.2">
      <c r="A95" s="108">
        <v>42711</v>
      </c>
      <c r="B95" s="109" t="s">
        <v>327</v>
      </c>
      <c r="C95" s="109" t="s">
        <v>345</v>
      </c>
      <c r="D95" s="60" t="str">
        <f t="shared" si="57"/>
        <v>CS</v>
      </c>
      <c r="E95" s="42">
        <v>104</v>
      </c>
      <c r="F95" s="46" t="str">
        <f>VLOOKUP(E95,'Player List'!$A$3:$F$275,6)</f>
        <v>J SMITH</v>
      </c>
      <c r="G95" s="3">
        <v>108</v>
      </c>
      <c r="H95" s="46" t="str">
        <f>VLOOKUP(G95,'Player List'!$A$3:$F$275,6)</f>
        <v>M GARDNER</v>
      </c>
      <c r="I95" s="3">
        <v>95</v>
      </c>
      <c r="J95" s="46" t="str">
        <f>VLOOKUP(I95,'Player List'!$A$3:$F$275,6)</f>
        <v>J HARRIS</v>
      </c>
      <c r="K95" s="3">
        <v>90</v>
      </c>
      <c r="L95" s="46" t="str">
        <f>VLOOKUP(K95,'Player List'!$A$3:$F$275,6)</f>
        <v>M ATTWOOD</v>
      </c>
      <c r="M95" s="42">
        <v>97</v>
      </c>
      <c r="N95" s="46" t="str">
        <f>VLOOKUP(M95,'Player List'!$A$3:$F$275,6)</f>
        <v>G JONES</v>
      </c>
      <c r="O95" s="3">
        <v>98</v>
      </c>
      <c r="P95" s="46" t="str">
        <f>VLOOKUP(O95,'Player List'!$A$3:$F$275,6)</f>
        <v>C KITE</v>
      </c>
      <c r="Q95" s="3">
        <v>100</v>
      </c>
      <c r="R95" s="46" t="str">
        <f>VLOOKUP(Q95,'Player List'!$A$3:$F$275,6)</f>
        <v>S KITE</v>
      </c>
      <c r="S95" s="3">
        <v>102</v>
      </c>
      <c r="T95" s="47" t="str">
        <f>VLOOKUP(S95,'Player List'!$A$3:$F$275,6)</f>
        <v>C SMITH</v>
      </c>
      <c r="U95" s="46"/>
      <c r="V95" s="46" t="e">
        <f>VLOOKUP(U95,'Player List'!$A$3:$F$275,6)</f>
        <v>#N/A</v>
      </c>
      <c r="W95" s="46"/>
      <c r="X95" s="47" t="e">
        <f>VLOOKUP(W95,'Player List'!$A$3:$F$275,6)</f>
        <v>#N/A</v>
      </c>
      <c r="Y95" s="34"/>
      <c r="Z95" s="42">
        <v>69</v>
      </c>
      <c r="AA95" s="46" t="str">
        <f>VLOOKUP(Z95,'Player List'!$A$3:$F$275,6)</f>
        <v>J TAYLOR</v>
      </c>
      <c r="AB95" s="3">
        <v>91</v>
      </c>
      <c r="AC95" s="46" t="str">
        <f>VLOOKUP(AB95,'Player List'!$A$3:$F$275,6)</f>
        <v>R BEMAND</v>
      </c>
      <c r="AD95" s="3">
        <v>64</v>
      </c>
      <c r="AE95" s="46" t="str">
        <f>VLOOKUP(AD95,'Player List'!$A$3:$F$275,6)</f>
        <v>R MILLINGTON</v>
      </c>
      <c r="AF95" s="3">
        <v>285</v>
      </c>
      <c r="AG95" s="47" t="str">
        <f>VLOOKUP(AF95,'Player List'!$A$3:$F$275,6)</f>
        <v>J CUMMINGS</v>
      </c>
      <c r="AH95" s="42">
        <v>61</v>
      </c>
      <c r="AI95" s="46" t="str">
        <f>VLOOKUP(AH95,'Player List'!$A$3:$F$275,6)</f>
        <v>E CLUTTERBUCK</v>
      </c>
      <c r="AJ95" s="3">
        <v>306</v>
      </c>
      <c r="AK95" s="46" t="str">
        <f>VLOOKUP(AJ95,'Player List'!$A$3:$F$275,6)</f>
        <v>T ROSSER</v>
      </c>
      <c r="AL95" s="3">
        <v>70</v>
      </c>
      <c r="AM95" s="46" t="str">
        <f>VLOOKUP(AL95,'Player List'!$A$3:$F$275,6)</f>
        <v>B HAYWARD</v>
      </c>
      <c r="AN95" s="3">
        <v>59</v>
      </c>
      <c r="AO95" s="47" t="str">
        <f>VLOOKUP(AN95,'Player List'!$A$3:$F$275,6)</f>
        <v>J BLEWITT</v>
      </c>
      <c r="AP95" s="46"/>
      <c r="AQ95" s="46" t="e">
        <f>VLOOKUP(AP95,'Player List'!$A$3:$F$275,6)</f>
        <v>#N/A</v>
      </c>
      <c r="AR95" s="46"/>
      <c r="AS95" s="47" t="e">
        <f>VLOOKUP(AR95,'Player List'!$A$3:$F$275,6)</f>
        <v>#N/A</v>
      </c>
      <c r="AU95" s="42">
        <f t="shared" si="74"/>
        <v>104</v>
      </c>
      <c r="AV95" s="3">
        <f t="shared" si="75"/>
        <v>108</v>
      </c>
      <c r="AW95" s="3">
        <f t="shared" si="76"/>
        <v>95</v>
      </c>
      <c r="AX95" s="3">
        <f t="shared" si="77"/>
        <v>90</v>
      </c>
      <c r="AY95" s="3">
        <f t="shared" si="78"/>
        <v>97</v>
      </c>
      <c r="AZ95" s="3">
        <f t="shared" si="79"/>
        <v>98</v>
      </c>
      <c r="BA95" s="3">
        <f t="shared" si="80"/>
        <v>100</v>
      </c>
      <c r="BB95" s="3">
        <f t="shared" si="81"/>
        <v>102</v>
      </c>
      <c r="BC95" s="3" t="str">
        <f t="shared" si="53"/>
        <v xml:space="preserve"> </v>
      </c>
      <c r="BD95" s="3" t="str">
        <f t="shared" si="54"/>
        <v xml:space="preserve"> </v>
      </c>
      <c r="BE95" s="42">
        <f t="shared" si="82"/>
        <v>69</v>
      </c>
      <c r="BF95" s="3">
        <f t="shared" si="83"/>
        <v>91</v>
      </c>
      <c r="BG95" s="3">
        <f t="shared" si="84"/>
        <v>64</v>
      </c>
      <c r="BH95" s="3">
        <f t="shared" si="85"/>
        <v>285</v>
      </c>
      <c r="BI95" s="3">
        <f t="shared" si="86"/>
        <v>61</v>
      </c>
      <c r="BJ95" s="3">
        <f t="shared" si="87"/>
        <v>306</v>
      </c>
      <c r="BK95" s="3">
        <f t="shared" si="88"/>
        <v>70</v>
      </c>
      <c r="BL95" s="3">
        <f t="shared" si="89"/>
        <v>59</v>
      </c>
      <c r="BM95" s="3" t="str">
        <f t="shared" si="55"/>
        <v xml:space="preserve"> </v>
      </c>
      <c r="BN95" s="43" t="str">
        <f t="shared" si="56"/>
        <v xml:space="preserve"> </v>
      </c>
      <c r="BP95" s="42" t="str">
        <f>IF(AU95=" ","OK",IF(ISBLANK(VLOOKUP(AU95,'Player List'!$A$3:$C$275,3)),"Err",IF(VLOOKUP(AU95,'Player List'!$A$3:$C$275,3)='Player Input'!$B95,"OK",IF(VLOOKUP(AU95,'Player List'!$A$3:$C$275,2)=VLOOKUP($B95,'Lookup Lists'!$A$2:$C$23,3),"CS","Err"))))</f>
        <v>OK</v>
      </c>
      <c r="BQ95" s="3" t="str">
        <f>IF(AV95=" ","OK",IF(ISBLANK(VLOOKUP(AV95,'Player List'!$A$3:$C$275,3)),"Err",IF(VLOOKUP(AV95,'Player List'!$A$3:$C$275,3)='Player Input'!$B95,"OK",IF(VLOOKUP(AV95,'Player List'!$A$3:$C$275,2)=VLOOKUP($B95,'Lookup Lists'!$A$2:$C$23,3),"CS","Err"))))</f>
        <v>OK</v>
      </c>
      <c r="BR95" s="3" t="str">
        <f>IF(AW95=" ","OK",IF(ISBLANK(VLOOKUP(AW95,'Player List'!$A$3:$C$275,3)),"Err",IF(VLOOKUP(AW95,'Player List'!$A$3:$C$275,3)='Player Input'!$B95,"OK",IF(VLOOKUP(AW95,'Player List'!$A$3:$C$275,2)=VLOOKUP($B95,'Lookup Lists'!$A$2:$C$23,3),"CS","Err"))))</f>
        <v>OK</v>
      </c>
      <c r="BS95" s="3" t="str">
        <f>IF(AX95=" ","OK",IF(ISBLANK(VLOOKUP(AX95,'Player List'!$A$3:$C$275,3)),"Err",IF(VLOOKUP(AX95,'Player List'!$A$3:$C$275,3)='Player Input'!$B95,"OK",IF(VLOOKUP(AX95,'Player List'!$A$3:$C$275,2)=VLOOKUP($B95,'Lookup Lists'!$A$2:$C$23,3),"CS","Err"))))</f>
        <v>OK</v>
      </c>
      <c r="BT95" s="3" t="str">
        <f>IF(AY95=" ","OK",IF(ISBLANK(VLOOKUP(AY95,'Player List'!$A$3:$C$275,3)),"Err",IF(VLOOKUP(AY95,'Player List'!$A$3:$C$275,3)='Player Input'!$B95,"OK",IF(VLOOKUP(AY95,'Player List'!$A$3:$C$275,2)=VLOOKUP($B95,'Lookup Lists'!$A$2:$C$23,3),"CS","Err"))))</f>
        <v>OK</v>
      </c>
      <c r="BU95" s="3" t="str">
        <f>IF(AZ95=" ","OK",IF(ISBLANK(VLOOKUP(AZ95,'Player List'!$A$3:$C$275,3)),"Err",IF(VLOOKUP(AZ95,'Player List'!$A$3:$C$275,3)='Player Input'!$B95,"OK",IF(VLOOKUP(AZ95,'Player List'!$A$3:$C$275,2)=VLOOKUP($B95,'Lookup Lists'!$A$2:$C$23,3),"CS","Err"))))</f>
        <v>OK</v>
      </c>
      <c r="BV95" s="3" t="str">
        <f>IF(BA95=" ","OK",IF(ISBLANK(VLOOKUP(BA95,'Player List'!$A$3:$C$275,3)),"Err",IF(VLOOKUP(BA95,'Player List'!$A$3:$C$275,3)='Player Input'!$B95,"OK",IF(VLOOKUP(BA95,'Player List'!$A$3:$C$275,2)=VLOOKUP($B95,'Lookup Lists'!$A$2:$C$23,3),"CS","Err"))))</f>
        <v>OK</v>
      </c>
      <c r="BW95" s="3" t="str">
        <f>IF(BB95=" ","OK",IF(ISBLANK(VLOOKUP(BB95,'Player List'!$A$3:$C$275,3)),"Err",IF(VLOOKUP(BB95,'Player List'!$A$3:$C$275,3)='Player Input'!$B95,"OK",IF(VLOOKUP(BB95,'Player List'!$A$3:$C$275,2)=VLOOKUP($B95,'Lookup Lists'!$A$2:$C$23,3),"CS","Err"))))</f>
        <v>OK</v>
      </c>
      <c r="BX95" s="3" t="str">
        <f>IF(BC95=" ","OK",IF(ISBLANK(VLOOKUP(BC95,'Player List'!$A$3:$C$275,3)),"Err",IF(VLOOKUP(BC95,'Player List'!$A$3:$C$275,3)='Player Input'!$B95,"OK",IF(VLOOKUP(BC95,'Player List'!$A$3:$C$275,2)=VLOOKUP($B95,'Lookup Lists'!$A$2:$C$23,3),"CS","Err"))))</f>
        <v>OK</v>
      </c>
      <c r="BY95" s="3" t="str">
        <f>IF(BD95=" ","OK",IF(ISBLANK(VLOOKUP(BD95,'Player List'!$A$3:$C$275,3)),"Err",IF(VLOOKUP(BD95,'Player List'!$A$3:$C$275,3)='Player Input'!$B95,"OK",IF(VLOOKUP(BD95,'Player List'!$A$3:$C$275,2)=VLOOKUP($B95,'Lookup Lists'!$A$2:$C$23,3),"CS","Err"))))</f>
        <v>OK</v>
      </c>
      <c r="BZ95" s="42" t="str">
        <f>IF(BE95=" ","OK",IF(ISBLANK(VLOOKUP(BE95,'Player List'!$A$3:$C$275,3)),"Err",IF(VLOOKUP(BE95,'Player List'!$A$3:$C$275,3)='Player Input'!$C95,"OK",IF(VLOOKUP(BE95,'Player List'!$A$3:$C$275,2)=VLOOKUP($C95,'Lookup Lists'!$A$2:$C$23,3),"CS","Err"))))</f>
        <v>CS</v>
      </c>
      <c r="CA95" s="3" t="str">
        <f>IF(BF95=" ","OK",IF(ISBLANK(VLOOKUP(BF95,'Player List'!$A$3:$C$275,3)),"Err",IF(VLOOKUP(BF95,'Player List'!$A$3:$C$275,3)='Player Input'!$C95,"OK",IF(VLOOKUP(BF95,'Player List'!$A$3:$C$275,2)=VLOOKUP($C95,'Lookup Lists'!$A$2:$C$23,3),"CS","Err"))))</f>
        <v>OK</v>
      </c>
      <c r="CB95" s="3" t="str">
        <f>IF(BG95=" ","OK",IF(ISBLANK(VLOOKUP(BG95,'Player List'!$A$3:$C$275,3)),"Err",IF(VLOOKUP(BG95,'Player List'!$A$3:$C$275,3)='Player Input'!$C95,"OK",IF(VLOOKUP(BG95,'Player List'!$A$3:$C$275,2)=VLOOKUP($C95,'Lookup Lists'!$A$2:$C$23,3),"CS","Err"))))</f>
        <v>OK</v>
      </c>
      <c r="CC95" s="3" t="str">
        <f>IF(BH95=" ","OK",IF(ISBLANK(VLOOKUP(BH95,'Player List'!$A$3:$C$275,3)),"Err",IF(VLOOKUP(BH95,'Player List'!$A$3:$C$275,3)='Player Input'!$C95,"OK",IF(VLOOKUP(BH95,'Player List'!$A$3:$C$275,2)=VLOOKUP($C95,'Lookup Lists'!$A$2:$C$23,3),"CS","Err"))))</f>
        <v>OK</v>
      </c>
      <c r="CD95" s="3" t="str">
        <f>IF(BI95=" ","OK",IF(ISBLANK(VLOOKUP(BI95,'Player List'!$A$3:$C$275,3)),"Err",IF(VLOOKUP(BI95,'Player List'!$A$3:$C$275,3)='Player Input'!$C95,"OK",IF(VLOOKUP(BI95,'Player List'!$A$3:$C$275,2)=VLOOKUP($C95,'Lookup Lists'!$A$2:$C$23,3),"CS","Err"))))</f>
        <v>OK</v>
      </c>
      <c r="CE95" s="3" t="str">
        <f>IF(BJ95=" ","OK",IF(ISBLANK(VLOOKUP(BJ95,'Player List'!$A$3:$C$275,3)),"Err",IF(VLOOKUP(BJ95,'Player List'!$A$3:$C$275,3)='Player Input'!$C95,"OK",IF(VLOOKUP(BJ95,'Player List'!$A$3:$C$275,2)=VLOOKUP($C95,'Lookup Lists'!$A$2:$C$23,3),"CS","Err"))))</f>
        <v>OK</v>
      </c>
      <c r="CF95" s="3" t="str">
        <f>IF(BK95=" ","OK",IF(ISBLANK(VLOOKUP(BK95,'Player List'!$A$3:$C$275,3)),"Err",IF(VLOOKUP(BK95,'Player List'!$A$3:$C$275,3)='Player Input'!$C95,"OK",IF(VLOOKUP(BK95,'Player List'!$A$3:$C$275,2)=VLOOKUP($C95,'Lookup Lists'!$A$2:$C$23,3),"CS","Err"))))</f>
        <v>OK</v>
      </c>
      <c r="CG95" s="3" t="str">
        <f>IF(BL95=" ","OK",IF(ISBLANK(VLOOKUP(BL95,'Player List'!$A$3:$C$275,3)),"Err",IF(VLOOKUP(BL95,'Player List'!$A$3:$C$275,3)='Player Input'!$C95,"OK",IF(VLOOKUP(BL95,'Player List'!$A$3:$C$275,2)=VLOOKUP($C95,'Lookup Lists'!$A$2:$C$23,3),"CS","Err"))))</f>
        <v>OK</v>
      </c>
      <c r="CH95" s="3" t="str">
        <f>IF(BM95=" ","OK",IF(ISBLANK(VLOOKUP(BM95,'Player List'!$A$3:$C$275,3)),"Err",IF(VLOOKUP(BM95,'Player List'!$A$3:$C$275,3)='Player Input'!$C95,"OK",IF(VLOOKUP(BM95,'Player List'!$A$3:$C$275,2)=VLOOKUP($C95,'Lookup Lists'!$A$2:$C$23,3),"CS","Err"))))</f>
        <v>OK</v>
      </c>
      <c r="CI95" s="43" t="str">
        <f>IF(BN95=" ","OK",IF(ISBLANK(VLOOKUP(BN95,'Player List'!$A$3:$C$275,3)),"Err",IF(VLOOKUP(BN95,'Player List'!$A$3:$C$275,3)='Player Input'!$C95,"OK",IF(VLOOKUP(BN95,'Player List'!$A$3:$C$275,2)=VLOOKUP($C95,'Lookup Lists'!$A$2:$C$23,3),"CS","Err"))))</f>
        <v>OK</v>
      </c>
    </row>
    <row r="96" spans="1:87" x14ac:dyDescent="0.2">
      <c r="A96" s="108">
        <v>42712</v>
      </c>
      <c r="B96" s="109" t="s">
        <v>349</v>
      </c>
      <c r="C96" s="109" t="s">
        <v>347</v>
      </c>
      <c r="D96" s="60" t="str">
        <f t="shared" si="57"/>
        <v>OK</v>
      </c>
      <c r="E96" s="42">
        <v>210</v>
      </c>
      <c r="F96" s="46" t="str">
        <f>VLOOKUP(E96,'Player List'!$A$3:$F$275,6)</f>
        <v>G RIGDEN</v>
      </c>
      <c r="G96" s="3">
        <v>211</v>
      </c>
      <c r="H96" s="46" t="str">
        <f>VLOOKUP(G96,'Player List'!$A$3:$F$275,6)</f>
        <v>S CLAPSON</v>
      </c>
      <c r="I96" s="3">
        <v>212</v>
      </c>
      <c r="J96" s="46" t="str">
        <f>VLOOKUP(I96,'Player List'!$A$3:$F$275,6)</f>
        <v>J CLAPSON</v>
      </c>
      <c r="K96" s="3">
        <v>182</v>
      </c>
      <c r="L96" s="46" t="str">
        <f>VLOOKUP(K96,'Player List'!$A$3:$F$275,6)</f>
        <v>H FOULKES</v>
      </c>
      <c r="M96" s="42">
        <v>207</v>
      </c>
      <c r="N96" s="46" t="str">
        <f>VLOOKUP(M96,'Player List'!$A$3:$F$275,6)</f>
        <v>B AUBREY</v>
      </c>
      <c r="O96" s="3">
        <v>213</v>
      </c>
      <c r="P96" s="46" t="str">
        <f>VLOOKUP(O96,'Player List'!$A$3:$F$275,6)</f>
        <v>P LOWE</v>
      </c>
      <c r="Q96" s="3">
        <v>208</v>
      </c>
      <c r="R96" s="46" t="str">
        <f>VLOOKUP(Q96,'Player List'!$A$3:$F$275,6)</f>
        <v>H AUBREY</v>
      </c>
      <c r="S96" s="3">
        <v>209</v>
      </c>
      <c r="T96" s="47" t="str">
        <f>VLOOKUP(S96,'Player List'!$A$3:$F$275,6)</f>
        <v>T RIGDEN</v>
      </c>
      <c r="U96" s="46"/>
      <c r="V96" s="46" t="e">
        <f>VLOOKUP(U96,'Player List'!$A$3:$F$275,6)</f>
        <v>#N/A</v>
      </c>
      <c r="W96" s="46"/>
      <c r="X96" s="47" t="e">
        <f>VLOOKUP(W96,'Player List'!$A$3:$F$275,6)</f>
        <v>#N/A</v>
      </c>
      <c r="Y96" s="34"/>
      <c r="Z96" s="42">
        <v>75</v>
      </c>
      <c r="AA96" s="46" t="str">
        <f>VLOOKUP(Z96,'Player List'!$A$3:$F$275,6)</f>
        <v>S WHITTINGHAM</v>
      </c>
      <c r="AB96" s="3">
        <v>79</v>
      </c>
      <c r="AC96" s="46" t="str">
        <f>VLOOKUP(AB96,'Player List'!$A$3:$F$275,6)</f>
        <v>A WYE</v>
      </c>
      <c r="AD96" s="3">
        <v>72</v>
      </c>
      <c r="AE96" s="46" t="str">
        <f>VLOOKUP(AD96,'Player List'!$A$3:$F$275,6)</f>
        <v>H VITALE</v>
      </c>
      <c r="AF96" s="3">
        <v>73</v>
      </c>
      <c r="AG96" s="47" t="str">
        <f>VLOOKUP(AF96,'Player List'!$A$3:$F$275,6)</f>
        <v>T VITALE</v>
      </c>
      <c r="AH96" s="42">
        <v>86</v>
      </c>
      <c r="AI96" s="46" t="str">
        <f>VLOOKUP(AH96,'Player List'!$A$3:$F$275,6)</f>
        <v>J GWYNNE</v>
      </c>
      <c r="AJ96" s="3">
        <v>88</v>
      </c>
      <c r="AK96" s="46" t="str">
        <f>VLOOKUP(AJ96,'Player List'!$A$3:$F$275,6)</f>
        <v>J MORRIS</v>
      </c>
      <c r="AL96" s="3">
        <v>82</v>
      </c>
      <c r="AM96" s="46" t="str">
        <f>VLOOKUP(AL96,'Player List'!$A$3:$F$275,6)</f>
        <v>C BOYSE</v>
      </c>
      <c r="AN96" s="3">
        <v>81</v>
      </c>
      <c r="AO96" s="47" t="str">
        <f>VLOOKUP(AN96,'Player List'!$A$3:$F$275,6)</f>
        <v>L PHILLIPS</v>
      </c>
      <c r="AP96" s="46">
        <v>308</v>
      </c>
      <c r="AQ96" s="46" t="str">
        <f>VLOOKUP(AP96,'Player List'!$A$3:$F$275,6)</f>
        <v>S WYE</v>
      </c>
      <c r="AR96" s="46"/>
      <c r="AS96" s="47" t="e">
        <f>VLOOKUP(AR96,'Player List'!$A$3:$F$275,6)</f>
        <v>#N/A</v>
      </c>
      <c r="AU96" s="42">
        <f t="shared" si="74"/>
        <v>210</v>
      </c>
      <c r="AV96" s="3">
        <f t="shared" si="75"/>
        <v>211</v>
      </c>
      <c r="AW96" s="3">
        <f t="shared" si="76"/>
        <v>212</v>
      </c>
      <c r="AX96" s="3">
        <f t="shared" si="77"/>
        <v>182</v>
      </c>
      <c r="AY96" s="3">
        <f t="shared" si="78"/>
        <v>207</v>
      </c>
      <c r="AZ96" s="3">
        <f t="shared" si="79"/>
        <v>213</v>
      </c>
      <c r="BA96" s="3">
        <f t="shared" si="80"/>
        <v>208</v>
      </c>
      <c r="BB96" s="3">
        <f t="shared" si="81"/>
        <v>209</v>
      </c>
      <c r="BC96" s="3" t="str">
        <f t="shared" si="53"/>
        <v xml:space="preserve"> </v>
      </c>
      <c r="BD96" s="3" t="str">
        <f t="shared" si="54"/>
        <v xml:space="preserve"> </v>
      </c>
      <c r="BE96" s="42">
        <f t="shared" si="82"/>
        <v>75</v>
      </c>
      <c r="BF96" s="3">
        <f t="shared" si="83"/>
        <v>79</v>
      </c>
      <c r="BG96" s="3">
        <f t="shared" si="84"/>
        <v>72</v>
      </c>
      <c r="BH96" s="3">
        <f t="shared" si="85"/>
        <v>73</v>
      </c>
      <c r="BI96" s="3">
        <f t="shared" si="86"/>
        <v>86</v>
      </c>
      <c r="BJ96" s="3">
        <f t="shared" si="87"/>
        <v>88</v>
      </c>
      <c r="BK96" s="3">
        <f t="shared" si="88"/>
        <v>82</v>
      </c>
      <c r="BL96" s="3">
        <f t="shared" si="89"/>
        <v>81</v>
      </c>
      <c r="BM96" s="3">
        <f t="shared" si="55"/>
        <v>308</v>
      </c>
      <c r="BN96" s="43" t="str">
        <f t="shared" si="56"/>
        <v xml:space="preserve"> </v>
      </c>
      <c r="BP96" s="42" t="str">
        <f>IF(AU96=" ","OK",IF(ISBLANK(VLOOKUP(AU96,'Player List'!$A$3:$C$275,3)),"Err",IF(VLOOKUP(AU96,'Player List'!$A$3:$C$275,3)='Player Input'!$B96,"OK",IF(VLOOKUP(AU96,'Player List'!$A$3:$C$275,2)=VLOOKUP($B96,'Lookup Lists'!$A$2:$C$23,3),"CS","Err"))))</f>
        <v>OK</v>
      </c>
      <c r="BQ96" s="3" t="str">
        <f>IF(AV96=" ","OK",IF(ISBLANK(VLOOKUP(AV96,'Player List'!$A$3:$C$275,3)),"Err",IF(VLOOKUP(AV96,'Player List'!$A$3:$C$275,3)='Player Input'!$B96,"OK",IF(VLOOKUP(AV96,'Player List'!$A$3:$C$275,2)=VLOOKUP($B96,'Lookup Lists'!$A$2:$C$23,3),"CS","Err"))))</f>
        <v>OK</v>
      </c>
      <c r="BR96" s="3" t="str">
        <f>IF(AW96=" ","OK",IF(ISBLANK(VLOOKUP(AW96,'Player List'!$A$3:$C$275,3)),"Err",IF(VLOOKUP(AW96,'Player List'!$A$3:$C$275,3)='Player Input'!$B96,"OK",IF(VLOOKUP(AW96,'Player List'!$A$3:$C$275,2)=VLOOKUP($B96,'Lookup Lists'!$A$2:$C$23,3),"CS","Err"))))</f>
        <v>OK</v>
      </c>
      <c r="BS96" s="3" t="str">
        <f>IF(AX96=" ","OK",IF(ISBLANK(VLOOKUP(AX96,'Player List'!$A$3:$C$275,3)),"Err",IF(VLOOKUP(AX96,'Player List'!$A$3:$C$275,3)='Player Input'!$B96,"OK",IF(VLOOKUP(AX96,'Player List'!$A$3:$C$275,2)=VLOOKUP($B96,'Lookup Lists'!$A$2:$C$23,3),"CS","Err"))))</f>
        <v>OK</v>
      </c>
      <c r="BT96" s="3" t="str">
        <f>IF(AY96=" ","OK",IF(ISBLANK(VLOOKUP(AY96,'Player List'!$A$3:$C$275,3)),"Err",IF(VLOOKUP(AY96,'Player List'!$A$3:$C$275,3)='Player Input'!$B96,"OK",IF(VLOOKUP(AY96,'Player List'!$A$3:$C$275,2)=VLOOKUP($B96,'Lookup Lists'!$A$2:$C$23,3),"CS","Err"))))</f>
        <v>OK</v>
      </c>
      <c r="BU96" s="3" t="str">
        <f>IF(AZ96=" ","OK",IF(ISBLANK(VLOOKUP(AZ96,'Player List'!$A$3:$C$275,3)),"Err",IF(VLOOKUP(AZ96,'Player List'!$A$3:$C$275,3)='Player Input'!$B96,"OK",IF(VLOOKUP(AZ96,'Player List'!$A$3:$C$275,2)=VLOOKUP($B96,'Lookup Lists'!$A$2:$C$23,3),"CS","Err"))))</f>
        <v>OK</v>
      </c>
      <c r="BV96" s="3" t="str">
        <f>IF(BA96=" ","OK",IF(ISBLANK(VLOOKUP(BA96,'Player List'!$A$3:$C$275,3)),"Err",IF(VLOOKUP(BA96,'Player List'!$A$3:$C$275,3)='Player Input'!$B96,"OK",IF(VLOOKUP(BA96,'Player List'!$A$3:$C$275,2)=VLOOKUP($B96,'Lookup Lists'!$A$2:$C$23,3),"CS","Err"))))</f>
        <v>OK</v>
      </c>
      <c r="BW96" s="3" t="str">
        <f>IF(BB96=" ","OK",IF(ISBLANK(VLOOKUP(BB96,'Player List'!$A$3:$C$275,3)),"Err",IF(VLOOKUP(BB96,'Player List'!$A$3:$C$275,3)='Player Input'!$B96,"OK",IF(VLOOKUP(BB96,'Player List'!$A$3:$C$275,2)=VLOOKUP($B96,'Lookup Lists'!$A$2:$C$23,3),"CS","Err"))))</f>
        <v>OK</v>
      </c>
      <c r="BX96" s="3" t="str">
        <f>IF(BC96=" ","OK",IF(ISBLANK(VLOOKUP(BC96,'Player List'!$A$3:$C$275,3)),"Err",IF(VLOOKUP(BC96,'Player List'!$A$3:$C$275,3)='Player Input'!$B96,"OK",IF(VLOOKUP(BC96,'Player List'!$A$3:$C$275,2)=VLOOKUP($B96,'Lookup Lists'!$A$2:$C$23,3),"CS","Err"))))</f>
        <v>OK</v>
      </c>
      <c r="BY96" s="3" t="str">
        <f>IF(BD96=" ","OK",IF(ISBLANK(VLOOKUP(BD96,'Player List'!$A$3:$C$275,3)),"Err",IF(VLOOKUP(BD96,'Player List'!$A$3:$C$275,3)='Player Input'!$B96,"OK",IF(VLOOKUP(BD96,'Player List'!$A$3:$C$275,2)=VLOOKUP($B96,'Lookup Lists'!$A$2:$C$23,3),"CS","Err"))))</f>
        <v>OK</v>
      </c>
      <c r="BZ96" s="42" t="str">
        <f>IF(BE96=" ","OK",IF(ISBLANK(VLOOKUP(BE96,'Player List'!$A$3:$C$275,3)),"Err",IF(VLOOKUP(BE96,'Player List'!$A$3:$C$275,3)='Player Input'!$C96,"OK",IF(VLOOKUP(BE96,'Player List'!$A$3:$C$275,2)=VLOOKUP($C96,'Lookup Lists'!$A$2:$C$23,3),"CS","Err"))))</f>
        <v>OK</v>
      </c>
      <c r="CA96" s="3" t="str">
        <f>IF(BF96=" ","OK",IF(ISBLANK(VLOOKUP(BF96,'Player List'!$A$3:$C$275,3)),"Err",IF(VLOOKUP(BF96,'Player List'!$A$3:$C$275,3)='Player Input'!$C96,"OK",IF(VLOOKUP(BF96,'Player List'!$A$3:$C$275,2)=VLOOKUP($C96,'Lookup Lists'!$A$2:$C$23,3),"CS","Err"))))</f>
        <v>OK</v>
      </c>
      <c r="CB96" s="3" t="str">
        <f>IF(BG96=" ","OK",IF(ISBLANK(VLOOKUP(BG96,'Player List'!$A$3:$C$275,3)),"Err",IF(VLOOKUP(BG96,'Player List'!$A$3:$C$275,3)='Player Input'!$C96,"OK",IF(VLOOKUP(BG96,'Player List'!$A$3:$C$275,2)=VLOOKUP($C96,'Lookup Lists'!$A$2:$C$23,3),"CS","Err"))))</f>
        <v>OK</v>
      </c>
      <c r="CC96" s="3" t="str">
        <f>IF(BH96=" ","OK",IF(ISBLANK(VLOOKUP(BH96,'Player List'!$A$3:$C$275,3)),"Err",IF(VLOOKUP(BH96,'Player List'!$A$3:$C$275,3)='Player Input'!$C96,"OK",IF(VLOOKUP(BH96,'Player List'!$A$3:$C$275,2)=VLOOKUP($C96,'Lookup Lists'!$A$2:$C$23,3),"CS","Err"))))</f>
        <v>OK</v>
      </c>
      <c r="CD96" s="3" t="str">
        <f>IF(BI96=" ","OK",IF(ISBLANK(VLOOKUP(BI96,'Player List'!$A$3:$C$275,3)),"Err",IF(VLOOKUP(BI96,'Player List'!$A$3:$C$275,3)='Player Input'!$C96,"OK",IF(VLOOKUP(BI96,'Player List'!$A$3:$C$275,2)=VLOOKUP($C96,'Lookup Lists'!$A$2:$C$23,3),"CS","Err"))))</f>
        <v>OK</v>
      </c>
      <c r="CE96" s="3" t="str">
        <f>IF(BJ96=" ","OK",IF(ISBLANK(VLOOKUP(BJ96,'Player List'!$A$3:$C$275,3)),"Err",IF(VLOOKUP(BJ96,'Player List'!$A$3:$C$275,3)='Player Input'!$C96,"OK",IF(VLOOKUP(BJ96,'Player List'!$A$3:$C$275,2)=VLOOKUP($C96,'Lookup Lists'!$A$2:$C$23,3),"CS","Err"))))</f>
        <v>OK</v>
      </c>
      <c r="CF96" s="3" t="str">
        <f>IF(BK96=" ","OK",IF(ISBLANK(VLOOKUP(BK96,'Player List'!$A$3:$C$275,3)),"Err",IF(VLOOKUP(BK96,'Player List'!$A$3:$C$275,3)='Player Input'!$C96,"OK",IF(VLOOKUP(BK96,'Player List'!$A$3:$C$275,2)=VLOOKUP($C96,'Lookup Lists'!$A$2:$C$23,3),"CS","Err"))))</f>
        <v>OK</v>
      </c>
      <c r="CG96" s="3" t="str">
        <f>IF(BL96=" ","OK",IF(ISBLANK(VLOOKUP(BL96,'Player List'!$A$3:$C$275,3)),"Err",IF(VLOOKUP(BL96,'Player List'!$A$3:$C$275,3)='Player Input'!$C96,"OK",IF(VLOOKUP(BL96,'Player List'!$A$3:$C$275,2)=VLOOKUP($C96,'Lookup Lists'!$A$2:$C$23,3),"CS","Err"))))</f>
        <v>OK</v>
      </c>
      <c r="CH96" s="3" t="str">
        <f>IF(BM96=" ","OK",IF(ISBLANK(VLOOKUP(BM96,'Player List'!$A$3:$C$275,3)),"Err",IF(VLOOKUP(BM96,'Player List'!$A$3:$C$275,3)='Player Input'!$C96,"OK",IF(VLOOKUP(BM96,'Player List'!$A$3:$C$275,2)=VLOOKUP($C96,'Lookup Lists'!$A$2:$C$23,3),"CS","Err"))))</f>
        <v>OK</v>
      </c>
      <c r="CI96" s="43" t="str">
        <f>IF(BN96=" ","OK",IF(ISBLANK(VLOOKUP(BN96,'Player List'!$A$3:$C$275,3)),"Err",IF(VLOOKUP(BN96,'Player List'!$A$3:$C$275,3)='Player Input'!$C96,"OK",IF(VLOOKUP(BN96,'Player List'!$A$3:$C$275,2)=VLOOKUP($C96,'Lookup Lists'!$A$2:$C$23,3),"CS","Err"))))</f>
        <v>OK</v>
      </c>
    </row>
    <row r="97" spans="1:87" x14ac:dyDescent="0.2">
      <c r="A97" s="90">
        <v>42712</v>
      </c>
      <c r="B97" s="89" t="s">
        <v>275</v>
      </c>
      <c r="C97" s="89" t="s">
        <v>274</v>
      </c>
      <c r="D97" s="60" t="str">
        <f t="shared" si="57"/>
        <v>OK</v>
      </c>
      <c r="E97" s="42">
        <v>142</v>
      </c>
      <c r="F97" s="46" t="str">
        <f>VLOOKUP(E97,'Player List'!$A$3:$F$275,6)</f>
        <v>D HOLMES</v>
      </c>
      <c r="G97" s="3">
        <v>171</v>
      </c>
      <c r="H97" s="46" t="str">
        <f>VLOOKUP(G97,'Player List'!$A$3:$F$275,6)</f>
        <v>R DAWSON</v>
      </c>
      <c r="I97" s="3">
        <v>288</v>
      </c>
      <c r="J97" s="46" t="str">
        <f>VLOOKUP(I97,'Player List'!$A$3:$F$275,6)</f>
        <v>N COOPER</v>
      </c>
      <c r="K97" s="3">
        <v>200</v>
      </c>
      <c r="L97" s="46" t="str">
        <f>VLOOKUP(K97,'Player List'!$A$3:$F$275,6)</f>
        <v>C COX</v>
      </c>
      <c r="M97" s="42">
        <v>205</v>
      </c>
      <c r="N97" s="46" t="str">
        <f>VLOOKUP(M97,'Player List'!$A$3:$F$275,6)</f>
        <v>J WATKINS</v>
      </c>
      <c r="O97" s="3">
        <v>206</v>
      </c>
      <c r="P97" s="46" t="str">
        <f>VLOOKUP(O97,'Player List'!$A$3:$F$275,6)</f>
        <v>P CLARK</v>
      </c>
      <c r="Q97" s="3">
        <v>201</v>
      </c>
      <c r="R97" s="46" t="str">
        <f>VLOOKUP(Q97,'Player List'!$A$3:$F$275,6)</f>
        <v>S COX</v>
      </c>
      <c r="S97" s="3">
        <v>276</v>
      </c>
      <c r="T97" s="47" t="str">
        <f>VLOOKUP(S97,'Player List'!$A$3:$F$275,6)</f>
        <v>B WATKINS</v>
      </c>
      <c r="U97" s="46"/>
      <c r="V97" s="46" t="e">
        <f>VLOOKUP(U97,'Player List'!$A$3:$F$275,6)</f>
        <v>#N/A</v>
      </c>
      <c r="W97" s="46"/>
      <c r="X97" s="47" t="e">
        <f>VLOOKUP(W97,'Player List'!$A$3:$F$275,6)</f>
        <v>#N/A</v>
      </c>
      <c r="Y97" s="34"/>
      <c r="Z97" s="42">
        <v>290</v>
      </c>
      <c r="AA97" s="46" t="str">
        <f>VLOOKUP(Z97,'Player List'!$A$3:$F$275,6)</f>
        <v>J JILLINGS</v>
      </c>
      <c r="AB97" s="3">
        <v>204</v>
      </c>
      <c r="AC97" s="46" t="str">
        <f>VLOOKUP(AB97,'Player List'!$A$3:$F$275,6)</f>
        <v>G WATKINS</v>
      </c>
      <c r="AD97" s="3">
        <v>197</v>
      </c>
      <c r="AE97" s="46" t="str">
        <f>VLOOKUP(AD97,'Player List'!$A$3:$F$275,6)</f>
        <v>J MILLS</v>
      </c>
      <c r="AF97" s="3">
        <v>191</v>
      </c>
      <c r="AG97" s="47" t="str">
        <f>VLOOKUP(AF97,'Player List'!$A$3:$F$275,6)</f>
        <v>A ROGERS</v>
      </c>
      <c r="AH97" s="42">
        <v>229</v>
      </c>
      <c r="AI97" s="46" t="str">
        <f>VLOOKUP(AH97,'Player List'!$A$3:$F$275,6)</f>
        <v>D ROGERS</v>
      </c>
      <c r="AJ97" s="3">
        <v>193</v>
      </c>
      <c r="AK97" s="46" t="str">
        <f>VLOOKUP(AJ97,'Player List'!$A$3:$F$275,6)</f>
        <v>S ROGERS</v>
      </c>
      <c r="AL97" s="3">
        <v>199</v>
      </c>
      <c r="AM97" s="46" t="str">
        <f>VLOOKUP(AL97,'Player List'!$A$3:$F$275,6)</f>
        <v>R COX</v>
      </c>
      <c r="AN97" s="3">
        <v>192</v>
      </c>
      <c r="AO97" s="47" t="str">
        <f>VLOOKUP(AN97,'Player List'!$A$3:$F$275,6)</f>
        <v>P ROGERS</v>
      </c>
      <c r="AP97" s="46"/>
      <c r="AQ97" s="46" t="e">
        <f>VLOOKUP(AP97,'Player List'!$A$3:$F$275,6)</f>
        <v>#N/A</v>
      </c>
      <c r="AR97" s="46"/>
      <c r="AS97" s="47" t="e">
        <f>VLOOKUP(AR97,'Player List'!$A$3:$F$275,6)</f>
        <v>#N/A</v>
      </c>
      <c r="AU97" s="42">
        <f t="shared" si="74"/>
        <v>142</v>
      </c>
      <c r="AV97" s="3">
        <f t="shared" si="75"/>
        <v>171</v>
      </c>
      <c r="AW97" s="3">
        <f t="shared" si="76"/>
        <v>288</v>
      </c>
      <c r="AX97" s="3">
        <f t="shared" si="77"/>
        <v>200</v>
      </c>
      <c r="AY97" s="3">
        <f t="shared" si="78"/>
        <v>205</v>
      </c>
      <c r="AZ97" s="3">
        <f t="shared" si="79"/>
        <v>206</v>
      </c>
      <c r="BA97" s="3">
        <f t="shared" si="80"/>
        <v>201</v>
      </c>
      <c r="BB97" s="3">
        <f t="shared" si="81"/>
        <v>276</v>
      </c>
      <c r="BC97" s="3" t="str">
        <f t="shared" si="53"/>
        <v xml:space="preserve"> </v>
      </c>
      <c r="BD97" s="3" t="str">
        <f t="shared" si="54"/>
        <v xml:space="preserve"> </v>
      </c>
      <c r="BE97" s="42">
        <f t="shared" si="82"/>
        <v>290</v>
      </c>
      <c r="BF97" s="3">
        <f t="shared" si="83"/>
        <v>204</v>
      </c>
      <c r="BG97" s="3">
        <f t="shared" si="84"/>
        <v>197</v>
      </c>
      <c r="BH97" s="3">
        <f t="shared" si="85"/>
        <v>191</v>
      </c>
      <c r="BI97" s="3">
        <f t="shared" si="86"/>
        <v>229</v>
      </c>
      <c r="BJ97" s="3">
        <f t="shared" si="87"/>
        <v>193</v>
      </c>
      <c r="BK97" s="3">
        <f t="shared" si="88"/>
        <v>199</v>
      </c>
      <c r="BL97" s="3">
        <f t="shared" si="89"/>
        <v>192</v>
      </c>
      <c r="BM97" s="3" t="str">
        <f t="shared" si="55"/>
        <v xml:space="preserve"> </v>
      </c>
      <c r="BN97" s="43" t="str">
        <f t="shared" si="56"/>
        <v xml:space="preserve"> </v>
      </c>
      <c r="BP97" s="42" t="str">
        <f>IF(AU97=" ","OK",IF(ISBLANK(VLOOKUP(AU97,'Player List'!$A$3:$C$275,3)),"Err",IF(VLOOKUP(AU97,'Player List'!$A$3:$C$275,3)='Player Input'!$B97,"OK",IF(VLOOKUP(AU97,'Player List'!$A$3:$C$275,2)=VLOOKUP($B97,'Lookup Lists'!$A$2:$C$23,3),"CS","Err"))))</f>
        <v>OK</v>
      </c>
      <c r="BQ97" s="3" t="str">
        <f>IF(AV97=" ","OK",IF(ISBLANK(VLOOKUP(AV97,'Player List'!$A$3:$C$275,3)),"Err",IF(VLOOKUP(AV97,'Player List'!$A$3:$C$275,3)='Player Input'!$B97,"OK",IF(VLOOKUP(AV97,'Player List'!$A$3:$C$275,2)=VLOOKUP($B97,'Lookup Lists'!$A$2:$C$23,3),"CS","Err"))))</f>
        <v>OK</v>
      </c>
      <c r="BR97" s="3" t="str">
        <f>IF(AW97=" ","OK",IF(ISBLANK(VLOOKUP(AW97,'Player List'!$A$3:$C$275,3)),"Err",IF(VLOOKUP(AW97,'Player List'!$A$3:$C$275,3)='Player Input'!$B97,"OK",IF(VLOOKUP(AW97,'Player List'!$A$3:$C$275,2)=VLOOKUP($B97,'Lookup Lists'!$A$2:$C$23,3),"CS","Err"))))</f>
        <v>OK</v>
      </c>
      <c r="BS97" s="3" t="str">
        <f>IF(AX97=" ","OK",IF(ISBLANK(VLOOKUP(AX97,'Player List'!$A$3:$C$275,3)),"Err",IF(VLOOKUP(AX97,'Player List'!$A$3:$C$275,3)='Player Input'!$B97,"OK",IF(VLOOKUP(AX97,'Player List'!$A$3:$C$275,2)=VLOOKUP($B97,'Lookup Lists'!$A$2:$C$23,3),"CS","Err"))))</f>
        <v>OK</v>
      </c>
      <c r="BT97" s="3" t="str">
        <f>IF(AY97=" ","OK",IF(ISBLANK(VLOOKUP(AY97,'Player List'!$A$3:$C$275,3)),"Err",IF(VLOOKUP(AY97,'Player List'!$A$3:$C$275,3)='Player Input'!$B97,"OK",IF(VLOOKUP(AY97,'Player List'!$A$3:$C$275,2)=VLOOKUP($B97,'Lookup Lists'!$A$2:$C$23,3),"CS","Err"))))</f>
        <v>OK</v>
      </c>
      <c r="BU97" s="3" t="str">
        <f>IF(AZ97=" ","OK",IF(ISBLANK(VLOOKUP(AZ97,'Player List'!$A$3:$C$275,3)),"Err",IF(VLOOKUP(AZ97,'Player List'!$A$3:$C$275,3)='Player Input'!$B97,"OK",IF(VLOOKUP(AZ97,'Player List'!$A$3:$C$275,2)=VLOOKUP($B97,'Lookup Lists'!$A$2:$C$23,3),"CS","Err"))))</f>
        <v>OK</v>
      </c>
      <c r="BV97" s="3" t="str">
        <f>IF(BA97=" ","OK",IF(ISBLANK(VLOOKUP(BA97,'Player List'!$A$3:$C$275,3)),"Err",IF(VLOOKUP(BA97,'Player List'!$A$3:$C$275,3)='Player Input'!$B97,"OK",IF(VLOOKUP(BA97,'Player List'!$A$3:$C$275,2)=VLOOKUP($B97,'Lookup Lists'!$A$2:$C$23,3),"CS","Err"))))</f>
        <v>OK</v>
      </c>
      <c r="BW97" s="3" t="str">
        <f>IF(BB97=" ","OK",IF(ISBLANK(VLOOKUP(BB97,'Player List'!$A$3:$C$275,3)),"Err",IF(VLOOKUP(BB97,'Player List'!$A$3:$C$275,3)='Player Input'!$B97,"OK",IF(VLOOKUP(BB97,'Player List'!$A$3:$C$275,2)=VLOOKUP($B97,'Lookup Lists'!$A$2:$C$23,3),"CS","Err"))))</f>
        <v>OK</v>
      </c>
      <c r="BX97" s="3" t="str">
        <f>IF(BC97=" ","OK",IF(ISBLANK(VLOOKUP(BC97,'Player List'!$A$3:$C$275,3)),"Err",IF(VLOOKUP(BC97,'Player List'!$A$3:$C$275,3)='Player Input'!$B97,"OK",IF(VLOOKUP(BC97,'Player List'!$A$3:$C$275,2)=VLOOKUP($B97,'Lookup Lists'!$A$2:$C$23,3),"CS","Err"))))</f>
        <v>OK</v>
      </c>
      <c r="BY97" s="3" t="str">
        <f>IF(BD97=" ","OK",IF(ISBLANK(VLOOKUP(BD97,'Player List'!$A$3:$C$275,3)),"Err",IF(VLOOKUP(BD97,'Player List'!$A$3:$C$275,3)='Player Input'!$B97,"OK",IF(VLOOKUP(BD97,'Player List'!$A$3:$C$275,2)=VLOOKUP($B97,'Lookup Lists'!$A$2:$C$23,3),"CS","Err"))))</f>
        <v>OK</v>
      </c>
      <c r="BZ97" s="42" t="str">
        <f>IF(BE97=" ","OK",IF(ISBLANK(VLOOKUP(BE97,'Player List'!$A$3:$C$275,3)),"Err",IF(VLOOKUP(BE97,'Player List'!$A$3:$C$275,3)='Player Input'!$C97,"OK",IF(VLOOKUP(BE97,'Player List'!$A$3:$C$275,2)=VLOOKUP($C97,'Lookup Lists'!$A$2:$C$23,3),"CS","Err"))))</f>
        <v>OK</v>
      </c>
      <c r="CA97" s="3" t="str">
        <f>IF(BF97=" ","OK",IF(ISBLANK(VLOOKUP(BF97,'Player List'!$A$3:$C$275,3)),"Err",IF(VLOOKUP(BF97,'Player List'!$A$3:$C$275,3)='Player Input'!$C97,"OK",IF(VLOOKUP(BF97,'Player List'!$A$3:$C$275,2)=VLOOKUP($C97,'Lookup Lists'!$A$2:$C$23,3),"CS","Err"))))</f>
        <v>OK</v>
      </c>
      <c r="CB97" s="3" t="str">
        <f>IF(BG97=" ","OK",IF(ISBLANK(VLOOKUP(BG97,'Player List'!$A$3:$C$275,3)),"Err",IF(VLOOKUP(BG97,'Player List'!$A$3:$C$275,3)='Player Input'!$C97,"OK",IF(VLOOKUP(BG97,'Player List'!$A$3:$C$275,2)=VLOOKUP($C97,'Lookup Lists'!$A$2:$C$23,3),"CS","Err"))))</f>
        <v>OK</v>
      </c>
      <c r="CC97" s="3" t="str">
        <f>IF(BH97=" ","OK",IF(ISBLANK(VLOOKUP(BH97,'Player List'!$A$3:$C$275,3)),"Err",IF(VLOOKUP(BH97,'Player List'!$A$3:$C$275,3)='Player Input'!$C97,"OK",IF(VLOOKUP(BH97,'Player List'!$A$3:$C$275,2)=VLOOKUP($C97,'Lookup Lists'!$A$2:$C$23,3),"CS","Err"))))</f>
        <v>OK</v>
      </c>
      <c r="CD97" s="3" t="str">
        <f>IF(BI97=" ","OK",IF(ISBLANK(VLOOKUP(BI97,'Player List'!$A$3:$C$275,3)),"Err",IF(VLOOKUP(BI97,'Player List'!$A$3:$C$275,3)='Player Input'!$C97,"OK",IF(VLOOKUP(BI97,'Player List'!$A$3:$C$275,2)=VLOOKUP($C97,'Lookup Lists'!$A$2:$C$23,3),"CS","Err"))))</f>
        <v>OK</v>
      </c>
      <c r="CE97" s="3" t="str">
        <f>IF(BJ97=" ","OK",IF(ISBLANK(VLOOKUP(BJ97,'Player List'!$A$3:$C$275,3)),"Err",IF(VLOOKUP(BJ97,'Player List'!$A$3:$C$275,3)='Player Input'!$C97,"OK",IF(VLOOKUP(BJ97,'Player List'!$A$3:$C$275,2)=VLOOKUP($C97,'Lookup Lists'!$A$2:$C$23,3),"CS","Err"))))</f>
        <v>OK</v>
      </c>
      <c r="CF97" s="3" t="str">
        <f>IF(BK97=" ","OK",IF(ISBLANK(VLOOKUP(BK97,'Player List'!$A$3:$C$275,3)),"Err",IF(VLOOKUP(BK97,'Player List'!$A$3:$C$275,3)='Player Input'!$C97,"OK",IF(VLOOKUP(BK97,'Player List'!$A$3:$C$275,2)=VLOOKUP($C97,'Lookup Lists'!$A$2:$C$23,3),"CS","Err"))))</f>
        <v>OK</v>
      </c>
      <c r="CG97" s="3" t="str">
        <f>IF(BL97=" ","OK",IF(ISBLANK(VLOOKUP(BL97,'Player List'!$A$3:$C$275,3)),"Err",IF(VLOOKUP(BL97,'Player List'!$A$3:$C$275,3)='Player Input'!$C97,"OK",IF(VLOOKUP(BL97,'Player List'!$A$3:$C$275,2)=VLOOKUP($C97,'Lookup Lists'!$A$2:$C$23,3),"CS","Err"))))</f>
        <v>OK</v>
      </c>
      <c r="CH97" s="3" t="str">
        <f>IF(BM97=" ","OK",IF(ISBLANK(VLOOKUP(BM97,'Player List'!$A$3:$C$275,3)),"Err",IF(VLOOKUP(BM97,'Player List'!$A$3:$C$275,3)='Player Input'!$C97,"OK",IF(VLOOKUP(BM97,'Player List'!$A$3:$C$275,2)=VLOOKUP($C97,'Lookup Lists'!$A$2:$C$23,3),"CS","Err"))))</f>
        <v>OK</v>
      </c>
      <c r="CI97" s="43" t="str">
        <f>IF(BN97=" ","OK",IF(ISBLANK(VLOOKUP(BN97,'Player List'!$A$3:$C$275,3)),"Err",IF(VLOOKUP(BN97,'Player List'!$A$3:$C$275,3)='Player Input'!$C97,"OK",IF(VLOOKUP(BN97,'Player List'!$A$3:$C$275,2)=VLOOKUP($C97,'Lookup Lists'!$A$2:$C$23,3),"CS","Err"))))</f>
        <v>OK</v>
      </c>
    </row>
    <row r="98" spans="1:87" x14ac:dyDescent="0.2">
      <c r="A98" s="90">
        <v>42713</v>
      </c>
      <c r="B98" s="89" t="s">
        <v>260</v>
      </c>
      <c r="C98" s="89" t="s">
        <v>390</v>
      </c>
      <c r="D98" s="60" t="str">
        <f t="shared" si="57"/>
        <v>OK</v>
      </c>
      <c r="E98" s="42">
        <v>31</v>
      </c>
      <c r="F98" s="46" t="str">
        <f>VLOOKUP(E98,'Player List'!$A$3:$F$275,6)</f>
        <v>J BRYANT</v>
      </c>
      <c r="G98" s="3">
        <v>274</v>
      </c>
      <c r="H98" s="46" t="str">
        <f>VLOOKUP(G98,'Player List'!$A$3:$F$275,6)</f>
        <v>B ROGERS</v>
      </c>
      <c r="I98" s="3">
        <v>27</v>
      </c>
      <c r="J98" s="46" t="str">
        <f>VLOOKUP(I98,'Player List'!$A$3:$F$275,6)</f>
        <v>B HESKETH</v>
      </c>
      <c r="K98" s="3">
        <v>34</v>
      </c>
      <c r="L98" s="46" t="str">
        <f>VLOOKUP(K98,'Player List'!$A$3:$F$275,6)</f>
        <v>D BOTT</v>
      </c>
      <c r="M98" s="42">
        <v>32</v>
      </c>
      <c r="N98" s="46" t="str">
        <f>VLOOKUP(M98,'Player List'!$A$3:$F$275,6)</f>
        <v>K O'CONNOR</v>
      </c>
      <c r="O98" s="3">
        <v>33</v>
      </c>
      <c r="P98" s="46" t="str">
        <f>VLOOKUP(O98,'Player List'!$A$3:$F$275,6)</f>
        <v>D TOLSON</v>
      </c>
      <c r="Q98" s="3">
        <v>30</v>
      </c>
      <c r="R98" s="46" t="str">
        <f>VLOOKUP(Q98,'Player List'!$A$3:$F$275,6)</f>
        <v>J CATON</v>
      </c>
      <c r="S98" s="3">
        <v>29</v>
      </c>
      <c r="T98" s="47" t="str">
        <f>VLOOKUP(S98,'Player List'!$A$3:$F$275,6)</f>
        <v>I PORTER</v>
      </c>
      <c r="U98" s="46"/>
      <c r="V98" s="46" t="e">
        <f>VLOOKUP(U98,'Player List'!$A$3:$F$275,6)</f>
        <v>#N/A</v>
      </c>
      <c r="W98" s="46"/>
      <c r="X98" s="47" t="e">
        <f>VLOOKUP(W98,'Player List'!$A$3:$F$275,6)</f>
        <v>#N/A</v>
      </c>
      <c r="Y98" s="34"/>
      <c r="Z98" s="42">
        <v>363</v>
      </c>
      <c r="AA98" s="46" t="str">
        <f>VLOOKUP(Z98,'Player List'!$A$3:$F$275,6)</f>
        <v>S MASON</v>
      </c>
      <c r="AB98" s="3">
        <v>344</v>
      </c>
      <c r="AC98" s="46" t="str">
        <f>VLOOKUP(AB98,'Player List'!$A$3:$F$275,6)</f>
        <v>J TIDY</v>
      </c>
      <c r="AD98" s="3">
        <v>341</v>
      </c>
      <c r="AE98" s="46" t="str">
        <f>VLOOKUP(AD98,'Player List'!$A$3:$F$275,6)</f>
        <v>C ARTUS</v>
      </c>
      <c r="AF98" s="3">
        <v>339</v>
      </c>
      <c r="AG98" s="47" t="str">
        <f>VLOOKUP(AF98,'Player List'!$A$3:$F$275,6)</f>
        <v>R HARRIS</v>
      </c>
      <c r="AH98" s="42">
        <v>351</v>
      </c>
      <c r="AI98" s="46" t="str">
        <f>VLOOKUP(AH98,'Player List'!$A$3:$F$275,6)</f>
        <v>T NEILSON</v>
      </c>
      <c r="AJ98" s="3">
        <v>352</v>
      </c>
      <c r="AK98" s="46" t="str">
        <f>VLOOKUP(AJ98,'Player List'!$A$3:$F$275,6)</f>
        <v>G PERRY</v>
      </c>
      <c r="AL98" s="3">
        <v>342</v>
      </c>
      <c r="AM98" s="46" t="str">
        <f>VLOOKUP(AL98,'Player List'!$A$3:$F$275,6)</f>
        <v>K WOODEN</v>
      </c>
      <c r="AN98" s="3">
        <v>346</v>
      </c>
      <c r="AO98" s="47" t="str">
        <f>VLOOKUP(AN98,'Player List'!$A$3:$F$275,6)</f>
        <v>R WILLIAMS</v>
      </c>
      <c r="AP98" s="46">
        <v>362</v>
      </c>
      <c r="AQ98" s="46" t="str">
        <f>VLOOKUP(AP98,'Player List'!$A$3:$F$275,6)</f>
        <v>P BEARMAN</v>
      </c>
      <c r="AR98" s="46"/>
      <c r="AS98" s="47" t="e">
        <f>VLOOKUP(AR98,'Player List'!$A$3:$F$275,6)</f>
        <v>#N/A</v>
      </c>
      <c r="AU98" s="42">
        <f t="shared" si="74"/>
        <v>31</v>
      </c>
      <c r="AV98" s="3">
        <f t="shared" si="75"/>
        <v>274</v>
      </c>
      <c r="AW98" s="3">
        <f t="shared" si="76"/>
        <v>27</v>
      </c>
      <c r="AX98" s="3">
        <f t="shared" si="77"/>
        <v>34</v>
      </c>
      <c r="AY98" s="3">
        <f t="shared" si="78"/>
        <v>32</v>
      </c>
      <c r="AZ98" s="3">
        <f t="shared" si="79"/>
        <v>33</v>
      </c>
      <c r="BA98" s="3">
        <f t="shared" si="80"/>
        <v>30</v>
      </c>
      <c r="BB98" s="3">
        <f t="shared" si="81"/>
        <v>29</v>
      </c>
      <c r="BC98" s="3" t="str">
        <f t="shared" si="53"/>
        <v xml:space="preserve"> </v>
      </c>
      <c r="BD98" s="3" t="str">
        <f t="shared" si="54"/>
        <v xml:space="preserve"> </v>
      </c>
      <c r="BE98" s="42">
        <f t="shared" si="82"/>
        <v>363</v>
      </c>
      <c r="BF98" s="3">
        <f t="shared" si="83"/>
        <v>344</v>
      </c>
      <c r="BG98" s="3">
        <f t="shared" si="84"/>
        <v>341</v>
      </c>
      <c r="BH98" s="3">
        <f t="shared" si="85"/>
        <v>339</v>
      </c>
      <c r="BI98" s="3">
        <f t="shared" si="86"/>
        <v>351</v>
      </c>
      <c r="BJ98" s="3">
        <f t="shared" si="87"/>
        <v>352</v>
      </c>
      <c r="BK98" s="3">
        <f t="shared" si="88"/>
        <v>342</v>
      </c>
      <c r="BL98" s="3">
        <f t="shared" si="89"/>
        <v>346</v>
      </c>
      <c r="BM98" s="3">
        <f t="shared" si="55"/>
        <v>362</v>
      </c>
      <c r="BN98" s="43" t="str">
        <f t="shared" si="56"/>
        <v xml:space="preserve"> </v>
      </c>
      <c r="BP98" s="42" t="str">
        <f>IF(AU98=" ","OK",IF(ISBLANK(VLOOKUP(AU98,'Player List'!$A$3:$C$275,3)),"Err",IF(VLOOKUP(AU98,'Player List'!$A$3:$C$275,3)='Player Input'!$B98,"OK",IF(VLOOKUP(AU98,'Player List'!$A$3:$C$275,2)=VLOOKUP($B98,'Lookup Lists'!$A$2:$C$23,3),"CS","Err"))))</f>
        <v>OK</v>
      </c>
      <c r="BQ98" s="3" t="str">
        <f>IF(AV98=" ","OK",IF(ISBLANK(VLOOKUP(AV98,'Player List'!$A$3:$C$275,3)),"Err",IF(VLOOKUP(AV98,'Player List'!$A$3:$C$275,3)='Player Input'!$B98,"OK",IF(VLOOKUP(AV98,'Player List'!$A$3:$C$275,2)=VLOOKUP($B98,'Lookup Lists'!$A$2:$C$23,3),"CS","Err"))))</f>
        <v>OK</v>
      </c>
      <c r="BR98" s="3" t="str">
        <f>IF(AW98=" ","OK",IF(ISBLANK(VLOOKUP(AW98,'Player List'!$A$3:$C$275,3)),"Err",IF(VLOOKUP(AW98,'Player List'!$A$3:$C$275,3)='Player Input'!$B98,"OK",IF(VLOOKUP(AW98,'Player List'!$A$3:$C$275,2)=VLOOKUP($B98,'Lookup Lists'!$A$2:$C$23,3),"CS","Err"))))</f>
        <v>OK</v>
      </c>
      <c r="BS98" s="3" t="str">
        <f>IF(AX98=" ","OK",IF(ISBLANK(VLOOKUP(AX98,'Player List'!$A$3:$C$275,3)),"Err",IF(VLOOKUP(AX98,'Player List'!$A$3:$C$275,3)='Player Input'!$B98,"OK",IF(VLOOKUP(AX98,'Player List'!$A$3:$C$275,2)=VLOOKUP($B98,'Lookup Lists'!$A$2:$C$23,3),"CS","Err"))))</f>
        <v>OK</v>
      </c>
      <c r="BT98" s="3" t="str">
        <f>IF(AY98=" ","OK",IF(ISBLANK(VLOOKUP(AY98,'Player List'!$A$3:$C$275,3)),"Err",IF(VLOOKUP(AY98,'Player List'!$A$3:$C$275,3)='Player Input'!$B98,"OK",IF(VLOOKUP(AY98,'Player List'!$A$3:$C$275,2)=VLOOKUP($B98,'Lookup Lists'!$A$2:$C$23,3),"CS","Err"))))</f>
        <v>OK</v>
      </c>
      <c r="BU98" s="3" t="str">
        <f>IF(AZ98=" ","OK",IF(ISBLANK(VLOOKUP(AZ98,'Player List'!$A$3:$C$275,3)),"Err",IF(VLOOKUP(AZ98,'Player List'!$A$3:$C$275,3)='Player Input'!$B98,"OK",IF(VLOOKUP(AZ98,'Player List'!$A$3:$C$275,2)=VLOOKUP($B98,'Lookup Lists'!$A$2:$C$23,3),"CS","Err"))))</f>
        <v>OK</v>
      </c>
      <c r="BV98" s="3" t="str">
        <f>IF(BA98=" ","OK",IF(ISBLANK(VLOOKUP(BA98,'Player List'!$A$3:$C$275,3)),"Err",IF(VLOOKUP(BA98,'Player List'!$A$3:$C$275,3)='Player Input'!$B98,"OK",IF(VLOOKUP(BA98,'Player List'!$A$3:$C$275,2)=VLOOKUP($B98,'Lookup Lists'!$A$2:$C$23,3),"CS","Err"))))</f>
        <v>OK</v>
      </c>
      <c r="BW98" s="3" t="str">
        <f>IF(BB98=" ","OK",IF(ISBLANK(VLOOKUP(BB98,'Player List'!$A$3:$C$275,3)),"Err",IF(VLOOKUP(BB98,'Player List'!$A$3:$C$275,3)='Player Input'!$B98,"OK",IF(VLOOKUP(BB98,'Player List'!$A$3:$C$275,2)=VLOOKUP($B98,'Lookup Lists'!$A$2:$C$23,3),"CS","Err"))))</f>
        <v>OK</v>
      </c>
      <c r="BX98" s="3" t="str">
        <f>IF(BC98=" ","OK",IF(ISBLANK(VLOOKUP(BC98,'Player List'!$A$3:$C$275,3)),"Err",IF(VLOOKUP(BC98,'Player List'!$A$3:$C$275,3)='Player Input'!$B98,"OK",IF(VLOOKUP(BC98,'Player List'!$A$3:$C$275,2)=VLOOKUP($B98,'Lookup Lists'!$A$2:$C$23,3),"CS","Err"))))</f>
        <v>OK</v>
      </c>
      <c r="BY98" s="3" t="str">
        <f>IF(BD98=" ","OK",IF(ISBLANK(VLOOKUP(BD98,'Player List'!$A$3:$C$275,3)),"Err",IF(VLOOKUP(BD98,'Player List'!$A$3:$C$275,3)='Player Input'!$B98,"OK",IF(VLOOKUP(BD98,'Player List'!$A$3:$C$275,2)=VLOOKUP($B98,'Lookup Lists'!$A$2:$C$23,3),"CS","Err"))))</f>
        <v>OK</v>
      </c>
      <c r="BZ98" s="42" t="str">
        <f>IF(BE98=" ","OK",IF(ISBLANK(VLOOKUP(BE98,'Player List'!$A$3:$C$275,3)),"Err",IF(VLOOKUP(BE98,'Player List'!$A$3:$C$275,3)='Player Input'!$C98,"OK",IF(VLOOKUP(BE98,'Player List'!$A$3:$C$275,2)=VLOOKUP($C98,'Lookup Lists'!$A$2:$C$23,3),"CS","Err"))))</f>
        <v>OK</v>
      </c>
      <c r="CA98" s="3" t="str">
        <f>IF(BF98=" ","OK",IF(ISBLANK(VLOOKUP(BF98,'Player List'!$A$3:$C$275,3)),"Err",IF(VLOOKUP(BF98,'Player List'!$A$3:$C$275,3)='Player Input'!$C98,"OK",IF(VLOOKUP(BF98,'Player List'!$A$3:$C$275,2)=VLOOKUP($C98,'Lookup Lists'!$A$2:$C$23,3),"CS","Err"))))</f>
        <v>OK</v>
      </c>
      <c r="CB98" s="3" t="str">
        <f>IF(BG98=" ","OK",IF(ISBLANK(VLOOKUP(BG98,'Player List'!$A$3:$C$275,3)),"Err",IF(VLOOKUP(BG98,'Player List'!$A$3:$C$275,3)='Player Input'!$C98,"OK",IF(VLOOKUP(BG98,'Player List'!$A$3:$C$275,2)=VLOOKUP($C98,'Lookup Lists'!$A$2:$C$23,3),"CS","Err"))))</f>
        <v>OK</v>
      </c>
      <c r="CC98" s="3" t="str">
        <f>IF(BH98=" ","OK",IF(ISBLANK(VLOOKUP(BH98,'Player List'!$A$3:$C$275,3)),"Err",IF(VLOOKUP(BH98,'Player List'!$A$3:$C$275,3)='Player Input'!$C98,"OK",IF(VLOOKUP(BH98,'Player List'!$A$3:$C$275,2)=VLOOKUP($C98,'Lookup Lists'!$A$2:$C$23,3),"CS","Err"))))</f>
        <v>OK</v>
      </c>
      <c r="CD98" s="3" t="str">
        <f>IF(BI98=" ","OK",IF(ISBLANK(VLOOKUP(BI98,'Player List'!$A$3:$C$275,3)),"Err",IF(VLOOKUP(BI98,'Player List'!$A$3:$C$275,3)='Player Input'!$C98,"OK",IF(VLOOKUP(BI98,'Player List'!$A$3:$C$275,2)=VLOOKUP($C98,'Lookup Lists'!$A$2:$C$23,3),"CS","Err"))))</f>
        <v>OK</v>
      </c>
      <c r="CE98" s="3" t="str">
        <f>IF(BJ98=" ","OK",IF(ISBLANK(VLOOKUP(BJ98,'Player List'!$A$3:$C$275,3)),"Err",IF(VLOOKUP(BJ98,'Player List'!$A$3:$C$275,3)='Player Input'!$C98,"OK",IF(VLOOKUP(BJ98,'Player List'!$A$3:$C$275,2)=VLOOKUP($C98,'Lookup Lists'!$A$2:$C$23,3),"CS","Err"))))</f>
        <v>OK</v>
      </c>
      <c r="CF98" s="3" t="str">
        <f>IF(BK98=" ","OK",IF(ISBLANK(VLOOKUP(BK98,'Player List'!$A$3:$C$275,3)),"Err",IF(VLOOKUP(BK98,'Player List'!$A$3:$C$275,3)='Player Input'!$C98,"OK",IF(VLOOKUP(BK98,'Player List'!$A$3:$C$275,2)=VLOOKUP($C98,'Lookup Lists'!$A$2:$C$23,3),"CS","Err"))))</f>
        <v>OK</v>
      </c>
      <c r="CG98" s="3" t="str">
        <f>IF(BL98=" ","OK",IF(ISBLANK(VLOOKUP(BL98,'Player List'!$A$3:$C$275,3)),"Err",IF(VLOOKUP(BL98,'Player List'!$A$3:$C$275,3)='Player Input'!$C98,"OK",IF(VLOOKUP(BL98,'Player List'!$A$3:$C$275,2)=VLOOKUP($C98,'Lookup Lists'!$A$2:$C$23,3),"CS","Err"))))</f>
        <v>OK</v>
      </c>
      <c r="CH98" s="3" t="str">
        <f>IF(BM98=" ","OK",IF(ISBLANK(VLOOKUP(BM98,'Player List'!$A$3:$C$275,3)),"Err",IF(VLOOKUP(BM98,'Player List'!$A$3:$C$275,3)='Player Input'!$C98,"OK",IF(VLOOKUP(BM98,'Player List'!$A$3:$C$275,2)=VLOOKUP($C98,'Lookup Lists'!$A$2:$C$23,3),"CS","Err"))))</f>
        <v>OK</v>
      </c>
      <c r="CI98" s="43" t="str">
        <f>IF(BN98=" ","OK",IF(ISBLANK(VLOOKUP(BN98,'Player List'!$A$3:$C$275,3)),"Err",IF(VLOOKUP(BN98,'Player List'!$A$3:$C$275,3)='Player Input'!$C98,"OK",IF(VLOOKUP(BN98,'Player List'!$A$3:$C$275,2)=VLOOKUP($C98,'Lookup Lists'!$A$2:$C$23,3),"CS","Err"))))</f>
        <v>OK</v>
      </c>
    </row>
    <row r="99" spans="1:87" x14ac:dyDescent="0.2">
      <c r="A99" s="90">
        <v>42713</v>
      </c>
      <c r="B99" s="89" t="s">
        <v>262</v>
      </c>
      <c r="C99" s="89" t="s">
        <v>348</v>
      </c>
      <c r="D99" s="60" t="str">
        <f t="shared" si="57"/>
        <v>OK</v>
      </c>
      <c r="E99" s="42">
        <v>116</v>
      </c>
      <c r="F99" s="46" t="str">
        <f>VLOOKUP(E99,'Player List'!$A$3:$F$275,6)</f>
        <v>S AYLING</v>
      </c>
      <c r="G99" s="3">
        <v>317</v>
      </c>
      <c r="H99" s="46" t="str">
        <f>VLOOKUP(G99,'Player List'!$A$3:$F$275,6)</f>
        <v>D GOSLING-SMITH</v>
      </c>
      <c r="I99" s="3">
        <v>113</v>
      </c>
      <c r="J99" s="46" t="str">
        <f>VLOOKUP(I99,'Player List'!$A$3:$F$275,6)</f>
        <v>S CURTIS</v>
      </c>
      <c r="K99" s="3">
        <v>321</v>
      </c>
      <c r="L99" s="46" t="str">
        <f>VLOOKUP(K99,'Player List'!$A$3:$F$275,6)</f>
        <v>T SMITH</v>
      </c>
      <c r="M99" s="42">
        <v>223</v>
      </c>
      <c r="N99" s="46" t="str">
        <f>VLOOKUP(M99,'Player List'!$A$3:$F$275,6)</f>
        <v>B TWEEDALE</v>
      </c>
      <c r="O99" s="3">
        <v>119</v>
      </c>
      <c r="P99" s="46" t="str">
        <f>VLOOKUP(O99,'Player List'!$A$3:$F$275,6)</f>
        <v>J WILLIAMS</v>
      </c>
      <c r="Q99" s="3">
        <v>118</v>
      </c>
      <c r="R99" s="46" t="str">
        <f>VLOOKUP(Q99,'Player List'!$A$3:$F$275,6)</f>
        <v>V HOWLEY</v>
      </c>
      <c r="S99" s="3">
        <v>234</v>
      </c>
      <c r="T99" s="47" t="str">
        <f>VLOOKUP(S99,'Player List'!$A$3:$F$275,6)</f>
        <v>J WELCH</v>
      </c>
      <c r="U99" s="46"/>
      <c r="V99" s="46" t="e">
        <f>VLOOKUP(U99,'Player List'!$A$3:$F$275,6)</f>
        <v>#N/A</v>
      </c>
      <c r="W99" s="46"/>
      <c r="X99" s="47" t="e">
        <f>VLOOKUP(W99,'Player List'!$A$3:$F$275,6)</f>
        <v>#N/A</v>
      </c>
      <c r="Y99" s="34"/>
      <c r="Z99" s="42">
        <v>77</v>
      </c>
      <c r="AA99" s="46" t="str">
        <f>VLOOKUP(Z99,'Player List'!$A$3:$F$275,6)</f>
        <v>J AUSTIN</v>
      </c>
      <c r="AB99" s="3">
        <v>330</v>
      </c>
      <c r="AC99" s="46" t="str">
        <f>VLOOKUP(AB99,'Player List'!$A$3:$F$275,6)</f>
        <v>L PEARCE</v>
      </c>
      <c r="AD99" s="3">
        <v>85</v>
      </c>
      <c r="AE99" s="46" t="str">
        <f>VLOOKUP(AD99,'Player List'!$A$3:$F$275,6)</f>
        <v>M DAVIES</v>
      </c>
      <c r="AF99" s="3">
        <v>76</v>
      </c>
      <c r="AG99" s="47" t="str">
        <f>VLOOKUP(AF99,'Player List'!$A$3:$F$275,6)</f>
        <v>H HIRD</v>
      </c>
      <c r="AH99" s="42">
        <v>302</v>
      </c>
      <c r="AI99" s="46" t="str">
        <f>VLOOKUP(AH99,'Player List'!$A$3:$F$275,6)</f>
        <v>L LEWIS</v>
      </c>
      <c r="AJ99" s="3">
        <v>301</v>
      </c>
      <c r="AK99" s="46" t="str">
        <f>VLOOKUP(AJ99,'Player List'!$A$3:$F$275,6)</f>
        <v>B CLARKE</v>
      </c>
      <c r="AL99" s="3">
        <v>87</v>
      </c>
      <c r="AM99" s="46" t="str">
        <f>VLOOKUP(AL99,'Player List'!$A$3:$F$275,6)</f>
        <v>D JAQUES</v>
      </c>
      <c r="AN99" s="3">
        <v>267</v>
      </c>
      <c r="AO99" s="47" t="str">
        <f>VLOOKUP(AN99,'Player List'!$A$3:$F$275,6)</f>
        <v>R SMITH</v>
      </c>
      <c r="AP99" s="46"/>
      <c r="AQ99" s="46" t="e">
        <f>VLOOKUP(AP99,'Player List'!$A$3:$F$275,6)</f>
        <v>#N/A</v>
      </c>
      <c r="AR99" s="46"/>
      <c r="AS99" s="47" t="e">
        <f>VLOOKUP(AR99,'Player List'!$A$3:$F$275,6)</f>
        <v>#N/A</v>
      </c>
      <c r="AU99" s="42">
        <f t="shared" si="74"/>
        <v>116</v>
      </c>
      <c r="AV99" s="3">
        <f t="shared" si="75"/>
        <v>317</v>
      </c>
      <c r="AW99" s="3">
        <f t="shared" si="76"/>
        <v>113</v>
      </c>
      <c r="AX99" s="3">
        <f t="shared" si="77"/>
        <v>321</v>
      </c>
      <c r="AY99" s="3">
        <f t="shared" si="78"/>
        <v>223</v>
      </c>
      <c r="AZ99" s="3">
        <f t="shared" si="79"/>
        <v>119</v>
      </c>
      <c r="BA99" s="3">
        <f t="shared" si="80"/>
        <v>118</v>
      </c>
      <c r="BB99" s="3">
        <f t="shared" si="81"/>
        <v>234</v>
      </c>
      <c r="BC99" s="3" t="str">
        <f t="shared" si="53"/>
        <v xml:space="preserve"> </v>
      </c>
      <c r="BD99" s="3" t="str">
        <f t="shared" si="54"/>
        <v xml:space="preserve"> </v>
      </c>
      <c r="BE99" s="42">
        <f t="shared" si="82"/>
        <v>77</v>
      </c>
      <c r="BF99" s="3">
        <f t="shared" si="83"/>
        <v>330</v>
      </c>
      <c r="BG99" s="3">
        <f t="shared" si="84"/>
        <v>85</v>
      </c>
      <c r="BH99" s="3">
        <f t="shared" si="85"/>
        <v>76</v>
      </c>
      <c r="BI99" s="3">
        <f t="shared" si="86"/>
        <v>302</v>
      </c>
      <c r="BJ99" s="3">
        <f t="shared" si="87"/>
        <v>301</v>
      </c>
      <c r="BK99" s="3">
        <f t="shared" si="88"/>
        <v>87</v>
      </c>
      <c r="BL99" s="3">
        <f t="shared" si="89"/>
        <v>267</v>
      </c>
      <c r="BM99" s="3" t="str">
        <f t="shared" si="55"/>
        <v xml:space="preserve"> </v>
      </c>
      <c r="BN99" s="43" t="str">
        <f t="shared" si="56"/>
        <v xml:space="preserve"> </v>
      </c>
      <c r="BP99" s="42" t="str">
        <f>IF(AU99=" ","OK",IF(ISBLANK(VLOOKUP(AU99,'Player List'!$A$3:$C$275,3)),"Err",IF(VLOOKUP(AU99,'Player List'!$A$3:$C$275,3)='Player Input'!$B99,"OK",IF(VLOOKUP(AU99,'Player List'!$A$3:$C$275,2)=VLOOKUP($B99,'Lookup Lists'!$A$2:$C$23,3),"CS","Err"))))</f>
        <v>OK</v>
      </c>
      <c r="BQ99" s="3" t="str">
        <f>IF(AV99=" ","OK",IF(ISBLANK(VLOOKUP(AV99,'Player List'!$A$3:$C$275,3)),"Err",IF(VLOOKUP(AV99,'Player List'!$A$3:$C$275,3)='Player Input'!$B99,"OK",IF(VLOOKUP(AV99,'Player List'!$A$3:$C$275,2)=VLOOKUP($B99,'Lookup Lists'!$A$2:$C$23,3),"CS","Err"))))</f>
        <v>OK</v>
      </c>
      <c r="BR99" s="3" t="str">
        <f>IF(AW99=" ","OK",IF(ISBLANK(VLOOKUP(AW99,'Player List'!$A$3:$C$275,3)),"Err",IF(VLOOKUP(AW99,'Player List'!$A$3:$C$275,3)='Player Input'!$B99,"OK",IF(VLOOKUP(AW99,'Player List'!$A$3:$C$275,2)=VLOOKUP($B99,'Lookup Lists'!$A$2:$C$23,3),"CS","Err"))))</f>
        <v>OK</v>
      </c>
      <c r="BS99" s="3" t="str">
        <f>IF(AX99=" ","OK",IF(ISBLANK(VLOOKUP(AX99,'Player List'!$A$3:$C$275,3)),"Err",IF(VLOOKUP(AX99,'Player List'!$A$3:$C$275,3)='Player Input'!$B99,"OK",IF(VLOOKUP(AX99,'Player List'!$A$3:$C$275,2)=VLOOKUP($B99,'Lookup Lists'!$A$2:$C$23,3),"CS","Err"))))</f>
        <v>OK</v>
      </c>
      <c r="BT99" s="3" t="str">
        <f>IF(AY99=" ","OK",IF(ISBLANK(VLOOKUP(AY99,'Player List'!$A$3:$C$275,3)),"Err",IF(VLOOKUP(AY99,'Player List'!$A$3:$C$275,3)='Player Input'!$B99,"OK",IF(VLOOKUP(AY99,'Player List'!$A$3:$C$275,2)=VLOOKUP($B99,'Lookup Lists'!$A$2:$C$23,3),"CS","Err"))))</f>
        <v>OK</v>
      </c>
      <c r="BU99" s="3" t="str">
        <f>IF(AZ99=" ","OK",IF(ISBLANK(VLOOKUP(AZ99,'Player List'!$A$3:$C$275,3)),"Err",IF(VLOOKUP(AZ99,'Player List'!$A$3:$C$275,3)='Player Input'!$B99,"OK",IF(VLOOKUP(AZ99,'Player List'!$A$3:$C$275,2)=VLOOKUP($B99,'Lookup Lists'!$A$2:$C$23,3),"CS","Err"))))</f>
        <v>OK</v>
      </c>
      <c r="BV99" s="3" t="str">
        <f>IF(BA99=" ","OK",IF(ISBLANK(VLOOKUP(BA99,'Player List'!$A$3:$C$275,3)),"Err",IF(VLOOKUP(BA99,'Player List'!$A$3:$C$275,3)='Player Input'!$B99,"OK",IF(VLOOKUP(BA99,'Player List'!$A$3:$C$275,2)=VLOOKUP($B99,'Lookup Lists'!$A$2:$C$23,3),"CS","Err"))))</f>
        <v>OK</v>
      </c>
      <c r="BW99" s="3" t="str">
        <f>IF(BB99=" ","OK",IF(ISBLANK(VLOOKUP(BB99,'Player List'!$A$3:$C$275,3)),"Err",IF(VLOOKUP(BB99,'Player List'!$A$3:$C$275,3)='Player Input'!$B99,"OK",IF(VLOOKUP(BB99,'Player List'!$A$3:$C$275,2)=VLOOKUP($B99,'Lookup Lists'!$A$2:$C$23,3),"CS","Err"))))</f>
        <v>OK</v>
      </c>
      <c r="BX99" s="3" t="str">
        <f>IF(BC99=" ","OK",IF(ISBLANK(VLOOKUP(BC99,'Player List'!$A$3:$C$275,3)),"Err",IF(VLOOKUP(BC99,'Player List'!$A$3:$C$275,3)='Player Input'!$B99,"OK",IF(VLOOKUP(BC99,'Player List'!$A$3:$C$275,2)=VLOOKUP($B99,'Lookup Lists'!$A$2:$C$23,3),"CS","Err"))))</f>
        <v>OK</v>
      </c>
      <c r="BY99" s="3" t="str">
        <f>IF(BD99=" ","OK",IF(ISBLANK(VLOOKUP(BD99,'Player List'!$A$3:$C$275,3)),"Err",IF(VLOOKUP(BD99,'Player List'!$A$3:$C$275,3)='Player Input'!$B99,"OK",IF(VLOOKUP(BD99,'Player List'!$A$3:$C$275,2)=VLOOKUP($B99,'Lookup Lists'!$A$2:$C$23,3),"CS","Err"))))</f>
        <v>OK</v>
      </c>
      <c r="BZ99" s="42" t="str">
        <f>IF(BE99=" ","OK",IF(ISBLANK(VLOOKUP(BE99,'Player List'!$A$3:$C$275,3)),"Err",IF(VLOOKUP(BE99,'Player List'!$A$3:$C$275,3)='Player Input'!$C99,"OK",IF(VLOOKUP(BE99,'Player List'!$A$3:$C$275,2)=VLOOKUP($C99,'Lookup Lists'!$A$2:$C$23,3),"CS","Err"))))</f>
        <v>OK</v>
      </c>
      <c r="CA99" s="3" t="str">
        <f>IF(BF99=" ","OK",IF(ISBLANK(VLOOKUP(BF99,'Player List'!$A$3:$C$275,3)),"Err",IF(VLOOKUP(BF99,'Player List'!$A$3:$C$275,3)='Player Input'!$C99,"OK",IF(VLOOKUP(BF99,'Player List'!$A$3:$C$275,2)=VLOOKUP($C99,'Lookup Lists'!$A$2:$C$23,3),"CS","Err"))))</f>
        <v>OK</v>
      </c>
      <c r="CB99" s="3" t="str">
        <f>IF(BG99=" ","OK",IF(ISBLANK(VLOOKUP(BG99,'Player List'!$A$3:$C$275,3)),"Err",IF(VLOOKUP(BG99,'Player List'!$A$3:$C$275,3)='Player Input'!$C99,"OK",IF(VLOOKUP(BG99,'Player List'!$A$3:$C$275,2)=VLOOKUP($C99,'Lookup Lists'!$A$2:$C$23,3),"CS","Err"))))</f>
        <v>OK</v>
      </c>
      <c r="CC99" s="3" t="str">
        <f>IF(BH99=" ","OK",IF(ISBLANK(VLOOKUP(BH99,'Player List'!$A$3:$C$275,3)),"Err",IF(VLOOKUP(BH99,'Player List'!$A$3:$C$275,3)='Player Input'!$C99,"OK",IF(VLOOKUP(BH99,'Player List'!$A$3:$C$275,2)=VLOOKUP($C99,'Lookup Lists'!$A$2:$C$23,3),"CS","Err"))))</f>
        <v>OK</v>
      </c>
      <c r="CD99" s="3" t="str">
        <f>IF(BI99=" ","OK",IF(ISBLANK(VLOOKUP(BI99,'Player List'!$A$3:$C$275,3)),"Err",IF(VLOOKUP(BI99,'Player List'!$A$3:$C$275,3)='Player Input'!$C99,"OK",IF(VLOOKUP(BI99,'Player List'!$A$3:$C$275,2)=VLOOKUP($C99,'Lookup Lists'!$A$2:$C$23,3),"CS","Err"))))</f>
        <v>OK</v>
      </c>
      <c r="CE99" s="3" t="str">
        <f>IF(BJ99=" ","OK",IF(ISBLANK(VLOOKUP(BJ99,'Player List'!$A$3:$C$275,3)),"Err",IF(VLOOKUP(BJ99,'Player List'!$A$3:$C$275,3)='Player Input'!$C99,"OK",IF(VLOOKUP(BJ99,'Player List'!$A$3:$C$275,2)=VLOOKUP($C99,'Lookup Lists'!$A$2:$C$23,3),"CS","Err"))))</f>
        <v>OK</v>
      </c>
      <c r="CF99" s="3" t="str">
        <f>IF(BK99=" ","OK",IF(ISBLANK(VLOOKUP(BK99,'Player List'!$A$3:$C$275,3)),"Err",IF(VLOOKUP(BK99,'Player List'!$A$3:$C$275,3)='Player Input'!$C99,"OK",IF(VLOOKUP(BK99,'Player List'!$A$3:$C$275,2)=VLOOKUP($C99,'Lookup Lists'!$A$2:$C$23,3),"CS","Err"))))</f>
        <v>OK</v>
      </c>
      <c r="CG99" s="3" t="str">
        <f>IF(BL99=" ","OK",IF(ISBLANK(VLOOKUP(BL99,'Player List'!$A$3:$C$275,3)),"Err",IF(VLOOKUP(BL99,'Player List'!$A$3:$C$275,3)='Player Input'!$C99,"OK",IF(VLOOKUP(BL99,'Player List'!$A$3:$C$275,2)=VLOOKUP($C99,'Lookup Lists'!$A$2:$C$23,3),"CS","Err"))))</f>
        <v>OK</v>
      </c>
      <c r="CH99" s="3" t="str">
        <f>IF(BM99=" ","OK",IF(ISBLANK(VLOOKUP(BM99,'Player List'!$A$3:$C$275,3)),"Err",IF(VLOOKUP(BM99,'Player List'!$A$3:$C$275,3)='Player Input'!$C99,"OK",IF(VLOOKUP(BM99,'Player List'!$A$3:$C$275,2)=VLOOKUP($C99,'Lookup Lists'!$A$2:$C$23,3),"CS","Err"))))</f>
        <v>OK</v>
      </c>
      <c r="CI99" s="43" t="str">
        <f>IF(BN99=" ","OK",IF(ISBLANK(VLOOKUP(BN99,'Player List'!$A$3:$C$275,3)),"Err",IF(VLOOKUP(BN99,'Player List'!$A$3:$C$275,3)='Player Input'!$C99,"OK",IF(VLOOKUP(BN99,'Player List'!$A$3:$C$275,2)=VLOOKUP($C99,'Lookup Lists'!$A$2:$C$23,3),"CS","Err"))))</f>
        <v>OK</v>
      </c>
    </row>
    <row r="100" spans="1:87" x14ac:dyDescent="0.2">
      <c r="A100" s="108">
        <v>42716</v>
      </c>
      <c r="B100" s="109" t="s">
        <v>12</v>
      </c>
      <c r="C100" s="109" t="s">
        <v>347</v>
      </c>
      <c r="D100" s="60" t="str">
        <f t="shared" si="57"/>
        <v>OK</v>
      </c>
      <c r="E100" s="42">
        <v>40</v>
      </c>
      <c r="F100" s="46" t="str">
        <f>VLOOKUP(E100,'Player List'!$A$3:$F$275,6)</f>
        <v>R LONDESBOROUGH</v>
      </c>
      <c r="G100" s="3">
        <v>311</v>
      </c>
      <c r="H100" s="46" t="str">
        <f>VLOOKUP(G100,'Player List'!$A$3:$F$275,6)</f>
        <v>V THOMAS</v>
      </c>
      <c r="I100" s="3">
        <v>235</v>
      </c>
      <c r="J100" s="46" t="str">
        <f>VLOOKUP(I100,'Player List'!$A$3:$F$275,6)</f>
        <v>P LEWIS</v>
      </c>
      <c r="K100" s="3">
        <v>39</v>
      </c>
      <c r="L100" s="46" t="str">
        <f>VLOOKUP(K100,'Player List'!$A$3:$F$275,6)</f>
        <v>F JONES</v>
      </c>
      <c r="M100" s="42">
        <v>37</v>
      </c>
      <c r="N100" s="46" t="str">
        <f>VLOOKUP(M100,'Player List'!$A$3:$F$275,6)</f>
        <v>J HEAVEN</v>
      </c>
      <c r="O100" s="3">
        <v>241</v>
      </c>
      <c r="P100" s="46" t="str">
        <f>VLOOKUP(O100,'Player List'!$A$3:$F$275,6)</f>
        <v>D ELLIOTT</v>
      </c>
      <c r="Q100" s="3">
        <v>41</v>
      </c>
      <c r="R100" s="46" t="str">
        <f>VLOOKUP(Q100,'Player List'!$A$3:$F$275,6)</f>
        <v>V SMITH</v>
      </c>
      <c r="S100" s="3">
        <v>35</v>
      </c>
      <c r="T100" s="47" t="str">
        <f>VLOOKUP(S100,'Player List'!$A$3:$F$275,6)</f>
        <v>P ELLIOTT</v>
      </c>
      <c r="U100" s="46"/>
      <c r="V100" s="46" t="e">
        <f>VLOOKUP(U100,'Player List'!$A$3:$F$275,6)</f>
        <v>#N/A</v>
      </c>
      <c r="W100" s="46"/>
      <c r="X100" s="47" t="e">
        <f>VLOOKUP(W100,'Player List'!$A$3:$F$275,6)</f>
        <v>#N/A</v>
      </c>
      <c r="Y100" s="34"/>
      <c r="Z100" s="42">
        <v>75</v>
      </c>
      <c r="AA100" s="46" t="str">
        <f>VLOOKUP(Z100,'Player List'!$A$3:$F$275,6)</f>
        <v>S WHITTINGHAM</v>
      </c>
      <c r="AB100" s="3">
        <v>79</v>
      </c>
      <c r="AC100" s="46" t="str">
        <f>VLOOKUP(AB100,'Player List'!$A$3:$F$275,6)</f>
        <v>A WYE</v>
      </c>
      <c r="AD100" s="3">
        <v>71</v>
      </c>
      <c r="AE100" s="46" t="str">
        <f>VLOOKUP(AD100,'Player List'!$A$3:$F$275,6)</f>
        <v>J PEARCE</v>
      </c>
      <c r="AF100" s="3">
        <v>81</v>
      </c>
      <c r="AG100" s="47" t="str">
        <f>VLOOKUP(AF100,'Player List'!$A$3:$F$275,6)</f>
        <v>L PHILLIPS</v>
      </c>
      <c r="AH100" s="42">
        <v>82</v>
      </c>
      <c r="AI100" s="46" t="str">
        <f>VLOOKUP(AH100,'Player List'!$A$3:$F$275,6)</f>
        <v>C BOYSE</v>
      </c>
      <c r="AJ100" s="3">
        <v>308</v>
      </c>
      <c r="AK100" s="46" t="str">
        <f>VLOOKUP(AJ100,'Player List'!$A$3:$F$275,6)</f>
        <v>S WYE</v>
      </c>
      <c r="AL100" s="3">
        <v>86</v>
      </c>
      <c r="AM100" s="46" t="str">
        <f>VLOOKUP(AL100,'Player List'!$A$3:$F$275,6)</f>
        <v>J GWYNNE</v>
      </c>
      <c r="AN100" s="3">
        <v>73</v>
      </c>
      <c r="AO100" s="47" t="str">
        <f>VLOOKUP(AN100,'Player List'!$A$3:$F$275,6)</f>
        <v>T VITALE</v>
      </c>
      <c r="AP100" s="46"/>
      <c r="AQ100" s="46" t="e">
        <f>VLOOKUP(AP100,'Player List'!$A$3:$F$275,6)</f>
        <v>#N/A</v>
      </c>
      <c r="AR100" s="46"/>
      <c r="AS100" s="47" t="e">
        <f>VLOOKUP(AR100,'Player List'!$A$3:$F$275,6)</f>
        <v>#N/A</v>
      </c>
      <c r="AU100" s="42">
        <f t="shared" si="74"/>
        <v>40</v>
      </c>
      <c r="AV100" s="3">
        <f t="shared" si="75"/>
        <v>311</v>
      </c>
      <c r="AW100" s="3">
        <f t="shared" si="76"/>
        <v>235</v>
      </c>
      <c r="AX100" s="3">
        <f t="shared" si="77"/>
        <v>39</v>
      </c>
      <c r="AY100" s="3">
        <f t="shared" si="78"/>
        <v>37</v>
      </c>
      <c r="AZ100" s="3">
        <f t="shared" si="79"/>
        <v>241</v>
      </c>
      <c r="BA100" s="3">
        <f t="shared" si="80"/>
        <v>41</v>
      </c>
      <c r="BB100" s="3">
        <f t="shared" si="81"/>
        <v>35</v>
      </c>
      <c r="BC100" s="3" t="str">
        <f t="shared" si="53"/>
        <v xml:space="preserve"> </v>
      </c>
      <c r="BD100" s="3" t="str">
        <f t="shared" si="54"/>
        <v xml:space="preserve"> </v>
      </c>
      <c r="BE100" s="42">
        <f t="shared" si="82"/>
        <v>75</v>
      </c>
      <c r="BF100" s="3">
        <f t="shared" si="83"/>
        <v>79</v>
      </c>
      <c r="BG100" s="3">
        <f t="shared" si="84"/>
        <v>71</v>
      </c>
      <c r="BH100" s="3">
        <f t="shared" si="85"/>
        <v>81</v>
      </c>
      <c r="BI100" s="3">
        <f t="shared" si="86"/>
        <v>82</v>
      </c>
      <c r="BJ100" s="3">
        <f t="shared" si="87"/>
        <v>308</v>
      </c>
      <c r="BK100" s="3">
        <f t="shared" si="88"/>
        <v>86</v>
      </c>
      <c r="BL100" s="3">
        <f t="shared" si="89"/>
        <v>73</v>
      </c>
      <c r="BM100" s="3" t="str">
        <f t="shared" si="55"/>
        <v xml:space="preserve"> </v>
      </c>
      <c r="BN100" s="43" t="str">
        <f t="shared" si="56"/>
        <v xml:space="preserve"> </v>
      </c>
      <c r="BP100" s="42" t="str">
        <f>IF(AU100=" ","OK",IF(ISBLANK(VLOOKUP(AU100,'Player List'!$A$3:$C$275,3)),"Err",IF(VLOOKUP(AU100,'Player List'!$A$3:$C$275,3)='Player Input'!$B100,"OK",IF(VLOOKUP(AU100,'Player List'!$A$3:$C$275,2)=VLOOKUP($B100,'Lookup Lists'!$A$2:$C$23,3),"CS","Err"))))</f>
        <v>OK</v>
      </c>
      <c r="BQ100" s="3" t="str">
        <f>IF(AV100=" ","OK",IF(ISBLANK(VLOOKUP(AV100,'Player List'!$A$3:$C$275,3)),"Err",IF(VLOOKUP(AV100,'Player List'!$A$3:$C$275,3)='Player Input'!$B100,"OK",IF(VLOOKUP(AV100,'Player List'!$A$3:$C$275,2)=VLOOKUP($B100,'Lookup Lists'!$A$2:$C$23,3),"CS","Err"))))</f>
        <v>OK</v>
      </c>
      <c r="BR100" s="3" t="str">
        <f>IF(AW100=" ","OK",IF(ISBLANK(VLOOKUP(AW100,'Player List'!$A$3:$C$275,3)),"Err",IF(VLOOKUP(AW100,'Player List'!$A$3:$C$275,3)='Player Input'!$B100,"OK",IF(VLOOKUP(AW100,'Player List'!$A$3:$C$275,2)=VLOOKUP($B100,'Lookup Lists'!$A$2:$C$23,3),"CS","Err"))))</f>
        <v>OK</v>
      </c>
      <c r="BS100" s="3" t="str">
        <f>IF(AX100=" ","OK",IF(ISBLANK(VLOOKUP(AX100,'Player List'!$A$3:$C$275,3)),"Err",IF(VLOOKUP(AX100,'Player List'!$A$3:$C$275,3)='Player Input'!$B100,"OK",IF(VLOOKUP(AX100,'Player List'!$A$3:$C$275,2)=VLOOKUP($B100,'Lookup Lists'!$A$2:$C$23,3),"CS","Err"))))</f>
        <v>OK</v>
      </c>
      <c r="BT100" s="3" t="str">
        <f>IF(AY100=" ","OK",IF(ISBLANK(VLOOKUP(AY100,'Player List'!$A$3:$C$275,3)),"Err",IF(VLOOKUP(AY100,'Player List'!$A$3:$C$275,3)='Player Input'!$B100,"OK",IF(VLOOKUP(AY100,'Player List'!$A$3:$C$275,2)=VLOOKUP($B100,'Lookup Lists'!$A$2:$C$23,3),"CS","Err"))))</f>
        <v>OK</v>
      </c>
      <c r="BU100" s="3" t="str">
        <f>IF(AZ100=" ","OK",IF(ISBLANK(VLOOKUP(AZ100,'Player List'!$A$3:$C$275,3)),"Err",IF(VLOOKUP(AZ100,'Player List'!$A$3:$C$275,3)='Player Input'!$B100,"OK",IF(VLOOKUP(AZ100,'Player List'!$A$3:$C$275,2)=VLOOKUP($B100,'Lookup Lists'!$A$2:$C$23,3),"CS","Err"))))</f>
        <v>OK</v>
      </c>
      <c r="BV100" s="3" t="str">
        <f>IF(BA100=" ","OK",IF(ISBLANK(VLOOKUP(BA100,'Player List'!$A$3:$C$275,3)),"Err",IF(VLOOKUP(BA100,'Player List'!$A$3:$C$275,3)='Player Input'!$B100,"OK",IF(VLOOKUP(BA100,'Player List'!$A$3:$C$275,2)=VLOOKUP($B100,'Lookup Lists'!$A$2:$C$23,3),"CS","Err"))))</f>
        <v>OK</v>
      </c>
      <c r="BW100" s="3" t="str">
        <f>IF(BB100=" ","OK",IF(ISBLANK(VLOOKUP(BB100,'Player List'!$A$3:$C$275,3)),"Err",IF(VLOOKUP(BB100,'Player List'!$A$3:$C$275,3)='Player Input'!$B100,"OK",IF(VLOOKUP(BB100,'Player List'!$A$3:$C$275,2)=VLOOKUP($B100,'Lookup Lists'!$A$2:$C$23,3),"CS","Err"))))</f>
        <v>OK</v>
      </c>
      <c r="BX100" s="3" t="str">
        <f>IF(BC100=" ","OK",IF(ISBLANK(VLOOKUP(BC100,'Player List'!$A$3:$C$275,3)),"Err",IF(VLOOKUP(BC100,'Player List'!$A$3:$C$275,3)='Player Input'!$B100,"OK",IF(VLOOKUP(BC100,'Player List'!$A$3:$C$275,2)=VLOOKUP($B100,'Lookup Lists'!$A$2:$C$23,3),"CS","Err"))))</f>
        <v>OK</v>
      </c>
      <c r="BY100" s="3" t="str">
        <f>IF(BD100=" ","OK",IF(ISBLANK(VLOOKUP(BD100,'Player List'!$A$3:$C$275,3)),"Err",IF(VLOOKUP(BD100,'Player List'!$A$3:$C$275,3)='Player Input'!$B100,"OK",IF(VLOOKUP(BD100,'Player List'!$A$3:$C$275,2)=VLOOKUP($B100,'Lookup Lists'!$A$2:$C$23,3),"CS","Err"))))</f>
        <v>OK</v>
      </c>
      <c r="BZ100" s="42" t="str">
        <f>IF(BE100=" ","OK",IF(ISBLANK(VLOOKUP(BE100,'Player List'!$A$3:$C$275,3)),"Err",IF(VLOOKUP(BE100,'Player List'!$A$3:$C$275,3)='Player Input'!$C100,"OK",IF(VLOOKUP(BE100,'Player List'!$A$3:$C$275,2)=VLOOKUP($C100,'Lookup Lists'!$A$2:$C$23,3),"CS","Err"))))</f>
        <v>OK</v>
      </c>
      <c r="CA100" s="3" t="str">
        <f>IF(BF100=" ","OK",IF(ISBLANK(VLOOKUP(BF100,'Player List'!$A$3:$C$275,3)),"Err",IF(VLOOKUP(BF100,'Player List'!$A$3:$C$275,3)='Player Input'!$C100,"OK",IF(VLOOKUP(BF100,'Player List'!$A$3:$C$275,2)=VLOOKUP($C100,'Lookup Lists'!$A$2:$C$23,3),"CS","Err"))))</f>
        <v>OK</v>
      </c>
      <c r="CB100" s="3" t="str">
        <f>IF(BG100=" ","OK",IF(ISBLANK(VLOOKUP(BG100,'Player List'!$A$3:$C$275,3)),"Err",IF(VLOOKUP(BG100,'Player List'!$A$3:$C$275,3)='Player Input'!$C100,"OK",IF(VLOOKUP(BG100,'Player List'!$A$3:$C$275,2)=VLOOKUP($C100,'Lookup Lists'!$A$2:$C$23,3),"CS","Err"))))</f>
        <v>OK</v>
      </c>
      <c r="CC100" s="3" t="str">
        <f>IF(BH100=" ","OK",IF(ISBLANK(VLOOKUP(BH100,'Player List'!$A$3:$C$275,3)),"Err",IF(VLOOKUP(BH100,'Player List'!$A$3:$C$275,3)='Player Input'!$C100,"OK",IF(VLOOKUP(BH100,'Player List'!$A$3:$C$275,2)=VLOOKUP($C100,'Lookup Lists'!$A$2:$C$23,3),"CS","Err"))))</f>
        <v>OK</v>
      </c>
      <c r="CD100" s="3" t="str">
        <f>IF(BI100=" ","OK",IF(ISBLANK(VLOOKUP(BI100,'Player List'!$A$3:$C$275,3)),"Err",IF(VLOOKUP(BI100,'Player List'!$A$3:$C$275,3)='Player Input'!$C100,"OK",IF(VLOOKUP(BI100,'Player List'!$A$3:$C$275,2)=VLOOKUP($C100,'Lookup Lists'!$A$2:$C$23,3),"CS","Err"))))</f>
        <v>OK</v>
      </c>
      <c r="CE100" s="3" t="str">
        <f>IF(BJ100=" ","OK",IF(ISBLANK(VLOOKUP(BJ100,'Player List'!$A$3:$C$275,3)),"Err",IF(VLOOKUP(BJ100,'Player List'!$A$3:$C$275,3)='Player Input'!$C100,"OK",IF(VLOOKUP(BJ100,'Player List'!$A$3:$C$275,2)=VLOOKUP($C100,'Lookup Lists'!$A$2:$C$23,3),"CS","Err"))))</f>
        <v>OK</v>
      </c>
      <c r="CF100" s="3" t="str">
        <f>IF(BK100=" ","OK",IF(ISBLANK(VLOOKUP(BK100,'Player List'!$A$3:$C$275,3)),"Err",IF(VLOOKUP(BK100,'Player List'!$A$3:$C$275,3)='Player Input'!$C100,"OK",IF(VLOOKUP(BK100,'Player List'!$A$3:$C$275,2)=VLOOKUP($C100,'Lookup Lists'!$A$2:$C$23,3),"CS","Err"))))</f>
        <v>OK</v>
      </c>
      <c r="CG100" s="3" t="str">
        <f>IF(BL100=" ","OK",IF(ISBLANK(VLOOKUP(BL100,'Player List'!$A$3:$C$275,3)),"Err",IF(VLOOKUP(BL100,'Player List'!$A$3:$C$275,3)='Player Input'!$C100,"OK",IF(VLOOKUP(BL100,'Player List'!$A$3:$C$275,2)=VLOOKUP($C100,'Lookup Lists'!$A$2:$C$23,3),"CS","Err"))))</f>
        <v>OK</v>
      </c>
      <c r="CH100" s="3" t="str">
        <f>IF(BM100=" ","OK",IF(ISBLANK(VLOOKUP(BM100,'Player List'!$A$3:$C$275,3)),"Err",IF(VLOOKUP(BM100,'Player List'!$A$3:$C$275,3)='Player Input'!$C100,"OK",IF(VLOOKUP(BM100,'Player List'!$A$3:$C$275,2)=VLOOKUP($C100,'Lookup Lists'!$A$2:$C$23,3),"CS","Err"))))</f>
        <v>OK</v>
      </c>
      <c r="CI100" s="43" t="str">
        <f>IF(BN100=" ","OK",IF(ISBLANK(VLOOKUP(BN100,'Player List'!$A$3:$C$275,3)),"Err",IF(VLOOKUP(BN100,'Player List'!$A$3:$C$275,3)='Player Input'!$C100,"OK",IF(VLOOKUP(BN100,'Player List'!$A$3:$C$275,2)=VLOOKUP($C100,'Lookup Lists'!$A$2:$C$23,3),"CS","Err"))))</f>
        <v>OK</v>
      </c>
    </row>
    <row r="101" spans="1:87" x14ac:dyDescent="0.2">
      <c r="A101" s="108">
        <v>42716</v>
      </c>
      <c r="B101" s="109" t="s">
        <v>10</v>
      </c>
      <c r="C101" s="109" t="s">
        <v>273</v>
      </c>
      <c r="D101" s="60" t="str">
        <f t="shared" si="57"/>
        <v>OK</v>
      </c>
      <c r="E101" s="42">
        <v>244</v>
      </c>
      <c r="F101" s="46" t="str">
        <f>VLOOKUP(E101,'Player List'!$A$3:$F$275,6)</f>
        <v>C LANSBERRY</v>
      </c>
      <c r="G101" s="3">
        <v>52</v>
      </c>
      <c r="H101" s="46" t="str">
        <f>VLOOKUP(G101,'Player List'!$A$3:$F$275,6)</f>
        <v>P DAVIS</v>
      </c>
      <c r="I101" s="3">
        <v>50</v>
      </c>
      <c r="J101" s="46" t="str">
        <f>VLOOKUP(I101,'Player List'!$A$3:$F$275,6)</f>
        <v>D GRIFFITHS</v>
      </c>
      <c r="K101" s="3">
        <v>43</v>
      </c>
      <c r="L101" s="46" t="str">
        <f>VLOOKUP(K101,'Player List'!$A$3:$F$275,6)</f>
        <v>J STANNARD</v>
      </c>
      <c r="M101" s="42">
        <v>316</v>
      </c>
      <c r="N101" s="46" t="str">
        <f>VLOOKUP(M101,'Player List'!$A$3:$F$275,6)</f>
        <v>D SMITH</v>
      </c>
      <c r="O101" s="3">
        <v>323</v>
      </c>
      <c r="P101" s="46" t="str">
        <f>VLOOKUP(O101,'Player List'!$A$3:$F$275,6)</f>
        <v>N LLOYD</v>
      </c>
      <c r="Q101" s="3">
        <v>53</v>
      </c>
      <c r="R101" s="46" t="str">
        <f>VLOOKUP(Q101,'Player List'!$A$3:$F$275,6)</f>
        <v>C ROWLAND</v>
      </c>
      <c r="S101" s="3">
        <v>44</v>
      </c>
      <c r="T101" s="47" t="str">
        <f>VLOOKUP(S101,'Player List'!$A$3:$F$275,6)</f>
        <v>S STANNARD</v>
      </c>
      <c r="U101" s="46"/>
      <c r="V101" s="46" t="e">
        <f>VLOOKUP(U101,'Player List'!$A$3:$F$275,6)</f>
        <v>#N/A</v>
      </c>
      <c r="W101" s="46"/>
      <c r="X101" s="47" t="e">
        <f>VLOOKUP(W101,'Player List'!$A$3:$F$275,6)</f>
        <v>#N/A</v>
      </c>
      <c r="Y101" s="34"/>
      <c r="Z101" s="42">
        <v>152</v>
      </c>
      <c r="AA101" s="46" t="str">
        <f>VLOOKUP(Z101,'Player List'!$A$3:$F$275,6)</f>
        <v>S BUFTON</v>
      </c>
      <c r="AB101" s="3">
        <v>106</v>
      </c>
      <c r="AC101" s="46" t="str">
        <f>VLOOKUP(AB101,'Player List'!$A$3:$F$275,6)</f>
        <v>G WILLIAMS</v>
      </c>
      <c r="AD101" s="3">
        <v>245</v>
      </c>
      <c r="AE101" s="46" t="str">
        <f>VLOOKUP(AD101,'Player List'!$A$3:$F$275,6)</f>
        <v>S LAMBERT</v>
      </c>
      <c r="AF101" s="3">
        <v>144</v>
      </c>
      <c r="AG101" s="47" t="str">
        <f>VLOOKUP(AF101,'Player List'!$A$3:$F$275,6)</f>
        <v>M LEAKE</v>
      </c>
      <c r="AH101" s="42">
        <v>268</v>
      </c>
      <c r="AI101" s="46" t="str">
        <f>VLOOKUP(AH101,'Player List'!$A$3:$F$275,6)</f>
        <v>I STEPHENSON</v>
      </c>
      <c r="AJ101" s="3">
        <v>153</v>
      </c>
      <c r="AK101" s="46" t="str">
        <f>VLOOKUP(AJ101,'Player List'!$A$3:$F$275,6)</f>
        <v>S STEPHENSON</v>
      </c>
      <c r="AL101" s="3">
        <v>147</v>
      </c>
      <c r="AM101" s="46" t="str">
        <f>VLOOKUP(AL101,'Player List'!$A$3:$F$275,6)</f>
        <v>G HARNWELL</v>
      </c>
      <c r="AN101" s="3">
        <v>146</v>
      </c>
      <c r="AO101" s="47" t="str">
        <f>VLOOKUP(AN101,'Player List'!$A$3:$F$275,6)</f>
        <v>B GLOVER</v>
      </c>
      <c r="AP101" s="46"/>
      <c r="AQ101" s="46" t="e">
        <f>VLOOKUP(AP101,'Player List'!$A$3:$F$275,6)</f>
        <v>#N/A</v>
      </c>
      <c r="AR101" s="46"/>
      <c r="AS101" s="47" t="e">
        <f>VLOOKUP(AR101,'Player List'!$A$3:$F$275,6)</f>
        <v>#N/A</v>
      </c>
      <c r="AU101" s="42">
        <f t="shared" si="74"/>
        <v>244</v>
      </c>
      <c r="AV101" s="3">
        <f t="shared" si="75"/>
        <v>52</v>
      </c>
      <c r="AW101" s="3">
        <f t="shared" si="76"/>
        <v>50</v>
      </c>
      <c r="AX101" s="3">
        <f t="shared" si="77"/>
        <v>43</v>
      </c>
      <c r="AY101" s="3">
        <f t="shared" si="78"/>
        <v>316</v>
      </c>
      <c r="AZ101" s="3">
        <f t="shared" si="79"/>
        <v>323</v>
      </c>
      <c r="BA101" s="3">
        <f t="shared" si="80"/>
        <v>53</v>
      </c>
      <c r="BB101" s="3">
        <f t="shared" si="81"/>
        <v>44</v>
      </c>
      <c r="BC101" s="3" t="str">
        <f t="shared" si="53"/>
        <v xml:space="preserve"> </v>
      </c>
      <c r="BD101" s="3" t="str">
        <f t="shared" si="54"/>
        <v xml:space="preserve"> </v>
      </c>
      <c r="BE101" s="42">
        <f t="shared" si="82"/>
        <v>152</v>
      </c>
      <c r="BF101" s="3">
        <f t="shared" si="83"/>
        <v>106</v>
      </c>
      <c r="BG101" s="3">
        <f t="shared" si="84"/>
        <v>245</v>
      </c>
      <c r="BH101" s="3">
        <f t="shared" si="85"/>
        <v>144</v>
      </c>
      <c r="BI101" s="3">
        <f t="shared" si="86"/>
        <v>268</v>
      </c>
      <c r="BJ101" s="3">
        <f t="shared" si="87"/>
        <v>153</v>
      </c>
      <c r="BK101" s="3">
        <f t="shared" si="88"/>
        <v>147</v>
      </c>
      <c r="BL101" s="3">
        <f t="shared" si="89"/>
        <v>146</v>
      </c>
      <c r="BM101" s="3" t="str">
        <f t="shared" si="55"/>
        <v xml:space="preserve"> </v>
      </c>
      <c r="BN101" s="43" t="str">
        <f t="shared" si="56"/>
        <v xml:space="preserve"> </v>
      </c>
      <c r="BP101" s="42" t="str">
        <f>IF(AU101=" ","OK",IF(ISBLANK(VLOOKUP(AU101,'Player List'!$A$3:$C$275,3)),"Err",IF(VLOOKUP(AU101,'Player List'!$A$3:$C$275,3)='Player Input'!$B101,"OK",IF(VLOOKUP(AU101,'Player List'!$A$3:$C$275,2)=VLOOKUP($B101,'Lookup Lists'!$A$2:$C$23,3),"CS","Err"))))</f>
        <v>OK</v>
      </c>
      <c r="BQ101" s="3" t="str">
        <f>IF(AV101=" ","OK",IF(ISBLANK(VLOOKUP(AV101,'Player List'!$A$3:$C$275,3)),"Err",IF(VLOOKUP(AV101,'Player List'!$A$3:$C$275,3)='Player Input'!$B101,"OK",IF(VLOOKUP(AV101,'Player List'!$A$3:$C$275,2)=VLOOKUP($B101,'Lookup Lists'!$A$2:$C$23,3),"CS","Err"))))</f>
        <v>OK</v>
      </c>
      <c r="BR101" s="3" t="str">
        <f>IF(AW101=" ","OK",IF(ISBLANK(VLOOKUP(AW101,'Player List'!$A$3:$C$275,3)),"Err",IF(VLOOKUP(AW101,'Player List'!$A$3:$C$275,3)='Player Input'!$B101,"OK",IF(VLOOKUP(AW101,'Player List'!$A$3:$C$275,2)=VLOOKUP($B101,'Lookup Lists'!$A$2:$C$23,3),"CS","Err"))))</f>
        <v>OK</v>
      </c>
      <c r="BS101" s="3" t="str">
        <f>IF(AX101=" ","OK",IF(ISBLANK(VLOOKUP(AX101,'Player List'!$A$3:$C$275,3)),"Err",IF(VLOOKUP(AX101,'Player List'!$A$3:$C$275,3)='Player Input'!$B101,"OK",IF(VLOOKUP(AX101,'Player List'!$A$3:$C$275,2)=VLOOKUP($B101,'Lookup Lists'!$A$2:$C$23,3),"CS","Err"))))</f>
        <v>OK</v>
      </c>
      <c r="BT101" s="3" t="str">
        <f>IF(AY101=" ","OK",IF(ISBLANK(VLOOKUP(AY101,'Player List'!$A$3:$C$275,3)),"Err",IF(VLOOKUP(AY101,'Player List'!$A$3:$C$275,3)='Player Input'!$B101,"OK",IF(VLOOKUP(AY101,'Player List'!$A$3:$C$275,2)=VLOOKUP($B101,'Lookup Lists'!$A$2:$C$23,3),"CS","Err"))))</f>
        <v>OK</v>
      </c>
      <c r="BU101" s="3" t="str">
        <f>IF(AZ101=" ","OK",IF(ISBLANK(VLOOKUP(AZ101,'Player List'!$A$3:$C$275,3)),"Err",IF(VLOOKUP(AZ101,'Player List'!$A$3:$C$275,3)='Player Input'!$B101,"OK",IF(VLOOKUP(AZ101,'Player List'!$A$3:$C$275,2)=VLOOKUP($B101,'Lookup Lists'!$A$2:$C$23,3),"CS","Err"))))</f>
        <v>OK</v>
      </c>
      <c r="BV101" s="3" t="str">
        <f>IF(BA101=" ","OK",IF(ISBLANK(VLOOKUP(BA101,'Player List'!$A$3:$C$275,3)),"Err",IF(VLOOKUP(BA101,'Player List'!$A$3:$C$275,3)='Player Input'!$B101,"OK",IF(VLOOKUP(BA101,'Player List'!$A$3:$C$275,2)=VLOOKUP($B101,'Lookup Lists'!$A$2:$C$23,3),"CS","Err"))))</f>
        <v>OK</v>
      </c>
      <c r="BW101" s="3" t="str">
        <f>IF(BB101=" ","OK",IF(ISBLANK(VLOOKUP(BB101,'Player List'!$A$3:$C$275,3)),"Err",IF(VLOOKUP(BB101,'Player List'!$A$3:$C$275,3)='Player Input'!$B101,"OK",IF(VLOOKUP(BB101,'Player List'!$A$3:$C$275,2)=VLOOKUP($B101,'Lookup Lists'!$A$2:$C$23,3),"CS","Err"))))</f>
        <v>OK</v>
      </c>
      <c r="BX101" s="3" t="str">
        <f>IF(BC101=" ","OK",IF(ISBLANK(VLOOKUP(BC101,'Player List'!$A$3:$C$275,3)),"Err",IF(VLOOKUP(BC101,'Player List'!$A$3:$C$275,3)='Player Input'!$B101,"OK",IF(VLOOKUP(BC101,'Player List'!$A$3:$C$275,2)=VLOOKUP($B101,'Lookup Lists'!$A$2:$C$23,3),"CS","Err"))))</f>
        <v>OK</v>
      </c>
      <c r="BY101" s="3" t="str">
        <f>IF(BD101=" ","OK",IF(ISBLANK(VLOOKUP(BD101,'Player List'!$A$3:$C$275,3)),"Err",IF(VLOOKUP(BD101,'Player List'!$A$3:$C$275,3)='Player Input'!$B101,"OK",IF(VLOOKUP(BD101,'Player List'!$A$3:$C$275,2)=VLOOKUP($B101,'Lookup Lists'!$A$2:$C$23,3),"CS","Err"))))</f>
        <v>OK</v>
      </c>
      <c r="BZ101" s="42" t="str">
        <f>IF(BE101=" ","OK",IF(ISBLANK(VLOOKUP(BE101,'Player List'!$A$3:$C$275,3)),"Err",IF(VLOOKUP(BE101,'Player List'!$A$3:$C$275,3)='Player Input'!$C101,"OK",IF(VLOOKUP(BE101,'Player List'!$A$3:$C$275,2)=VLOOKUP($C101,'Lookup Lists'!$A$2:$C$23,3),"CS","Err"))))</f>
        <v>OK</v>
      </c>
      <c r="CA101" s="3" t="str">
        <f>IF(BF101=" ","OK",IF(ISBLANK(VLOOKUP(BF101,'Player List'!$A$3:$C$275,3)),"Err",IF(VLOOKUP(BF101,'Player List'!$A$3:$C$275,3)='Player Input'!$C101,"OK",IF(VLOOKUP(BF101,'Player List'!$A$3:$C$275,2)=VLOOKUP($C101,'Lookup Lists'!$A$2:$C$23,3),"CS","Err"))))</f>
        <v>OK</v>
      </c>
      <c r="CB101" s="3" t="str">
        <f>IF(BG101=" ","OK",IF(ISBLANK(VLOOKUP(BG101,'Player List'!$A$3:$C$275,3)),"Err",IF(VLOOKUP(BG101,'Player List'!$A$3:$C$275,3)='Player Input'!$C101,"OK",IF(VLOOKUP(BG101,'Player List'!$A$3:$C$275,2)=VLOOKUP($C101,'Lookup Lists'!$A$2:$C$23,3),"CS","Err"))))</f>
        <v>OK</v>
      </c>
      <c r="CC101" s="3" t="str">
        <f>IF(BH101=" ","OK",IF(ISBLANK(VLOOKUP(BH101,'Player List'!$A$3:$C$275,3)),"Err",IF(VLOOKUP(BH101,'Player List'!$A$3:$C$275,3)='Player Input'!$C101,"OK",IF(VLOOKUP(BH101,'Player List'!$A$3:$C$275,2)=VLOOKUP($C101,'Lookup Lists'!$A$2:$C$23,3),"CS","Err"))))</f>
        <v>OK</v>
      </c>
      <c r="CD101" s="3" t="str">
        <f>IF(BI101=" ","OK",IF(ISBLANK(VLOOKUP(BI101,'Player List'!$A$3:$C$275,3)),"Err",IF(VLOOKUP(BI101,'Player List'!$A$3:$C$275,3)='Player Input'!$C101,"OK",IF(VLOOKUP(BI101,'Player List'!$A$3:$C$275,2)=VLOOKUP($C101,'Lookup Lists'!$A$2:$C$23,3),"CS","Err"))))</f>
        <v>OK</v>
      </c>
      <c r="CE101" s="3" t="str">
        <f>IF(BJ101=" ","OK",IF(ISBLANK(VLOOKUP(BJ101,'Player List'!$A$3:$C$275,3)),"Err",IF(VLOOKUP(BJ101,'Player List'!$A$3:$C$275,3)='Player Input'!$C101,"OK",IF(VLOOKUP(BJ101,'Player List'!$A$3:$C$275,2)=VLOOKUP($C101,'Lookup Lists'!$A$2:$C$23,3),"CS","Err"))))</f>
        <v>OK</v>
      </c>
      <c r="CF101" s="3" t="str">
        <f>IF(BK101=" ","OK",IF(ISBLANK(VLOOKUP(BK101,'Player List'!$A$3:$C$275,3)),"Err",IF(VLOOKUP(BK101,'Player List'!$A$3:$C$275,3)='Player Input'!$C101,"OK",IF(VLOOKUP(BK101,'Player List'!$A$3:$C$275,2)=VLOOKUP($C101,'Lookup Lists'!$A$2:$C$23,3),"CS","Err"))))</f>
        <v>OK</v>
      </c>
      <c r="CG101" s="3" t="str">
        <f>IF(BL101=" ","OK",IF(ISBLANK(VLOOKUP(BL101,'Player List'!$A$3:$C$275,3)),"Err",IF(VLOOKUP(BL101,'Player List'!$A$3:$C$275,3)='Player Input'!$C101,"OK",IF(VLOOKUP(BL101,'Player List'!$A$3:$C$275,2)=VLOOKUP($C101,'Lookup Lists'!$A$2:$C$23,3),"CS","Err"))))</f>
        <v>OK</v>
      </c>
      <c r="CH101" s="3" t="str">
        <f>IF(BM101=" ","OK",IF(ISBLANK(VLOOKUP(BM101,'Player List'!$A$3:$C$275,3)),"Err",IF(VLOOKUP(BM101,'Player List'!$A$3:$C$275,3)='Player Input'!$C101,"OK",IF(VLOOKUP(BM101,'Player List'!$A$3:$C$275,2)=VLOOKUP($C101,'Lookup Lists'!$A$2:$C$23,3),"CS","Err"))))</f>
        <v>OK</v>
      </c>
      <c r="CI101" s="43" t="str">
        <f>IF(BN101=" ","OK",IF(ISBLANK(VLOOKUP(BN101,'Player List'!$A$3:$C$275,3)),"Err",IF(VLOOKUP(BN101,'Player List'!$A$3:$C$275,3)='Player Input'!$C101,"OK",IF(VLOOKUP(BN101,'Player List'!$A$3:$C$275,2)=VLOOKUP($C101,'Lookup Lists'!$A$2:$C$23,3),"CS","Err"))))</f>
        <v>OK</v>
      </c>
    </row>
    <row r="102" spans="1:87" x14ac:dyDescent="0.2">
      <c r="A102" s="90">
        <v>42716</v>
      </c>
      <c r="B102" s="89" t="s">
        <v>345</v>
      </c>
      <c r="C102" s="89" t="s">
        <v>275</v>
      </c>
      <c r="D102" s="60" t="str">
        <f t="shared" si="57"/>
        <v>OK</v>
      </c>
      <c r="E102" s="42">
        <v>325</v>
      </c>
      <c r="F102" s="46" t="str">
        <f>VLOOKUP(E102,'Player List'!$A$3:$F$275,6)</f>
        <v>E BUCHAN</v>
      </c>
      <c r="G102" s="3">
        <v>91</v>
      </c>
      <c r="H102" s="46" t="str">
        <f>VLOOKUP(G102,'Player List'!$A$3:$F$275,6)</f>
        <v>R BEMAND</v>
      </c>
      <c r="I102" s="3">
        <v>64</v>
      </c>
      <c r="J102" s="46" t="str">
        <f>VLOOKUP(I102,'Player List'!$A$3:$F$275,6)</f>
        <v>R MILLINGTON</v>
      </c>
      <c r="K102" s="3">
        <v>285</v>
      </c>
      <c r="L102" s="46" t="str">
        <f>VLOOKUP(K102,'Player List'!$A$3:$F$275,6)</f>
        <v>J CUMMINGS</v>
      </c>
      <c r="M102" s="42">
        <v>61</v>
      </c>
      <c r="N102" s="46" t="str">
        <f>VLOOKUP(M102,'Player List'!$A$3:$F$275,6)</f>
        <v>E CLUTTERBUCK</v>
      </c>
      <c r="O102" s="3">
        <v>306</v>
      </c>
      <c r="P102" s="46" t="str">
        <f>VLOOKUP(O102,'Player List'!$A$3:$F$275,6)</f>
        <v>T ROSSER</v>
      </c>
      <c r="Q102" s="3">
        <v>282</v>
      </c>
      <c r="R102" s="46" t="str">
        <f>VLOOKUP(Q102,'Player List'!$A$3:$F$275,6)</f>
        <v>J DAVIS</v>
      </c>
      <c r="S102" s="3">
        <v>59</v>
      </c>
      <c r="T102" s="47" t="str">
        <f>VLOOKUP(S102,'Player List'!$A$3:$F$275,6)</f>
        <v>J BLEWITT</v>
      </c>
      <c r="U102" s="46"/>
      <c r="V102" s="46" t="e">
        <f>VLOOKUP(U102,'Player List'!$A$3:$F$275,6)</f>
        <v>#N/A</v>
      </c>
      <c r="W102" s="46"/>
      <c r="X102" s="47" t="e">
        <f>VLOOKUP(W102,'Player List'!$A$3:$F$275,6)</f>
        <v>#N/A</v>
      </c>
      <c r="Y102" s="34"/>
      <c r="Z102" s="42">
        <v>142</v>
      </c>
      <c r="AA102" s="46" t="str">
        <f>VLOOKUP(Z102,'Player List'!$A$3:$F$275,6)</f>
        <v>D HOLMES</v>
      </c>
      <c r="AB102" s="3">
        <v>206</v>
      </c>
      <c r="AC102" s="46" t="str">
        <f>VLOOKUP(AB102,'Player List'!$A$3:$F$275,6)</f>
        <v>P CLARK</v>
      </c>
      <c r="AD102" s="3">
        <v>288</v>
      </c>
      <c r="AE102" s="46" t="str">
        <f>VLOOKUP(AD102,'Player List'!$A$3:$F$275,6)</f>
        <v>N COOPER</v>
      </c>
      <c r="AF102" s="3">
        <v>200</v>
      </c>
      <c r="AG102" s="47" t="str">
        <f>VLOOKUP(AF102,'Player List'!$A$3:$F$275,6)</f>
        <v>C COX</v>
      </c>
      <c r="AH102" s="42">
        <v>205</v>
      </c>
      <c r="AI102" s="46" t="str">
        <f>VLOOKUP(AH102,'Player List'!$A$3:$F$275,6)</f>
        <v>J WATKINS</v>
      </c>
      <c r="AJ102" s="3">
        <v>236</v>
      </c>
      <c r="AK102" s="46" t="str">
        <f>VLOOKUP(AJ102,'Player List'!$A$3:$F$275,6)</f>
        <v>D COX</v>
      </c>
      <c r="AL102" s="3">
        <v>201</v>
      </c>
      <c r="AM102" s="46" t="str">
        <f>VLOOKUP(AL102,'Player List'!$A$3:$F$275,6)</f>
        <v>S COX</v>
      </c>
      <c r="AN102" s="3">
        <v>205</v>
      </c>
      <c r="AO102" s="47" t="str">
        <f>VLOOKUP(AN102,'Player List'!$A$3:$F$275,6)</f>
        <v>J WATKINS</v>
      </c>
      <c r="AP102" s="46"/>
      <c r="AQ102" s="46" t="e">
        <f>VLOOKUP(AP102,'Player List'!$A$3:$F$275,6)</f>
        <v>#N/A</v>
      </c>
      <c r="AR102" s="46"/>
      <c r="AS102" s="47" t="e">
        <f>VLOOKUP(AR102,'Player List'!$A$3:$F$275,6)</f>
        <v>#N/A</v>
      </c>
      <c r="AU102" s="42">
        <f t="shared" si="74"/>
        <v>325</v>
      </c>
      <c r="AV102" s="3">
        <f t="shared" si="75"/>
        <v>91</v>
      </c>
      <c r="AW102" s="3">
        <f t="shared" si="76"/>
        <v>64</v>
      </c>
      <c r="AX102" s="3">
        <f t="shared" si="77"/>
        <v>285</v>
      </c>
      <c r="AY102" s="3">
        <f t="shared" si="78"/>
        <v>61</v>
      </c>
      <c r="AZ102" s="3">
        <f t="shared" si="79"/>
        <v>306</v>
      </c>
      <c r="BA102" s="3">
        <f t="shared" si="80"/>
        <v>282</v>
      </c>
      <c r="BB102" s="3">
        <f t="shared" si="81"/>
        <v>59</v>
      </c>
      <c r="BC102" s="3" t="str">
        <f t="shared" si="53"/>
        <v xml:space="preserve"> </v>
      </c>
      <c r="BD102" s="3" t="str">
        <f t="shared" si="54"/>
        <v xml:space="preserve"> </v>
      </c>
      <c r="BE102" s="42">
        <f t="shared" si="82"/>
        <v>142</v>
      </c>
      <c r="BF102" s="3">
        <f t="shared" si="83"/>
        <v>206</v>
      </c>
      <c r="BG102" s="3">
        <f t="shared" si="84"/>
        <v>288</v>
      </c>
      <c r="BH102" s="3">
        <f t="shared" si="85"/>
        <v>200</v>
      </c>
      <c r="BI102" s="3">
        <f t="shared" si="86"/>
        <v>205</v>
      </c>
      <c r="BJ102" s="3">
        <f t="shared" si="87"/>
        <v>236</v>
      </c>
      <c r="BK102" s="3">
        <f t="shared" si="88"/>
        <v>201</v>
      </c>
      <c r="BL102" s="3">
        <f t="shared" si="89"/>
        <v>205</v>
      </c>
      <c r="BM102" s="3" t="str">
        <f t="shared" si="55"/>
        <v xml:space="preserve"> </v>
      </c>
      <c r="BN102" s="43" t="str">
        <f t="shared" si="56"/>
        <v xml:space="preserve"> </v>
      </c>
      <c r="BP102" s="42" t="str">
        <f>IF(AU102=" ","OK",IF(ISBLANK(VLOOKUP(AU102,'Player List'!$A$3:$C$275,3)),"Err",IF(VLOOKUP(AU102,'Player List'!$A$3:$C$275,3)='Player Input'!$B102,"OK",IF(VLOOKUP(AU102,'Player List'!$A$3:$C$275,2)=VLOOKUP($B102,'Lookup Lists'!$A$2:$C$23,3),"CS","Err"))))</f>
        <v>OK</v>
      </c>
      <c r="BQ102" s="3" t="str">
        <f>IF(AV102=" ","OK",IF(ISBLANK(VLOOKUP(AV102,'Player List'!$A$3:$C$275,3)),"Err",IF(VLOOKUP(AV102,'Player List'!$A$3:$C$275,3)='Player Input'!$B102,"OK",IF(VLOOKUP(AV102,'Player List'!$A$3:$C$275,2)=VLOOKUP($B102,'Lookup Lists'!$A$2:$C$23,3),"CS","Err"))))</f>
        <v>OK</v>
      </c>
      <c r="BR102" s="3" t="str">
        <f>IF(AW102=" ","OK",IF(ISBLANK(VLOOKUP(AW102,'Player List'!$A$3:$C$275,3)),"Err",IF(VLOOKUP(AW102,'Player List'!$A$3:$C$275,3)='Player Input'!$B102,"OK",IF(VLOOKUP(AW102,'Player List'!$A$3:$C$275,2)=VLOOKUP($B102,'Lookup Lists'!$A$2:$C$23,3),"CS","Err"))))</f>
        <v>OK</v>
      </c>
      <c r="BS102" s="3" t="str">
        <f>IF(AX102=" ","OK",IF(ISBLANK(VLOOKUP(AX102,'Player List'!$A$3:$C$275,3)),"Err",IF(VLOOKUP(AX102,'Player List'!$A$3:$C$275,3)='Player Input'!$B102,"OK",IF(VLOOKUP(AX102,'Player List'!$A$3:$C$275,2)=VLOOKUP($B102,'Lookup Lists'!$A$2:$C$23,3),"CS","Err"))))</f>
        <v>OK</v>
      </c>
      <c r="BT102" s="3" t="str">
        <f>IF(AY102=" ","OK",IF(ISBLANK(VLOOKUP(AY102,'Player List'!$A$3:$C$275,3)),"Err",IF(VLOOKUP(AY102,'Player List'!$A$3:$C$275,3)='Player Input'!$B102,"OK",IF(VLOOKUP(AY102,'Player List'!$A$3:$C$275,2)=VLOOKUP($B102,'Lookup Lists'!$A$2:$C$23,3),"CS","Err"))))</f>
        <v>OK</v>
      </c>
      <c r="BU102" s="3" t="str">
        <f>IF(AZ102=" ","OK",IF(ISBLANK(VLOOKUP(AZ102,'Player List'!$A$3:$C$275,3)),"Err",IF(VLOOKUP(AZ102,'Player List'!$A$3:$C$275,3)='Player Input'!$B102,"OK",IF(VLOOKUP(AZ102,'Player List'!$A$3:$C$275,2)=VLOOKUP($B102,'Lookup Lists'!$A$2:$C$23,3),"CS","Err"))))</f>
        <v>OK</v>
      </c>
      <c r="BV102" s="3" t="str">
        <f>IF(BA102=" ","OK",IF(ISBLANK(VLOOKUP(BA102,'Player List'!$A$3:$C$275,3)),"Err",IF(VLOOKUP(BA102,'Player List'!$A$3:$C$275,3)='Player Input'!$B102,"OK",IF(VLOOKUP(BA102,'Player List'!$A$3:$C$275,2)=VLOOKUP($B102,'Lookup Lists'!$A$2:$C$23,3),"CS","Err"))))</f>
        <v>OK</v>
      </c>
      <c r="BW102" s="3" t="str">
        <f>IF(BB102=" ","OK",IF(ISBLANK(VLOOKUP(BB102,'Player List'!$A$3:$C$275,3)),"Err",IF(VLOOKUP(BB102,'Player List'!$A$3:$C$275,3)='Player Input'!$B102,"OK",IF(VLOOKUP(BB102,'Player List'!$A$3:$C$275,2)=VLOOKUP($B102,'Lookup Lists'!$A$2:$C$23,3),"CS","Err"))))</f>
        <v>OK</v>
      </c>
      <c r="BX102" s="3" t="str">
        <f>IF(BC102=" ","OK",IF(ISBLANK(VLOOKUP(BC102,'Player List'!$A$3:$C$275,3)),"Err",IF(VLOOKUP(BC102,'Player List'!$A$3:$C$275,3)='Player Input'!$B102,"OK",IF(VLOOKUP(BC102,'Player List'!$A$3:$C$275,2)=VLOOKUP($B102,'Lookup Lists'!$A$2:$C$23,3),"CS","Err"))))</f>
        <v>OK</v>
      </c>
      <c r="BY102" s="3" t="str">
        <f>IF(BD102=" ","OK",IF(ISBLANK(VLOOKUP(BD102,'Player List'!$A$3:$C$275,3)),"Err",IF(VLOOKUP(BD102,'Player List'!$A$3:$C$275,3)='Player Input'!$B102,"OK",IF(VLOOKUP(BD102,'Player List'!$A$3:$C$275,2)=VLOOKUP($B102,'Lookup Lists'!$A$2:$C$23,3),"CS","Err"))))</f>
        <v>OK</v>
      </c>
      <c r="BZ102" s="42" t="str">
        <f>IF(BE102=" ","OK",IF(ISBLANK(VLOOKUP(BE102,'Player List'!$A$3:$C$275,3)),"Err",IF(VLOOKUP(BE102,'Player List'!$A$3:$C$275,3)='Player Input'!$C102,"OK",IF(VLOOKUP(BE102,'Player List'!$A$3:$C$275,2)=VLOOKUP($C102,'Lookup Lists'!$A$2:$C$23,3),"CS","Err"))))</f>
        <v>OK</v>
      </c>
      <c r="CA102" s="3" t="str">
        <f>IF(BF102=" ","OK",IF(ISBLANK(VLOOKUP(BF102,'Player List'!$A$3:$C$275,3)),"Err",IF(VLOOKUP(BF102,'Player List'!$A$3:$C$275,3)='Player Input'!$C102,"OK",IF(VLOOKUP(BF102,'Player List'!$A$3:$C$275,2)=VLOOKUP($C102,'Lookup Lists'!$A$2:$C$23,3),"CS","Err"))))</f>
        <v>OK</v>
      </c>
      <c r="CB102" s="3" t="str">
        <f>IF(BG102=" ","OK",IF(ISBLANK(VLOOKUP(BG102,'Player List'!$A$3:$C$275,3)),"Err",IF(VLOOKUP(BG102,'Player List'!$A$3:$C$275,3)='Player Input'!$C102,"OK",IF(VLOOKUP(BG102,'Player List'!$A$3:$C$275,2)=VLOOKUP($C102,'Lookup Lists'!$A$2:$C$23,3),"CS","Err"))))</f>
        <v>OK</v>
      </c>
      <c r="CC102" s="3" t="str">
        <f>IF(BH102=" ","OK",IF(ISBLANK(VLOOKUP(BH102,'Player List'!$A$3:$C$275,3)),"Err",IF(VLOOKUP(BH102,'Player List'!$A$3:$C$275,3)='Player Input'!$C102,"OK",IF(VLOOKUP(BH102,'Player List'!$A$3:$C$275,2)=VLOOKUP($C102,'Lookup Lists'!$A$2:$C$23,3),"CS","Err"))))</f>
        <v>OK</v>
      </c>
      <c r="CD102" s="3" t="str">
        <f>IF(BI102=" ","OK",IF(ISBLANK(VLOOKUP(BI102,'Player List'!$A$3:$C$275,3)),"Err",IF(VLOOKUP(BI102,'Player List'!$A$3:$C$275,3)='Player Input'!$C102,"OK",IF(VLOOKUP(BI102,'Player List'!$A$3:$C$275,2)=VLOOKUP($C102,'Lookup Lists'!$A$2:$C$23,3),"CS","Err"))))</f>
        <v>OK</v>
      </c>
      <c r="CE102" s="3" t="str">
        <f>IF(BJ102=" ","OK",IF(ISBLANK(VLOOKUP(BJ102,'Player List'!$A$3:$C$275,3)),"Err",IF(VLOOKUP(BJ102,'Player List'!$A$3:$C$275,3)='Player Input'!$C102,"OK",IF(VLOOKUP(BJ102,'Player List'!$A$3:$C$275,2)=VLOOKUP($C102,'Lookup Lists'!$A$2:$C$23,3),"CS","Err"))))</f>
        <v>OK</v>
      </c>
      <c r="CF102" s="3" t="str">
        <f>IF(BK102=" ","OK",IF(ISBLANK(VLOOKUP(BK102,'Player List'!$A$3:$C$275,3)),"Err",IF(VLOOKUP(BK102,'Player List'!$A$3:$C$275,3)='Player Input'!$C102,"OK",IF(VLOOKUP(BK102,'Player List'!$A$3:$C$275,2)=VLOOKUP($C102,'Lookup Lists'!$A$2:$C$23,3),"CS","Err"))))</f>
        <v>OK</v>
      </c>
      <c r="CG102" s="3" t="str">
        <f>IF(BL102=" ","OK",IF(ISBLANK(VLOOKUP(BL102,'Player List'!$A$3:$C$275,3)),"Err",IF(VLOOKUP(BL102,'Player List'!$A$3:$C$275,3)='Player Input'!$C102,"OK",IF(VLOOKUP(BL102,'Player List'!$A$3:$C$275,2)=VLOOKUP($C102,'Lookup Lists'!$A$2:$C$23,3),"CS","Err"))))</f>
        <v>OK</v>
      </c>
      <c r="CH102" s="3" t="str">
        <f>IF(BM102=" ","OK",IF(ISBLANK(VLOOKUP(BM102,'Player List'!$A$3:$C$275,3)),"Err",IF(VLOOKUP(BM102,'Player List'!$A$3:$C$275,3)='Player Input'!$C102,"OK",IF(VLOOKUP(BM102,'Player List'!$A$3:$C$275,2)=VLOOKUP($C102,'Lookup Lists'!$A$2:$C$23,3),"CS","Err"))))</f>
        <v>OK</v>
      </c>
      <c r="CI102" s="43" t="str">
        <f>IF(BN102=" ","OK",IF(ISBLANK(VLOOKUP(BN102,'Player List'!$A$3:$C$275,3)),"Err",IF(VLOOKUP(BN102,'Player List'!$A$3:$C$275,3)='Player Input'!$C102,"OK",IF(VLOOKUP(BN102,'Player List'!$A$3:$C$275,2)=VLOOKUP($C102,'Lookup Lists'!$A$2:$C$23,3),"CS","Err"))))</f>
        <v>OK</v>
      </c>
    </row>
    <row r="103" spans="1:87" x14ac:dyDescent="0.2">
      <c r="A103" s="90">
        <v>42716</v>
      </c>
      <c r="B103" s="89" t="s">
        <v>261</v>
      </c>
      <c r="C103" s="89" t="s">
        <v>274</v>
      </c>
      <c r="D103" s="60" t="str">
        <f t="shared" si="57"/>
        <v>OK</v>
      </c>
      <c r="E103" s="42">
        <v>304</v>
      </c>
      <c r="F103" s="46" t="str">
        <f>VLOOKUP(E103,'Player List'!$A$3:$F$275,6)</f>
        <v>K APPERLEY</v>
      </c>
      <c r="G103" s="3">
        <v>355</v>
      </c>
      <c r="H103" s="46" t="str">
        <f>VLOOKUP(G103,'Player List'!$A$3:$F$275,6)</f>
        <v>A NASH</v>
      </c>
      <c r="I103" s="3">
        <v>174</v>
      </c>
      <c r="J103" s="46" t="str">
        <f>VLOOKUP(I103,'Player List'!$A$3:$F$275,6)</f>
        <v>V HODGES</v>
      </c>
      <c r="K103" s="3">
        <v>175</v>
      </c>
      <c r="L103" s="46" t="str">
        <f>VLOOKUP(K103,'Player List'!$A$3:$F$275,6)</f>
        <v>R POTTER</v>
      </c>
      <c r="M103" s="42">
        <v>327</v>
      </c>
      <c r="N103" s="46" t="str">
        <f>VLOOKUP(M103,'Player List'!$A$3:$F$275,6)</f>
        <v>M JAMES</v>
      </c>
      <c r="O103" s="3">
        <v>176</v>
      </c>
      <c r="P103" s="46" t="str">
        <f>VLOOKUP(O103,'Player List'!$A$3:$F$275,6)</f>
        <v>P KITTO</v>
      </c>
      <c r="Q103" s="3">
        <v>170</v>
      </c>
      <c r="R103" s="46" t="str">
        <f>VLOOKUP(Q103,'Player List'!$A$3:$F$275,6)</f>
        <v>M BROWNING</v>
      </c>
      <c r="S103" s="3">
        <v>167</v>
      </c>
      <c r="T103" s="47" t="str">
        <f>VLOOKUP(S103,'Player List'!$A$3:$F$275,6)</f>
        <v>T HORTON-SMITH</v>
      </c>
      <c r="U103" s="46"/>
      <c r="V103" s="46" t="e">
        <f>VLOOKUP(U103,'Player List'!$A$3:$F$275,6)</f>
        <v>#N/A</v>
      </c>
      <c r="W103" s="46"/>
      <c r="X103" s="47" t="e">
        <f>VLOOKUP(W103,'Player List'!$A$3:$F$275,6)</f>
        <v>#N/A</v>
      </c>
      <c r="Y103" s="34"/>
      <c r="Z103" s="42">
        <v>226</v>
      </c>
      <c r="AA103" s="46" t="str">
        <f>VLOOKUP(Z103,'Player List'!$A$3:$F$275,6)</f>
        <v>D MILLINGTON JONES</v>
      </c>
      <c r="AB103" s="3">
        <v>204</v>
      </c>
      <c r="AC103" s="46" t="str">
        <f>VLOOKUP(AB103,'Player List'!$A$3:$F$275,6)</f>
        <v>G WATKINS</v>
      </c>
      <c r="AD103" s="3">
        <v>199</v>
      </c>
      <c r="AE103" s="46" t="str">
        <f>VLOOKUP(AD103,'Player List'!$A$3:$F$275,6)</f>
        <v>R COX</v>
      </c>
      <c r="AF103" s="3">
        <v>192</v>
      </c>
      <c r="AG103" s="47" t="str">
        <f>VLOOKUP(AF103,'Player List'!$A$3:$F$275,6)</f>
        <v>P ROGERS</v>
      </c>
      <c r="AH103" s="42">
        <v>229</v>
      </c>
      <c r="AI103" s="46" t="str">
        <f>VLOOKUP(AH103,'Player List'!$A$3:$F$275,6)</f>
        <v>D ROGERS</v>
      </c>
      <c r="AJ103" s="3">
        <v>193</v>
      </c>
      <c r="AK103" s="46" t="str">
        <f>VLOOKUP(AJ103,'Player List'!$A$3:$F$275,6)</f>
        <v>S ROGERS</v>
      </c>
      <c r="AL103" s="3">
        <v>197</v>
      </c>
      <c r="AM103" s="46" t="str">
        <f>VLOOKUP(AL103,'Player List'!$A$3:$F$275,6)</f>
        <v>J MILLS</v>
      </c>
      <c r="AN103" s="3">
        <v>191</v>
      </c>
      <c r="AO103" s="47" t="str">
        <f>VLOOKUP(AN103,'Player List'!$A$3:$F$275,6)</f>
        <v>A ROGERS</v>
      </c>
      <c r="AP103" s="46"/>
      <c r="AQ103" s="46" t="e">
        <f>VLOOKUP(AP103,'Player List'!$A$3:$F$275,6)</f>
        <v>#N/A</v>
      </c>
      <c r="AR103" s="46"/>
      <c r="AS103" s="47" t="e">
        <f>VLOOKUP(AR103,'Player List'!$A$3:$F$275,6)</f>
        <v>#N/A</v>
      </c>
      <c r="AU103" s="42">
        <f t="shared" si="74"/>
        <v>304</v>
      </c>
      <c r="AV103" s="3">
        <f t="shared" si="75"/>
        <v>355</v>
      </c>
      <c r="AW103" s="3">
        <f t="shared" si="76"/>
        <v>174</v>
      </c>
      <c r="AX103" s="3">
        <f t="shared" si="77"/>
        <v>175</v>
      </c>
      <c r="AY103" s="3">
        <f t="shared" si="78"/>
        <v>327</v>
      </c>
      <c r="AZ103" s="3">
        <f t="shared" si="79"/>
        <v>176</v>
      </c>
      <c r="BA103" s="3">
        <f t="shared" si="80"/>
        <v>170</v>
      </c>
      <c r="BB103" s="3">
        <f t="shared" si="81"/>
        <v>167</v>
      </c>
      <c r="BC103" s="3" t="str">
        <f t="shared" si="53"/>
        <v xml:space="preserve"> </v>
      </c>
      <c r="BD103" s="3" t="str">
        <f t="shared" si="54"/>
        <v xml:space="preserve"> </v>
      </c>
      <c r="BE103" s="42">
        <f t="shared" si="82"/>
        <v>226</v>
      </c>
      <c r="BF103" s="3">
        <f t="shared" si="83"/>
        <v>204</v>
      </c>
      <c r="BG103" s="3">
        <f t="shared" si="84"/>
        <v>199</v>
      </c>
      <c r="BH103" s="3">
        <f t="shared" si="85"/>
        <v>192</v>
      </c>
      <c r="BI103" s="3">
        <f t="shared" si="86"/>
        <v>229</v>
      </c>
      <c r="BJ103" s="3">
        <f t="shared" si="87"/>
        <v>193</v>
      </c>
      <c r="BK103" s="3">
        <f t="shared" si="88"/>
        <v>197</v>
      </c>
      <c r="BL103" s="3">
        <f t="shared" si="89"/>
        <v>191</v>
      </c>
      <c r="BM103" s="3" t="str">
        <f t="shared" si="55"/>
        <v xml:space="preserve"> </v>
      </c>
      <c r="BN103" s="43" t="str">
        <f t="shared" si="56"/>
        <v xml:space="preserve"> </v>
      </c>
      <c r="BP103" s="42" t="str">
        <f>IF(AU103=" ","OK",IF(ISBLANK(VLOOKUP(AU103,'Player List'!$A$3:$C$275,3)),"Err",IF(VLOOKUP(AU103,'Player List'!$A$3:$C$275,3)='Player Input'!$B103,"OK",IF(VLOOKUP(AU103,'Player List'!$A$3:$C$275,2)=VLOOKUP($B103,'Lookup Lists'!$A$2:$C$23,3),"CS","Err"))))</f>
        <v>OK</v>
      </c>
      <c r="BQ103" s="3" t="str">
        <f>IF(AV103=" ","OK",IF(ISBLANK(VLOOKUP(AV103,'Player List'!$A$3:$C$275,3)),"Err",IF(VLOOKUP(AV103,'Player List'!$A$3:$C$275,3)='Player Input'!$B103,"OK",IF(VLOOKUP(AV103,'Player List'!$A$3:$C$275,2)=VLOOKUP($B103,'Lookup Lists'!$A$2:$C$23,3),"CS","Err"))))</f>
        <v>OK</v>
      </c>
      <c r="BR103" s="3" t="str">
        <f>IF(AW103=" ","OK",IF(ISBLANK(VLOOKUP(AW103,'Player List'!$A$3:$C$275,3)),"Err",IF(VLOOKUP(AW103,'Player List'!$A$3:$C$275,3)='Player Input'!$B103,"OK",IF(VLOOKUP(AW103,'Player List'!$A$3:$C$275,2)=VLOOKUP($B103,'Lookup Lists'!$A$2:$C$23,3),"CS","Err"))))</f>
        <v>OK</v>
      </c>
      <c r="BS103" s="3" t="str">
        <f>IF(AX103=" ","OK",IF(ISBLANK(VLOOKUP(AX103,'Player List'!$A$3:$C$275,3)),"Err",IF(VLOOKUP(AX103,'Player List'!$A$3:$C$275,3)='Player Input'!$B103,"OK",IF(VLOOKUP(AX103,'Player List'!$A$3:$C$275,2)=VLOOKUP($B103,'Lookup Lists'!$A$2:$C$23,3),"CS","Err"))))</f>
        <v>OK</v>
      </c>
      <c r="BT103" s="3" t="str">
        <f>IF(AY103=" ","OK",IF(ISBLANK(VLOOKUP(AY103,'Player List'!$A$3:$C$275,3)),"Err",IF(VLOOKUP(AY103,'Player List'!$A$3:$C$275,3)='Player Input'!$B103,"OK",IF(VLOOKUP(AY103,'Player List'!$A$3:$C$275,2)=VLOOKUP($B103,'Lookup Lists'!$A$2:$C$23,3),"CS","Err"))))</f>
        <v>OK</v>
      </c>
      <c r="BU103" s="3" t="str">
        <f>IF(AZ103=" ","OK",IF(ISBLANK(VLOOKUP(AZ103,'Player List'!$A$3:$C$275,3)),"Err",IF(VLOOKUP(AZ103,'Player List'!$A$3:$C$275,3)='Player Input'!$B103,"OK",IF(VLOOKUP(AZ103,'Player List'!$A$3:$C$275,2)=VLOOKUP($B103,'Lookup Lists'!$A$2:$C$23,3),"CS","Err"))))</f>
        <v>OK</v>
      </c>
      <c r="BV103" s="3" t="str">
        <f>IF(BA103=" ","OK",IF(ISBLANK(VLOOKUP(BA103,'Player List'!$A$3:$C$275,3)),"Err",IF(VLOOKUP(BA103,'Player List'!$A$3:$C$275,3)='Player Input'!$B103,"OK",IF(VLOOKUP(BA103,'Player List'!$A$3:$C$275,2)=VLOOKUP($B103,'Lookup Lists'!$A$2:$C$23,3),"CS","Err"))))</f>
        <v>OK</v>
      </c>
      <c r="BW103" s="3" t="str">
        <f>IF(BB103=" ","OK",IF(ISBLANK(VLOOKUP(BB103,'Player List'!$A$3:$C$275,3)),"Err",IF(VLOOKUP(BB103,'Player List'!$A$3:$C$275,3)='Player Input'!$B103,"OK",IF(VLOOKUP(BB103,'Player List'!$A$3:$C$275,2)=VLOOKUP($B103,'Lookup Lists'!$A$2:$C$23,3),"CS","Err"))))</f>
        <v>OK</v>
      </c>
      <c r="BX103" s="3" t="str">
        <f>IF(BC103=" ","OK",IF(ISBLANK(VLOOKUP(BC103,'Player List'!$A$3:$C$275,3)),"Err",IF(VLOOKUP(BC103,'Player List'!$A$3:$C$275,3)='Player Input'!$B103,"OK",IF(VLOOKUP(BC103,'Player List'!$A$3:$C$275,2)=VLOOKUP($B103,'Lookup Lists'!$A$2:$C$23,3),"CS","Err"))))</f>
        <v>OK</v>
      </c>
      <c r="BY103" s="3" t="str">
        <f>IF(BD103=" ","OK",IF(ISBLANK(VLOOKUP(BD103,'Player List'!$A$3:$C$275,3)),"Err",IF(VLOOKUP(BD103,'Player List'!$A$3:$C$275,3)='Player Input'!$B103,"OK",IF(VLOOKUP(BD103,'Player List'!$A$3:$C$275,2)=VLOOKUP($B103,'Lookup Lists'!$A$2:$C$23,3),"CS","Err"))))</f>
        <v>OK</v>
      </c>
      <c r="BZ103" s="42" t="str">
        <f>IF(BE103=" ","OK",IF(ISBLANK(VLOOKUP(BE103,'Player List'!$A$3:$C$275,3)),"Err",IF(VLOOKUP(BE103,'Player List'!$A$3:$C$275,3)='Player Input'!$C103,"OK",IF(VLOOKUP(BE103,'Player List'!$A$3:$C$275,2)=VLOOKUP($C103,'Lookup Lists'!$A$2:$C$23,3),"CS","Err"))))</f>
        <v>OK</v>
      </c>
      <c r="CA103" s="3" t="str">
        <f>IF(BF103=" ","OK",IF(ISBLANK(VLOOKUP(BF103,'Player List'!$A$3:$C$275,3)),"Err",IF(VLOOKUP(BF103,'Player List'!$A$3:$C$275,3)='Player Input'!$C103,"OK",IF(VLOOKUP(BF103,'Player List'!$A$3:$C$275,2)=VLOOKUP($C103,'Lookup Lists'!$A$2:$C$23,3),"CS","Err"))))</f>
        <v>OK</v>
      </c>
      <c r="CB103" s="3" t="str">
        <f>IF(BG103=" ","OK",IF(ISBLANK(VLOOKUP(BG103,'Player List'!$A$3:$C$275,3)),"Err",IF(VLOOKUP(BG103,'Player List'!$A$3:$C$275,3)='Player Input'!$C103,"OK",IF(VLOOKUP(BG103,'Player List'!$A$3:$C$275,2)=VLOOKUP($C103,'Lookup Lists'!$A$2:$C$23,3),"CS","Err"))))</f>
        <v>OK</v>
      </c>
      <c r="CC103" s="3" t="str">
        <f>IF(BH103=" ","OK",IF(ISBLANK(VLOOKUP(BH103,'Player List'!$A$3:$C$275,3)),"Err",IF(VLOOKUP(BH103,'Player List'!$A$3:$C$275,3)='Player Input'!$C103,"OK",IF(VLOOKUP(BH103,'Player List'!$A$3:$C$275,2)=VLOOKUP($C103,'Lookup Lists'!$A$2:$C$23,3),"CS","Err"))))</f>
        <v>OK</v>
      </c>
      <c r="CD103" s="3" t="str">
        <f>IF(BI103=" ","OK",IF(ISBLANK(VLOOKUP(BI103,'Player List'!$A$3:$C$275,3)),"Err",IF(VLOOKUP(BI103,'Player List'!$A$3:$C$275,3)='Player Input'!$C103,"OK",IF(VLOOKUP(BI103,'Player List'!$A$3:$C$275,2)=VLOOKUP($C103,'Lookup Lists'!$A$2:$C$23,3),"CS","Err"))))</f>
        <v>OK</v>
      </c>
      <c r="CE103" s="3" t="str">
        <f>IF(BJ103=" ","OK",IF(ISBLANK(VLOOKUP(BJ103,'Player List'!$A$3:$C$275,3)),"Err",IF(VLOOKUP(BJ103,'Player List'!$A$3:$C$275,3)='Player Input'!$C103,"OK",IF(VLOOKUP(BJ103,'Player List'!$A$3:$C$275,2)=VLOOKUP($C103,'Lookup Lists'!$A$2:$C$23,3),"CS","Err"))))</f>
        <v>OK</v>
      </c>
      <c r="CF103" s="3" t="str">
        <f>IF(BK103=" ","OK",IF(ISBLANK(VLOOKUP(BK103,'Player List'!$A$3:$C$275,3)),"Err",IF(VLOOKUP(BK103,'Player List'!$A$3:$C$275,3)='Player Input'!$C103,"OK",IF(VLOOKUP(BK103,'Player List'!$A$3:$C$275,2)=VLOOKUP($C103,'Lookup Lists'!$A$2:$C$23,3),"CS","Err"))))</f>
        <v>OK</v>
      </c>
      <c r="CG103" s="3" t="str">
        <f>IF(BL103=" ","OK",IF(ISBLANK(VLOOKUP(BL103,'Player List'!$A$3:$C$275,3)),"Err",IF(VLOOKUP(BL103,'Player List'!$A$3:$C$275,3)='Player Input'!$C103,"OK",IF(VLOOKUP(BL103,'Player List'!$A$3:$C$275,2)=VLOOKUP($C103,'Lookup Lists'!$A$2:$C$23,3),"CS","Err"))))</f>
        <v>OK</v>
      </c>
      <c r="CH103" s="3" t="str">
        <f>IF(BM103=" ","OK",IF(ISBLANK(VLOOKUP(BM103,'Player List'!$A$3:$C$275,3)),"Err",IF(VLOOKUP(BM103,'Player List'!$A$3:$C$275,3)='Player Input'!$C103,"OK",IF(VLOOKUP(BM103,'Player List'!$A$3:$C$275,2)=VLOOKUP($C103,'Lookup Lists'!$A$2:$C$23,3),"CS","Err"))))</f>
        <v>OK</v>
      </c>
      <c r="CI103" s="43" t="str">
        <f>IF(BN103=" ","OK",IF(ISBLANK(VLOOKUP(BN103,'Player List'!$A$3:$C$275,3)),"Err",IF(VLOOKUP(BN103,'Player List'!$A$3:$C$275,3)='Player Input'!$C103,"OK",IF(VLOOKUP(BN103,'Player List'!$A$3:$C$275,2)=VLOOKUP($C103,'Lookup Lists'!$A$2:$C$23,3),"CS","Err"))))</f>
        <v>OK</v>
      </c>
    </row>
    <row r="104" spans="1:87" x14ac:dyDescent="0.2">
      <c r="A104" s="90">
        <v>42717</v>
      </c>
      <c r="B104" s="89" t="s">
        <v>272</v>
      </c>
      <c r="C104" s="89" t="s">
        <v>260</v>
      </c>
      <c r="D104" s="60" t="str">
        <f t="shared" si="57"/>
        <v>OK</v>
      </c>
      <c r="E104" s="42">
        <v>157</v>
      </c>
      <c r="F104" s="46" t="str">
        <f>VLOOKUP(E104,'Player List'!$A$3:$F$275,6)</f>
        <v>S DIX</v>
      </c>
      <c r="G104" s="3">
        <v>156</v>
      </c>
      <c r="H104" s="46" t="str">
        <f>VLOOKUP(G104,'Player List'!$A$3:$F$275,6)</f>
        <v>J CHURCHILL</v>
      </c>
      <c r="I104" s="3">
        <v>328</v>
      </c>
      <c r="J104" s="46" t="str">
        <f>VLOOKUP(I104,'Player List'!$A$3:$F$275,6)</f>
        <v>P JENKINSON</v>
      </c>
      <c r="K104" s="3">
        <v>162</v>
      </c>
      <c r="L104" s="46" t="str">
        <f>VLOOKUP(K104,'Player List'!$A$3:$F$275,6)</f>
        <v>D MILLS</v>
      </c>
      <c r="M104" s="42">
        <v>160</v>
      </c>
      <c r="N104" s="46" t="str">
        <f>VLOOKUP(M104,'Player List'!$A$3:$F$275,6)</f>
        <v>L COLE</v>
      </c>
      <c r="O104" s="3">
        <v>161</v>
      </c>
      <c r="P104" s="46" t="str">
        <f>VLOOKUP(O104,'Player List'!$A$3:$F$275,6)</f>
        <v>P MILLS</v>
      </c>
      <c r="Q104" s="3">
        <v>165</v>
      </c>
      <c r="R104" s="46" t="str">
        <f>VLOOKUP(Q104,'Player List'!$A$3:$F$275,6)</f>
        <v>P COOK</v>
      </c>
      <c r="S104" s="3">
        <v>155</v>
      </c>
      <c r="T104" s="47" t="str">
        <f>VLOOKUP(S104,'Player List'!$A$3:$F$275,6)</f>
        <v>H CHURCHILL</v>
      </c>
      <c r="U104" s="46"/>
      <c r="V104" s="46" t="e">
        <f>VLOOKUP(U104,'Player List'!$A$3:$F$275,6)</f>
        <v>#N/A</v>
      </c>
      <c r="W104" s="46"/>
      <c r="X104" s="47" t="e">
        <f>VLOOKUP(W104,'Player List'!$A$3:$F$275,6)</f>
        <v>#N/A</v>
      </c>
      <c r="Y104" s="34"/>
      <c r="Z104" s="42">
        <v>31</v>
      </c>
      <c r="AA104" s="46" t="str">
        <f>VLOOKUP(Z104,'Player List'!$A$3:$F$275,6)</f>
        <v>J BRYANT</v>
      </c>
      <c r="AB104" s="3">
        <v>274</v>
      </c>
      <c r="AC104" s="46" t="str">
        <f>VLOOKUP(AB104,'Player List'!$A$3:$F$275,6)</f>
        <v>B ROGERS</v>
      </c>
      <c r="AD104" s="3">
        <v>27</v>
      </c>
      <c r="AE104" s="46" t="str">
        <f>VLOOKUP(AD104,'Player List'!$A$3:$F$275,6)</f>
        <v>B HESKETH</v>
      </c>
      <c r="AF104" s="3">
        <v>34</v>
      </c>
      <c r="AG104" s="47" t="str">
        <f>VLOOKUP(AF104,'Player List'!$A$3:$F$275,6)</f>
        <v>D BOTT</v>
      </c>
      <c r="AH104" s="42">
        <v>32</v>
      </c>
      <c r="AI104" s="46" t="str">
        <f>VLOOKUP(AH104,'Player List'!$A$3:$F$275,6)</f>
        <v>K O'CONNOR</v>
      </c>
      <c r="AJ104" s="3">
        <v>33</v>
      </c>
      <c r="AK104" s="46" t="str">
        <f>VLOOKUP(AJ104,'Player List'!$A$3:$F$275,6)</f>
        <v>D TOLSON</v>
      </c>
      <c r="AL104" s="3">
        <v>30</v>
      </c>
      <c r="AM104" s="46" t="str">
        <f>VLOOKUP(AL104,'Player List'!$A$3:$F$275,6)</f>
        <v>J CATON</v>
      </c>
      <c r="AN104" s="3">
        <v>29</v>
      </c>
      <c r="AO104" s="47" t="str">
        <f>VLOOKUP(AN104,'Player List'!$A$3:$F$275,6)</f>
        <v>I PORTER</v>
      </c>
      <c r="AP104" s="46"/>
      <c r="AQ104" s="46" t="e">
        <f>VLOOKUP(AP104,'Player List'!$A$3:$F$275,6)</f>
        <v>#N/A</v>
      </c>
      <c r="AR104" s="46"/>
      <c r="AS104" s="47" t="e">
        <f>VLOOKUP(AR104,'Player List'!$A$3:$F$275,6)</f>
        <v>#N/A</v>
      </c>
      <c r="AU104" s="42">
        <f t="shared" si="74"/>
        <v>157</v>
      </c>
      <c r="AV104" s="3">
        <f t="shared" si="75"/>
        <v>156</v>
      </c>
      <c r="AW104" s="3">
        <f t="shared" si="76"/>
        <v>328</v>
      </c>
      <c r="AX104" s="3">
        <f t="shared" si="77"/>
        <v>162</v>
      </c>
      <c r="AY104" s="3">
        <f t="shared" si="78"/>
        <v>160</v>
      </c>
      <c r="AZ104" s="3">
        <f t="shared" si="79"/>
        <v>161</v>
      </c>
      <c r="BA104" s="3">
        <f t="shared" si="80"/>
        <v>165</v>
      </c>
      <c r="BB104" s="3">
        <f t="shared" si="81"/>
        <v>155</v>
      </c>
      <c r="BC104" s="3" t="str">
        <f t="shared" si="53"/>
        <v xml:space="preserve"> </v>
      </c>
      <c r="BD104" s="3" t="str">
        <f t="shared" si="54"/>
        <v xml:space="preserve"> </v>
      </c>
      <c r="BE104" s="42">
        <f t="shared" si="82"/>
        <v>31</v>
      </c>
      <c r="BF104" s="3">
        <f t="shared" si="83"/>
        <v>274</v>
      </c>
      <c r="BG104" s="3">
        <f t="shared" si="84"/>
        <v>27</v>
      </c>
      <c r="BH104" s="3">
        <f t="shared" si="85"/>
        <v>34</v>
      </c>
      <c r="BI104" s="3">
        <f t="shared" si="86"/>
        <v>32</v>
      </c>
      <c r="BJ104" s="3">
        <f t="shared" si="87"/>
        <v>33</v>
      </c>
      <c r="BK104" s="3">
        <f t="shared" si="88"/>
        <v>30</v>
      </c>
      <c r="BL104" s="3">
        <f t="shared" si="89"/>
        <v>29</v>
      </c>
      <c r="BM104" s="3" t="str">
        <f t="shared" si="55"/>
        <v xml:space="preserve"> </v>
      </c>
      <c r="BN104" s="43" t="str">
        <f t="shared" si="56"/>
        <v xml:space="preserve"> </v>
      </c>
      <c r="BP104" s="42" t="str">
        <f>IF(AU104=" ","OK",IF(ISBLANK(VLOOKUP(AU104,'Player List'!$A$3:$C$275,3)),"Err",IF(VLOOKUP(AU104,'Player List'!$A$3:$C$275,3)='Player Input'!$B104,"OK",IF(VLOOKUP(AU104,'Player List'!$A$3:$C$275,2)=VLOOKUP($B104,'Lookup Lists'!$A$2:$C$23,3),"CS","Err"))))</f>
        <v>OK</v>
      </c>
      <c r="BQ104" s="3" t="str">
        <f>IF(AV104=" ","OK",IF(ISBLANK(VLOOKUP(AV104,'Player List'!$A$3:$C$275,3)),"Err",IF(VLOOKUP(AV104,'Player List'!$A$3:$C$275,3)='Player Input'!$B104,"OK",IF(VLOOKUP(AV104,'Player List'!$A$3:$C$275,2)=VLOOKUP($B104,'Lookup Lists'!$A$2:$C$23,3),"CS","Err"))))</f>
        <v>OK</v>
      </c>
      <c r="BR104" s="3" t="str">
        <f>IF(AW104=" ","OK",IF(ISBLANK(VLOOKUP(AW104,'Player List'!$A$3:$C$275,3)),"Err",IF(VLOOKUP(AW104,'Player List'!$A$3:$C$275,3)='Player Input'!$B104,"OK",IF(VLOOKUP(AW104,'Player List'!$A$3:$C$275,2)=VLOOKUP($B104,'Lookup Lists'!$A$2:$C$23,3),"CS","Err"))))</f>
        <v>OK</v>
      </c>
      <c r="BS104" s="3" t="str">
        <f>IF(AX104=" ","OK",IF(ISBLANK(VLOOKUP(AX104,'Player List'!$A$3:$C$275,3)),"Err",IF(VLOOKUP(AX104,'Player List'!$A$3:$C$275,3)='Player Input'!$B104,"OK",IF(VLOOKUP(AX104,'Player List'!$A$3:$C$275,2)=VLOOKUP($B104,'Lookup Lists'!$A$2:$C$23,3),"CS","Err"))))</f>
        <v>OK</v>
      </c>
      <c r="BT104" s="3" t="str">
        <f>IF(AY104=" ","OK",IF(ISBLANK(VLOOKUP(AY104,'Player List'!$A$3:$C$275,3)),"Err",IF(VLOOKUP(AY104,'Player List'!$A$3:$C$275,3)='Player Input'!$B104,"OK",IF(VLOOKUP(AY104,'Player List'!$A$3:$C$275,2)=VLOOKUP($B104,'Lookup Lists'!$A$2:$C$23,3),"CS","Err"))))</f>
        <v>OK</v>
      </c>
      <c r="BU104" s="3" t="str">
        <f>IF(AZ104=" ","OK",IF(ISBLANK(VLOOKUP(AZ104,'Player List'!$A$3:$C$275,3)),"Err",IF(VLOOKUP(AZ104,'Player List'!$A$3:$C$275,3)='Player Input'!$B104,"OK",IF(VLOOKUP(AZ104,'Player List'!$A$3:$C$275,2)=VLOOKUP($B104,'Lookup Lists'!$A$2:$C$23,3),"CS","Err"))))</f>
        <v>OK</v>
      </c>
      <c r="BV104" s="3" t="str">
        <f>IF(BA104=" ","OK",IF(ISBLANK(VLOOKUP(BA104,'Player List'!$A$3:$C$275,3)),"Err",IF(VLOOKUP(BA104,'Player List'!$A$3:$C$275,3)='Player Input'!$B104,"OK",IF(VLOOKUP(BA104,'Player List'!$A$3:$C$275,2)=VLOOKUP($B104,'Lookup Lists'!$A$2:$C$23,3),"CS","Err"))))</f>
        <v>OK</v>
      </c>
      <c r="BW104" s="3" t="str">
        <f>IF(BB104=" ","OK",IF(ISBLANK(VLOOKUP(BB104,'Player List'!$A$3:$C$275,3)),"Err",IF(VLOOKUP(BB104,'Player List'!$A$3:$C$275,3)='Player Input'!$B104,"OK",IF(VLOOKUP(BB104,'Player List'!$A$3:$C$275,2)=VLOOKUP($B104,'Lookup Lists'!$A$2:$C$23,3),"CS","Err"))))</f>
        <v>OK</v>
      </c>
      <c r="BX104" s="3" t="str">
        <f>IF(BC104=" ","OK",IF(ISBLANK(VLOOKUP(BC104,'Player List'!$A$3:$C$275,3)),"Err",IF(VLOOKUP(BC104,'Player List'!$A$3:$C$275,3)='Player Input'!$B104,"OK",IF(VLOOKUP(BC104,'Player List'!$A$3:$C$275,2)=VLOOKUP($B104,'Lookup Lists'!$A$2:$C$23,3),"CS","Err"))))</f>
        <v>OK</v>
      </c>
      <c r="BY104" s="3" t="str">
        <f>IF(BD104=" ","OK",IF(ISBLANK(VLOOKUP(BD104,'Player List'!$A$3:$C$275,3)),"Err",IF(VLOOKUP(BD104,'Player List'!$A$3:$C$275,3)='Player Input'!$B104,"OK",IF(VLOOKUP(BD104,'Player List'!$A$3:$C$275,2)=VLOOKUP($B104,'Lookup Lists'!$A$2:$C$23,3),"CS","Err"))))</f>
        <v>OK</v>
      </c>
      <c r="BZ104" s="42" t="str">
        <f>IF(BE104=" ","OK",IF(ISBLANK(VLOOKUP(BE104,'Player List'!$A$3:$C$275,3)),"Err",IF(VLOOKUP(BE104,'Player List'!$A$3:$C$275,3)='Player Input'!$C104,"OK",IF(VLOOKUP(BE104,'Player List'!$A$3:$C$275,2)=VLOOKUP($C104,'Lookup Lists'!$A$2:$C$23,3),"CS","Err"))))</f>
        <v>OK</v>
      </c>
      <c r="CA104" s="3" t="str">
        <f>IF(BF104=" ","OK",IF(ISBLANK(VLOOKUP(BF104,'Player List'!$A$3:$C$275,3)),"Err",IF(VLOOKUP(BF104,'Player List'!$A$3:$C$275,3)='Player Input'!$C104,"OK",IF(VLOOKUP(BF104,'Player List'!$A$3:$C$275,2)=VLOOKUP($C104,'Lookup Lists'!$A$2:$C$23,3),"CS","Err"))))</f>
        <v>OK</v>
      </c>
      <c r="CB104" s="3" t="str">
        <f>IF(BG104=" ","OK",IF(ISBLANK(VLOOKUP(BG104,'Player List'!$A$3:$C$275,3)),"Err",IF(VLOOKUP(BG104,'Player List'!$A$3:$C$275,3)='Player Input'!$C104,"OK",IF(VLOOKUP(BG104,'Player List'!$A$3:$C$275,2)=VLOOKUP($C104,'Lookup Lists'!$A$2:$C$23,3),"CS","Err"))))</f>
        <v>OK</v>
      </c>
      <c r="CC104" s="3" t="str">
        <f>IF(BH104=" ","OK",IF(ISBLANK(VLOOKUP(BH104,'Player List'!$A$3:$C$275,3)),"Err",IF(VLOOKUP(BH104,'Player List'!$A$3:$C$275,3)='Player Input'!$C104,"OK",IF(VLOOKUP(BH104,'Player List'!$A$3:$C$275,2)=VLOOKUP($C104,'Lookup Lists'!$A$2:$C$23,3),"CS","Err"))))</f>
        <v>OK</v>
      </c>
      <c r="CD104" s="3" t="str">
        <f>IF(BI104=" ","OK",IF(ISBLANK(VLOOKUP(BI104,'Player List'!$A$3:$C$275,3)),"Err",IF(VLOOKUP(BI104,'Player List'!$A$3:$C$275,3)='Player Input'!$C104,"OK",IF(VLOOKUP(BI104,'Player List'!$A$3:$C$275,2)=VLOOKUP($C104,'Lookup Lists'!$A$2:$C$23,3),"CS","Err"))))</f>
        <v>OK</v>
      </c>
      <c r="CE104" s="3" t="str">
        <f>IF(BJ104=" ","OK",IF(ISBLANK(VLOOKUP(BJ104,'Player List'!$A$3:$C$275,3)),"Err",IF(VLOOKUP(BJ104,'Player List'!$A$3:$C$275,3)='Player Input'!$C104,"OK",IF(VLOOKUP(BJ104,'Player List'!$A$3:$C$275,2)=VLOOKUP($C104,'Lookup Lists'!$A$2:$C$23,3),"CS","Err"))))</f>
        <v>OK</v>
      </c>
      <c r="CF104" s="3" t="str">
        <f>IF(BK104=" ","OK",IF(ISBLANK(VLOOKUP(BK104,'Player List'!$A$3:$C$275,3)),"Err",IF(VLOOKUP(BK104,'Player List'!$A$3:$C$275,3)='Player Input'!$C104,"OK",IF(VLOOKUP(BK104,'Player List'!$A$3:$C$275,2)=VLOOKUP($C104,'Lookup Lists'!$A$2:$C$23,3),"CS","Err"))))</f>
        <v>OK</v>
      </c>
      <c r="CG104" s="3" t="str">
        <f>IF(BL104=" ","OK",IF(ISBLANK(VLOOKUP(BL104,'Player List'!$A$3:$C$275,3)),"Err",IF(VLOOKUP(BL104,'Player List'!$A$3:$C$275,3)='Player Input'!$C104,"OK",IF(VLOOKUP(BL104,'Player List'!$A$3:$C$275,2)=VLOOKUP($C104,'Lookup Lists'!$A$2:$C$23,3),"CS","Err"))))</f>
        <v>OK</v>
      </c>
      <c r="CH104" s="3" t="str">
        <f>IF(BM104=" ","OK",IF(ISBLANK(VLOOKUP(BM104,'Player List'!$A$3:$C$275,3)),"Err",IF(VLOOKUP(BM104,'Player List'!$A$3:$C$275,3)='Player Input'!$C104,"OK",IF(VLOOKUP(BM104,'Player List'!$A$3:$C$275,2)=VLOOKUP($C104,'Lookup Lists'!$A$2:$C$23,3),"CS","Err"))))</f>
        <v>OK</v>
      </c>
      <c r="CI104" s="43" t="str">
        <f>IF(BN104=" ","OK",IF(ISBLANK(VLOOKUP(BN104,'Player List'!$A$3:$C$275,3)),"Err",IF(VLOOKUP(BN104,'Player List'!$A$3:$C$275,3)='Player Input'!$C104,"OK",IF(VLOOKUP(BN104,'Player List'!$A$3:$C$275,2)=VLOOKUP($C104,'Lookup Lists'!$A$2:$C$23,3),"CS","Err"))))</f>
        <v>OK</v>
      </c>
    </row>
    <row r="105" spans="1:87" x14ac:dyDescent="0.2">
      <c r="A105" s="90">
        <v>42717</v>
      </c>
      <c r="B105" s="89" t="s">
        <v>349</v>
      </c>
      <c r="C105" s="89" t="s">
        <v>271</v>
      </c>
      <c r="D105" s="60" t="str">
        <f t="shared" si="57"/>
        <v>OK</v>
      </c>
      <c r="E105" s="42">
        <v>207</v>
      </c>
      <c r="F105" s="46" t="str">
        <f>VLOOKUP(E105,'Player List'!$A$3:$F$275,6)</f>
        <v>B AUBREY</v>
      </c>
      <c r="G105" s="3">
        <v>213</v>
      </c>
      <c r="H105" s="46" t="str">
        <f>VLOOKUP(G105,'Player List'!$A$3:$F$275,6)</f>
        <v>P LOWE</v>
      </c>
      <c r="I105" s="3">
        <v>208</v>
      </c>
      <c r="J105" s="46" t="str">
        <f>VLOOKUP(I105,'Player List'!$A$3:$F$275,6)</f>
        <v>H AUBREY</v>
      </c>
      <c r="K105" s="3">
        <v>209</v>
      </c>
      <c r="L105" s="46" t="str">
        <f>VLOOKUP(K105,'Player List'!$A$3:$F$275,6)</f>
        <v>T RIGDEN</v>
      </c>
      <c r="M105" s="42">
        <v>210</v>
      </c>
      <c r="N105" s="46" t="str">
        <f>VLOOKUP(M105,'Player List'!$A$3:$F$275,6)</f>
        <v>G RIGDEN</v>
      </c>
      <c r="O105" s="3">
        <v>211</v>
      </c>
      <c r="P105" s="46" t="str">
        <f>VLOOKUP(O105,'Player List'!$A$3:$F$275,6)</f>
        <v>S CLAPSON</v>
      </c>
      <c r="Q105" s="3">
        <v>212</v>
      </c>
      <c r="R105" s="46" t="str">
        <f>VLOOKUP(Q105,'Player List'!$A$3:$F$275,6)</f>
        <v>J CLAPSON</v>
      </c>
      <c r="S105" s="3">
        <v>182</v>
      </c>
      <c r="T105" s="47" t="str">
        <f>VLOOKUP(S105,'Player List'!$A$3:$F$275,6)</f>
        <v>H FOULKES</v>
      </c>
      <c r="U105" s="46"/>
      <c r="V105" s="46" t="e">
        <f>VLOOKUP(U105,'Player List'!$A$3:$F$275,6)</f>
        <v>#N/A</v>
      </c>
      <c r="W105" s="46"/>
      <c r="X105" s="47" t="e">
        <f>VLOOKUP(W105,'Player List'!$A$3:$F$275,6)</f>
        <v>#N/A</v>
      </c>
      <c r="Y105" s="34"/>
      <c r="Z105" s="42">
        <v>134</v>
      </c>
      <c r="AA105" s="46" t="str">
        <f>VLOOKUP(Z105,'Player List'!$A$3:$F$275,6)</f>
        <v>A ROE</v>
      </c>
      <c r="AB105" s="3">
        <v>136</v>
      </c>
      <c r="AC105" s="46" t="str">
        <f>VLOOKUP(AB105,'Player List'!$A$3:$F$275,6)</f>
        <v>E GEORGE</v>
      </c>
      <c r="AD105" s="3">
        <v>141</v>
      </c>
      <c r="AE105" s="46" t="str">
        <f>VLOOKUP(AD105,'Player List'!$A$3:$F$275,6)</f>
        <v>D WATKINS</v>
      </c>
      <c r="AF105" s="3">
        <v>143</v>
      </c>
      <c r="AG105" s="47" t="str">
        <f>VLOOKUP(AF105,'Player List'!$A$3:$F$275,6)</f>
        <v>L WILLIAMS</v>
      </c>
      <c r="AH105" s="42">
        <v>137</v>
      </c>
      <c r="AI105" s="46" t="str">
        <f>VLOOKUP(AH105,'Player List'!$A$3:$F$275,6)</f>
        <v>R GEORGE</v>
      </c>
      <c r="AJ105" s="3">
        <v>195</v>
      </c>
      <c r="AK105" s="46" t="str">
        <f>VLOOKUP(AJ105,'Player List'!$A$3:$F$275,6)</f>
        <v>P PARK</v>
      </c>
      <c r="AL105" s="3">
        <v>135</v>
      </c>
      <c r="AM105" s="46" t="str">
        <f>VLOOKUP(AL105,'Player List'!$A$3:$F$275,6)</f>
        <v>I ROE</v>
      </c>
      <c r="AN105" s="3">
        <v>196</v>
      </c>
      <c r="AO105" s="47" t="str">
        <f>VLOOKUP(AN105,'Player List'!$A$3:$F$275,6)</f>
        <v>I PARK</v>
      </c>
      <c r="AP105" s="46"/>
      <c r="AQ105" s="46" t="e">
        <f>VLOOKUP(AP105,'Player List'!$A$3:$F$275,6)</f>
        <v>#N/A</v>
      </c>
      <c r="AR105" s="46"/>
      <c r="AS105" s="47" t="e">
        <f>VLOOKUP(AR105,'Player List'!$A$3:$F$275,6)</f>
        <v>#N/A</v>
      </c>
      <c r="AU105" s="42">
        <f t="shared" si="74"/>
        <v>207</v>
      </c>
      <c r="AV105" s="3">
        <f t="shared" si="75"/>
        <v>213</v>
      </c>
      <c r="AW105" s="3">
        <f t="shared" si="76"/>
        <v>208</v>
      </c>
      <c r="AX105" s="3">
        <f t="shared" si="77"/>
        <v>209</v>
      </c>
      <c r="AY105" s="3">
        <f t="shared" si="78"/>
        <v>210</v>
      </c>
      <c r="AZ105" s="3">
        <f t="shared" si="79"/>
        <v>211</v>
      </c>
      <c r="BA105" s="3">
        <f t="shared" si="80"/>
        <v>212</v>
      </c>
      <c r="BB105" s="3">
        <f t="shared" si="81"/>
        <v>182</v>
      </c>
      <c r="BC105" s="3" t="str">
        <f t="shared" si="53"/>
        <v xml:space="preserve"> </v>
      </c>
      <c r="BD105" s="3" t="str">
        <f t="shared" si="54"/>
        <v xml:space="preserve"> </v>
      </c>
      <c r="BE105" s="42">
        <f t="shared" si="82"/>
        <v>134</v>
      </c>
      <c r="BF105" s="3">
        <f t="shared" si="83"/>
        <v>136</v>
      </c>
      <c r="BG105" s="3">
        <f t="shared" si="84"/>
        <v>141</v>
      </c>
      <c r="BH105" s="3">
        <f t="shared" si="85"/>
        <v>143</v>
      </c>
      <c r="BI105" s="3">
        <f t="shared" si="86"/>
        <v>137</v>
      </c>
      <c r="BJ105" s="3">
        <f t="shared" si="87"/>
        <v>195</v>
      </c>
      <c r="BK105" s="3">
        <f t="shared" si="88"/>
        <v>135</v>
      </c>
      <c r="BL105" s="3">
        <f t="shared" si="89"/>
        <v>196</v>
      </c>
      <c r="BM105" s="3" t="str">
        <f t="shared" si="55"/>
        <v xml:space="preserve"> </v>
      </c>
      <c r="BN105" s="43" t="str">
        <f t="shared" si="56"/>
        <v xml:space="preserve"> </v>
      </c>
      <c r="BP105" s="42" t="str">
        <f>IF(AU105=" ","OK",IF(ISBLANK(VLOOKUP(AU105,'Player List'!$A$3:$C$275,3)),"Err",IF(VLOOKUP(AU105,'Player List'!$A$3:$C$275,3)='Player Input'!$B105,"OK",IF(VLOOKUP(AU105,'Player List'!$A$3:$C$275,2)=VLOOKUP($B105,'Lookup Lists'!$A$2:$C$23,3),"CS","Err"))))</f>
        <v>OK</v>
      </c>
      <c r="BQ105" s="3" t="str">
        <f>IF(AV105=" ","OK",IF(ISBLANK(VLOOKUP(AV105,'Player List'!$A$3:$C$275,3)),"Err",IF(VLOOKUP(AV105,'Player List'!$A$3:$C$275,3)='Player Input'!$B105,"OK",IF(VLOOKUP(AV105,'Player List'!$A$3:$C$275,2)=VLOOKUP($B105,'Lookup Lists'!$A$2:$C$23,3),"CS","Err"))))</f>
        <v>OK</v>
      </c>
      <c r="BR105" s="3" t="str">
        <f>IF(AW105=" ","OK",IF(ISBLANK(VLOOKUP(AW105,'Player List'!$A$3:$C$275,3)),"Err",IF(VLOOKUP(AW105,'Player List'!$A$3:$C$275,3)='Player Input'!$B105,"OK",IF(VLOOKUP(AW105,'Player List'!$A$3:$C$275,2)=VLOOKUP($B105,'Lookup Lists'!$A$2:$C$23,3),"CS","Err"))))</f>
        <v>OK</v>
      </c>
      <c r="BS105" s="3" t="str">
        <f>IF(AX105=" ","OK",IF(ISBLANK(VLOOKUP(AX105,'Player List'!$A$3:$C$275,3)),"Err",IF(VLOOKUP(AX105,'Player List'!$A$3:$C$275,3)='Player Input'!$B105,"OK",IF(VLOOKUP(AX105,'Player List'!$A$3:$C$275,2)=VLOOKUP($B105,'Lookup Lists'!$A$2:$C$23,3),"CS","Err"))))</f>
        <v>OK</v>
      </c>
      <c r="BT105" s="3" t="str">
        <f>IF(AY105=" ","OK",IF(ISBLANK(VLOOKUP(AY105,'Player List'!$A$3:$C$275,3)),"Err",IF(VLOOKUP(AY105,'Player List'!$A$3:$C$275,3)='Player Input'!$B105,"OK",IF(VLOOKUP(AY105,'Player List'!$A$3:$C$275,2)=VLOOKUP($B105,'Lookup Lists'!$A$2:$C$23,3),"CS","Err"))))</f>
        <v>OK</v>
      </c>
      <c r="BU105" s="3" t="str">
        <f>IF(AZ105=" ","OK",IF(ISBLANK(VLOOKUP(AZ105,'Player List'!$A$3:$C$275,3)),"Err",IF(VLOOKUP(AZ105,'Player List'!$A$3:$C$275,3)='Player Input'!$B105,"OK",IF(VLOOKUP(AZ105,'Player List'!$A$3:$C$275,2)=VLOOKUP($B105,'Lookup Lists'!$A$2:$C$23,3),"CS","Err"))))</f>
        <v>OK</v>
      </c>
      <c r="BV105" s="3" t="str">
        <f>IF(BA105=" ","OK",IF(ISBLANK(VLOOKUP(BA105,'Player List'!$A$3:$C$275,3)),"Err",IF(VLOOKUP(BA105,'Player List'!$A$3:$C$275,3)='Player Input'!$B105,"OK",IF(VLOOKUP(BA105,'Player List'!$A$3:$C$275,2)=VLOOKUP($B105,'Lookup Lists'!$A$2:$C$23,3),"CS","Err"))))</f>
        <v>OK</v>
      </c>
      <c r="BW105" s="3" t="str">
        <f>IF(BB105=" ","OK",IF(ISBLANK(VLOOKUP(BB105,'Player List'!$A$3:$C$275,3)),"Err",IF(VLOOKUP(BB105,'Player List'!$A$3:$C$275,3)='Player Input'!$B105,"OK",IF(VLOOKUP(BB105,'Player List'!$A$3:$C$275,2)=VLOOKUP($B105,'Lookup Lists'!$A$2:$C$23,3),"CS","Err"))))</f>
        <v>OK</v>
      </c>
      <c r="BX105" s="3" t="str">
        <f>IF(BC105=" ","OK",IF(ISBLANK(VLOOKUP(BC105,'Player List'!$A$3:$C$275,3)),"Err",IF(VLOOKUP(BC105,'Player List'!$A$3:$C$275,3)='Player Input'!$B105,"OK",IF(VLOOKUP(BC105,'Player List'!$A$3:$C$275,2)=VLOOKUP($B105,'Lookup Lists'!$A$2:$C$23,3),"CS","Err"))))</f>
        <v>OK</v>
      </c>
      <c r="BY105" s="3" t="str">
        <f>IF(BD105=" ","OK",IF(ISBLANK(VLOOKUP(BD105,'Player List'!$A$3:$C$275,3)),"Err",IF(VLOOKUP(BD105,'Player List'!$A$3:$C$275,3)='Player Input'!$B105,"OK",IF(VLOOKUP(BD105,'Player List'!$A$3:$C$275,2)=VLOOKUP($B105,'Lookup Lists'!$A$2:$C$23,3),"CS","Err"))))</f>
        <v>OK</v>
      </c>
      <c r="BZ105" s="42" t="str">
        <f>IF(BE105=" ","OK",IF(ISBLANK(VLOOKUP(BE105,'Player List'!$A$3:$C$275,3)),"Err",IF(VLOOKUP(BE105,'Player List'!$A$3:$C$275,3)='Player Input'!$C105,"OK",IF(VLOOKUP(BE105,'Player List'!$A$3:$C$275,2)=VLOOKUP($C105,'Lookup Lists'!$A$2:$C$23,3),"CS","Err"))))</f>
        <v>OK</v>
      </c>
      <c r="CA105" s="3" t="str">
        <f>IF(BF105=" ","OK",IF(ISBLANK(VLOOKUP(BF105,'Player List'!$A$3:$C$275,3)),"Err",IF(VLOOKUP(BF105,'Player List'!$A$3:$C$275,3)='Player Input'!$C105,"OK",IF(VLOOKUP(BF105,'Player List'!$A$3:$C$275,2)=VLOOKUP($C105,'Lookup Lists'!$A$2:$C$23,3),"CS","Err"))))</f>
        <v>OK</v>
      </c>
      <c r="CB105" s="3" t="str">
        <f>IF(BG105=" ","OK",IF(ISBLANK(VLOOKUP(BG105,'Player List'!$A$3:$C$275,3)),"Err",IF(VLOOKUP(BG105,'Player List'!$A$3:$C$275,3)='Player Input'!$C105,"OK",IF(VLOOKUP(BG105,'Player List'!$A$3:$C$275,2)=VLOOKUP($C105,'Lookup Lists'!$A$2:$C$23,3),"CS","Err"))))</f>
        <v>OK</v>
      </c>
      <c r="CC105" s="3" t="str">
        <f>IF(BH105=" ","OK",IF(ISBLANK(VLOOKUP(BH105,'Player List'!$A$3:$C$275,3)),"Err",IF(VLOOKUP(BH105,'Player List'!$A$3:$C$275,3)='Player Input'!$C105,"OK",IF(VLOOKUP(BH105,'Player List'!$A$3:$C$275,2)=VLOOKUP($C105,'Lookup Lists'!$A$2:$C$23,3),"CS","Err"))))</f>
        <v>OK</v>
      </c>
      <c r="CD105" s="3" t="str">
        <f>IF(BI105=" ","OK",IF(ISBLANK(VLOOKUP(BI105,'Player List'!$A$3:$C$275,3)),"Err",IF(VLOOKUP(BI105,'Player List'!$A$3:$C$275,3)='Player Input'!$C105,"OK",IF(VLOOKUP(BI105,'Player List'!$A$3:$C$275,2)=VLOOKUP($C105,'Lookup Lists'!$A$2:$C$23,3),"CS","Err"))))</f>
        <v>OK</v>
      </c>
      <c r="CE105" s="3" t="str">
        <f>IF(BJ105=" ","OK",IF(ISBLANK(VLOOKUP(BJ105,'Player List'!$A$3:$C$275,3)),"Err",IF(VLOOKUP(BJ105,'Player List'!$A$3:$C$275,3)='Player Input'!$C105,"OK",IF(VLOOKUP(BJ105,'Player List'!$A$3:$C$275,2)=VLOOKUP($C105,'Lookup Lists'!$A$2:$C$23,3),"CS","Err"))))</f>
        <v>OK</v>
      </c>
      <c r="CF105" s="3" t="str">
        <f>IF(BK105=" ","OK",IF(ISBLANK(VLOOKUP(BK105,'Player List'!$A$3:$C$275,3)),"Err",IF(VLOOKUP(BK105,'Player List'!$A$3:$C$275,3)='Player Input'!$C105,"OK",IF(VLOOKUP(BK105,'Player List'!$A$3:$C$275,2)=VLOOKUP($C105,'Lookup Lists'!$A$2:$C$23,3),"CS","Err"))))</f>
        <v>OK</v>
      </c>
      <c r="CG105" s="3" t="str">
        <f>IF(BL105=" ","OK",IF(ISBLANK(VLOOKUP(BL105,'Player List'!$A$3:$C$275,3)),"Err",IF(VLOOKUP(BL105,'Player List'!$A$3:$C$275,3)='Player Input'!$C105,"OK",IF(VLOOKUP(BL105,'Player List'!$A$3:$C$275,2)=VLOOKUP($C105,'Lookup Lists'!$A$2:$C$23,3),"CS","Err"))))</f>
        <v>OK</v>
      </c>
      <c r="CH105" s="3" t="str">
        <f>IF(BM105=" ","OK",IF(ISBLANK(VLOOKUP(BM105,'Player List'!$A$3:$C$275,3)),"Err",IF(VLOOKUP(BM105,'Player List'!$A$3:$C$275,3)='Player Input'!$C105,"OK",IF(VLOOKUP(BM105,'Player List'!$A$3:$C$275,2)=VLOOKUP($C105,'Lookup Lists'!$A$2:$C$23,3),"CS","Err"))))</f>
        <v>OK</v>
      </c>
      <c r="CI105" s="43" t="str">
        <f>IF(BN105=" ","OK",IF(ISBLANK(VLOOKUP(BN105,'Player List'!$A$3:$C$275,3)),"Err",IF(VLOOKUP(BN105,'Player List'!$A$3:$C$275,3)='Player Input'!$C105,"OK",IF(VLOOKUP(BN105,'Player List'!$A$3:$C$275,2)=VLOOKUP($C105,'Lookup Lists'!$A$2:$C$23,3),"CS","Err"))))</f>
        <v>OK</v>
      </c>
    </row>
    <row r="106" spans="1:87" x14ac:dyDescent="0.2">
      <c r="A106" s="108">
        <v>42718</v>
      </c>
      <c r="B106" s="109" t="s">
        <v>390</v>
      </c>
      <c r="C106" s="109" t="s">
        <v>389</v>
      </c>
      <c r="D106" s="60" t="str">
        <f t="shared" si="57"/>
        <v>OK</v>
      </c>
      <c r="E106" s="42">
        <v>363</v>
      </c>
      <c r="F106" s="46" t="str">
        <f>VLOOKUP(E106,'Player List'!$A$3:$F$275,6)</f>
        <v>S MASON</v>
      </c>
      <c r="G106" s="3">
        <v>344</v>
      </c>
      <c r="H106" s="46" t="str">
        <f>VLOOKUP(G106,'Player List'!$A$3:$F$275,6)</f>
        <v>J TIDY</v>
      </c>
      <c r="I106" s="3">
        <v>339</v>
      </c>
      <c r="J106" s="46" t="str">
        <f>VLOOKUP(I106,'Player List'!$A$3:$F$275,6)</f>
        <v>R HARRIS</v>
      </c>
      <c r="K106" s="3">
        <v>343</v>
      </c>
      <c r="L106" s="46" t="str">
        <f>VLOOKUP(K106,'Player List'!$A$3:$F$275,6)</f>
        <v>J MILLER</v>
      </c>
      <c r="M106" s="42">
        <v>346</v>
      </c>
      <c r="N106" s="46" t="str">
        <f>VLOOKUP(M106,'Player List'!$A$3:$F$275,6)</f>
        <v>R WILLIAMS</v>
      </c>
      <c r="O106" s="3">
        <v>351</v>
      </c>
      <c r="P106" s="46" t="str">
        <f>VLOOKUP(O106,'Player List'!$A$3:$F$275,6)</f>
        <v>T NEILSON</v>
      </c>
      <c r="Q106" s="3">
        <v>342</v>
      </c>
      <c r="R106" s="46" t="str">
        <f>VLOOKUP(Q106,'Player List'!$A$3:$F$275,6)</f>
        <v>K WOODEN</v>
      </c>
      <c r="S106" s="3">
        <v>340</v>
      </c>
      <c r="T106" s="47" t="str">
        <f>VLOOKUP(S106,'Player List'!$A$3:$F$275,6)</f>
        <v>J KNOWLES</v>
      </c>
      <c r="U106" s="46">
        <v>352</v>
      </c>
      <c r="V106" s="46" t="str">
        <f>VLOOKUP(U106,'Player List'!$A$3:$F$275,6)</f>
        <v>G PERRY</v>
      </c>
      <c r="W106" s="46"/>
      <c r="X106" s="47" t="e">
        <f>VLOOKUP(W106,'Player List'!$A$3:$F$275,6)</f>
        <v>#N/A</v>
      </c>
      <c r="Y106" s="34"/>
      <c r="Z106" s="42">
        <v>336</v>
      </c>
      <c r="AA106" s="46" t="str">
        <f>VLOOKUP(Z106,'Player List'!$A$3:$F$275,6)</f>
        <v>I HEALEY</v>
      </c>
      <c r="AB106" s="3">
        <v>360</v>
      </c>
      <c r="AC106" s="46" t="str">
        <f>VLOOKUP(AB106,'Player List'!$A$3:$F$275,6)</f>
        <v>P GOULDING</v>
      </c>
      <c r="AD106" s="3">
        <v>353</v>
      </c>
      <c r="AE106" s="46" t="str">
        <f>VLOOKUP(AD106,'Player List'!$A$3:$F$275,6)</f>
        <v>T ORLEY</v>
      </c>
      <c r="AF106" s="3">
        <v>278</v>
      </c>
      <c r="AG106" s="47" t="str">
        <f>VLOOKUP(AF106,'Player List'!$A$3:$F$275,6)</f>
        <v>P KENNETT</v>
      </c>
      <c r="AH106" s="42">
        <v>338</v>
      </c>
      <c r="AI106" s="46" t="str">
        <f>VLOOKUP(AH106,'Player List'!$A$3:$F$275,6)</f>
        <v>R WALDEN</v>
      </c>
      <c r="AJ106" s="3">
        <v>359</v>
      </c>
      <c r="AK106" s="46" t="str">
        <f>VLOOKUP(AJ106,'Player List'!$A$3:$F$275,6)</f>
        <v>B HUSTWAYTE</v>
      </c>
      <c r="AL106" s="3">
        <v>337</v>
      </c>
      <c r="AM106" s="46" t="str">
        <f>VLOOKUP(AL106,'Player List'!$A$3:$F$275,6)</f>
        <v>D BARNES</v>
      </c>
      <c r="AN106" s="3">
        <v>334</v>
      </c>
      <c r="AO106" s="47" t="str">
        <f>VLOOKUP(AN106,'Player List'!$A$3:$F$275,6)</f>
        <v>J TROUT</v>
      </c>
      <c r="AP106" s="46">
        <v>335</v>
      </c>
      <c r="AQ106" s="46" t="str">
        <f>VLOOKUP(AP106,'Player List'!$A$3:$F$275,6)</f>
        <v>S TROUT</v>
      </c>
      <c r="AR106" s="46"/>
      <c r="AS106" s="47" t="e">
        <f>VLOOKUP(AR106,'Player List'!$A$3:$F$275,6)</f>
        <v>#N/A</v>
      </c>
      <c r="AU106" s="42">
        <f t="shared" si="74"/>
        <v>363</v>
      </c>
      <c r="AV106" s="3">
        <f t="shared" si="75"/>
        <v>344</v>
      </c>
      <c r="AW106" s="3">
        <f t="shared" si="76"/>
        <v>339</v>
      </c>
      <c r="AX106" s="3">
        <f t="shared" si="77"/>
        <v>343</v>
      </c>
      <c r="AY106" s="3">
        <f t="shared" si="78"/>
        <v>346</v>
      </c>
      <c r="AZ106" s="3">
        <f t="shared" si="79"/>
        <v>351</v>
      </c>
      <c r="BA106" s="3">
        <f t="shared" si="80"/>
        <v>342</v>
      </c>
      <c r="BB106" s="3">
        <f t="shared" si="81"/>
        <v>340</v>
      </c>
      <c r="BC106" s="3">
        <f t="shared" si="53"/>
        <v>352</v>
      </c>
      <c r="BD106" s="3" t="str">
        <f t="shared" si="54"/>
        <v xml:space="preserve"> </v>
      </c>
      <c r="BE106" s="42">
        <f t="shared" si="82"/>
        <v>336</v>
      </c>
      <c r="BF106" s="3">
        <f t="shared" si="83"/>
        <v>360</v>
      </c>
      <c r="BG106" s="3">
        <f t="shared" si="84"/>
        <v>353</v>
      </c>
      <c r="BH106" s="3">
        <f t="shared" si="85"/>
        <v>278</v>
      </c>
      <c r="BI106" s="3">
        <f t="shared" si="86"/>
        <v>338</v>
      </c>
      <c r="BJ106" s="3">
        <f t="shared" si="87"/>
        <v>359</v>
      </c>
      <c r="BK106" s="3">
        <f t="shared" si="88"/>
        <v>337</v>
      </c>
      <c r="BL106" s="3">
        <f t="shared" si="89"/>
        <v>334</v>
      </c>
      <c r="BM106" s="3">
        <f t="shared" si="55"/>
        <v>335</v>
      </c>
      <c r="BN106" s="43" t="str">
        <f t="shared" si="56"/>
        <v xml:space="preserve"> </v>
      </c>
      <c r="BP106" s="42" t="str">
        <f>IF(AU106=" ","OK",IF(ISBLANK(VLOOKUP(AU106,'Player List'!$A$3:$C$275,3)),"Err",IF(VLOOKUP(AU106,'Player List'!$A$3:$C$275,3)='Player Input'!$B106,"OK",IF(VLOOKUP(AU106,'Player List'!$A$3:$C$275,2)=VLOOKUP($B106,'Lookup Lists'!$A$2:$C$23,3),"CS","Err"))))</f>
        <v>OK</v>
      </c>
      <c r="BQ106" s="3" t="str">
        <f>IF(AV106=" ","OK",IF(ISBLANK(VLOOKUP(AV106,'Player List'!$A$3:$C$275,3)),"Err",IF(VLOOKUP(AV106,'Player List'!$A$3:$C$275,3)='Player Input'!$B106,"OK",IF(VLOOKUP(AV106,'Player List'!$A$3:$C$275,2)=VLOOKUP($B106,'Lookup Lists'!$A$2:$C$23,3),"CS","Err"))))</f>
        <v>OK</v>
      </c>
      <c r="BR106" s="3" t="str">
        <f>IF(AW106=" ","OK",IF(ISBLANK(VLOOKUP(AW106,'Player List'!$A$3:$C$275,3)),"Err",IF(VLOOKUP(AW106,'Player List'!$A$3:$C$275,3)='Player Input'!$B106,"OK",IF(VLOOKUP(AW106,'Player List'!$A$3:$C$275,2)=VLOOKUP($B106,'Lookup Lists'!$A$2:$C$23,3),"CS","Err"))))</f>
        <v>OK</v>
      </c>
      <c r="BS106" s="3" t="str">
        <f>IF(AX106=" ","OK",IF(ISBLANK(VLOOKUP(AX106,'Player List'!$A$3:$C$275,3)),"Err",IF(VLOOKUP(AX106,'Player List'!$A$3:$C$275,3)='Player Input'!$B106,"OK",IF(VLOOKUP(AX106,'Player List'!$A$3:$C$275,2)=VLOOKUP($B106,'Lookup Lists'!$A$2:$C$23,3),"CS","Err"))))</f>
        <v>OK</v>
      </c>
      <c r="BT106" s="3" t="str">
        <f>IF(AY106=" ","OK",IF(ISBLANK(VLOOKUP(AY106,'Player List'!$A$3:$C$275,3)),"Err",IF(VLOOKUP(AY106,'Player List'!$A$3:$C$275,3)='Player Input'!$B106,"OK",IF(VLOOKUP(AY106,'Player List'!$A$3:$C$275,2)=VLOOKUP($B106,'Lookup Lists'!$A$2:$C$23,3),"CS","Err"))))</f>
        <v>OK</v>
      </c>
      <c r="BU106" s="3" t="str">
        <f>IF(AZ106=" ","OK",IF(ISBLANK(VLOOKUP(AZ106,'Player List'!$A$3:$C$275,3)),"Err",IF(VLOOKUP(AZ106,'Player List'!$A$3:$C$275,3)='Player Input'!$B106,"OK",IF(VLOOKUP(AZ106,'Player List'!$A$3:$C$275,2)=VLOOKUP($B106,'Lookup Lists'!$A$2:$C$23,3),"CS","Err"))))</f>
        <v>OK</v>
      </c>
      <c r="BV106" s="3" t="str">
        <f>IF(BA106=" ","OK",IF(ISBLANK(VLOOKUP(BA106,'Player List'!$A$3:$C$275,3)),"Err",IF(VLOOKUP(BA106,'Player List'!$A$3:$C$275,3)='Player Input'!$B106,"OK",IF(VLOOKUP(BA106,'Player List'!$A$3:$C$275,2)=VLOOKUP($B106,'Lookup Lists'!$A$2:$C$23,3),"CS","Err"))))</f>
        <v>OK</v>
      </c>
      <c r="BW106" s="3" t="str">
        <f>IF(BB106=" ","OK",IF(ISBLANK(VLOOKUP(BB106,'Player List'!$A$3:$C$275,3)),"Err",IF(VLOOKUP(BB106,'Player List'!$A$3:$C$275,3)='Player Input'!$B106,"OK",IF(VLOOKUP(BB106,'Player List'!$A$3:$C$275,2)=VLOOKUP($B106,'Lookup Lists'!$A$2:$C$23,3),"CS","Err"))))</f>
        <v>OK</v>
      </c>
      <c r="BX106" s="3" t="str">
        <f>IF(BC106=" ","OK",IF(ISBLANK(VLOOKUP(BC106,'Player List'!$A$3:$C$275,3)),"Err",IF(VLOOKUP(BC106,'Player List'!$A$3:$C$275,3)='Player Input'!$B106,"OK",IF(VLOOKUP(BC106,'Player List'!$A$3:$C$275,2)=VLOOKUP($B106,'Lookup Lists'!$A$2:$C$23,3),"CS","Err"))))</f>
        <v>OK</v>
      </c>
      <c r="BY106" s="3" t="str">
        <f>IF(BD106=" ","OK",IF(ISBLANK(VLOOKUP(BD106,'Player List'!$A$3:$C$275,3)),"Err",IF(VLOOKUP(BD106,'Player List'!$A$3:$C$275,3)='Player Input'!$B106,"OK",IF(VLOOKUP(BD106,'Player List'!$A$3:$C$275,2)=VLOOKUP($B106,'Lookup Lists'!$A$2:$C$23,3),"CS","Err"))))</f>
        <v>OK</v>
      </c>
      <c r="BZ106" s="42" t="str">
        <f>IF(BE106=" ","OK",IF(ISBLANK(VLOOKUP(BE106,'Player List'!$A$3:$C$275,3)),"Err",IF(VLOOKUP(BE106,'Player List'!$A$3:$C$275,3)='Player Input'!$C106,"OK",IF(VLOOKUP(BE106,'Player List'!$A$3:$C$275,2)=VLOOKUP($C106,'Lookup Lists'!$A$2:$C$23,3),"CS","Err"))))</f>
        <v>OK</v>
      </c>
      <c r="CA106" s="3" t="str">
        <f>IF(BF106=" ","OK",IF(ISBLANK(VLOOKUP(BF106,'Player List'!$A$3:$C$275,3)),"Err",IF(VLOOKUP(BF106,'Player List'!$A$3:$C$275,3)='Player Input'!$C106,"OK",IF(VLOOKUP(BF106,'Player List'!$A$3:$C$275,2)=VLOOKUP($C106,'Lookup Lists'!$A$2:$C$23,3),"CS","Err"))))</f>
        <v>OK</v>
      </c>
      <c r="CB106" s="3" t="str">
        <f>IF(BG106=" ","OK",IF(ISBLANK(VLOOKUP(BG106,'Player List'!$A$3:$C$275,3)),"Err",IF(VLOOKUP(BG106,'Player List'!$A$3:$C$275,3)='Player Input'!$C106,"OK",IF(VLOOKUP(BG106,'Player List'!$A$3:$C$275,2)=VLOOKUP($C106,'Lookup Lists'!$A$2:$C$23,3),"CS","Err"))))</f>
        <v>OK</v>
      </c>
      <c r="CC106" s="3" t="str">
        <f>IF(BH106=" ","OK",IF(ISBLANK(VLOOKUP(BH106,'Player List'!$A$3:$C$275,3)),"Err",IF(VLOOKUP(BH106,'Player List'!$A$3:$C$275,3)='Player Input'!$C106,"OK",IF(VLOOKUP(BH106,'Player List'!$A$3:$C$275,2)=VLOOKUP($C106,'Lookup Lists'!$A$2:$C$23,3),"CS","Err"))))</f>
        <v>OK</v>
      </c>
      <c r="CD106" s="3" t="str">
        <f>IF(BI106=" ","OK",IF(ISBLANK(VLOOKUP(BI106,'Player List'!$A$3:$C$275,3)),"Err",IF(VLOOKUP(BI106,'Player List'!$A$3:$C$275,3)='Player Input'!$C106,"OK",IF(VLOOKUP(BI106,'Player List'!$A$3:$C$275,2)=VLOOKUP($C106,'Lookup Lists'!$A$2:$C$23,3),"CS","Err"))))</f>
        <v>OK</v>
      </c>
      <c r="CE106" s="3" t="str">
        <f>IF(BJ106=" ","OK",IF(ISBLANK(VLOOKUP(BJ106,'Player List'!$A$3:$C$275,3)),"Err",IF(VLOOKUP(BJ106,'Player List'!$A$3:$C$275,3)='Player Input'!$C106,"OK",IF(VLOOKUP(BJ106,'Player List'!$A$3:$C$275,2)=VLOOKUP($C106,'Lookup Lists'!$A$2:$C$23,3),"CS","Err"))))</f>
        <v>OK</v>
      </c>
      <c r="CF106" s="3" t="str">
        <f>IF(BK106=" ","OK",IF(ISBLANK(VLOOKUP(BK106,'Player List'!$A$3:$C$275,3)),"Err",IF(VLOOKUP(BK106,'Player List'!$A$3:$C$275,3)='Player Input'!$C106,"OK",IF(VLOOKUP(BK106,'Player List'!$A$3:$C$275,2)=VLOOKUP($C106,'Lookup Lists'!$A$2:$C$23,3),"CS","Err"))))</f>
        <v>OK</v>
      </c>
      <c r="CG106" s="3" t="str">
        <f>IF(BL106=" ","OK",IF(ISBLANK(VLOOKUP(BL106,'Player List'!$A$3:$C$275,3)),"Err",IF(VLOOKUP(BL106,'Player List'!$A$3:$C$275,3)='Player Input'!$C106,"OK",IF(VLOOKUP(BL106,'Player List'!$A$3:$C$275,2)=VLOOKUP($C106,'Lookup Lists'!$A$2:$C$23,3),"CS","Err"))))</f>
        <v>OK</v>
      </c>
      <c r="CH106" s="3" t="str">
        <f>IF(BM106=" ","OK",IF(ISBLANK(VLOOKUP(BM106,'Player List'!$A$3:$C$275,3)),"Err",IF(VLOOKUP(BM106,'Player List'!$A$3:$C$275,3)='Player Input'!$C106,"OK",IF(VLOOKUP(BM106,'Player List'!$A$3:$C$275,2)=VLOOKUP($C106,'Lookup Lists'!$A$2:$C$23,3),"CS","Err"))))</f>
        <v>OK</v>
      </c>
      <c r="CI106" s="43" t="str">
        <f>IF(BN106=" ","OK",IF(ISBLANK(VLOOKUP(BN106,'Player List'!$A$3:$C$275,3)),"Err",IF(VLOOKUP(BN106,'Player List'!$A$3:$C$275,3)='Player Input'!$C106,"OK",IF(VLOOKUP(BN106,'Player List'!$A$3:$C$275,2)=VLOOKUP($C106,'Lookup Lists'!$A$2:$C$23,3),"CS","Err"))))</f>
        <v>OK</v>
      </c>
    </row>
    <row r="107" spans="1:87" x14ac:dyDescent="0.2">
      <c r="A107" s="108">
        <v>42719</v>
      </c>
      <c r="B107" s="109" t="s">
        <v>262</v>
      </c>
      <c r="C107" s="109" t="s">
        <v>270</v>
      </c>
      <c r="D107" s="60" t="str">
        <f t="shared" si="57"/>
        <v>OK</v>
      </c>
      <c r="E107" s="42">
        <v>116</v>
      </c>
      <c r="F107" s="46" t="str">
        <f>VLOOKUP(E107,'Player List'!$A$3:$F$275,6)</f>
        <v>S AYLING</v>
      </c>
      <c r="G107" s="3">
        <v>117</v>
      </c>
      <c r="H107" s="46" t="str">
        <f>VLOOKUP(G107,'Player List'!$A$3:$F$275,6)</f>
        <v>D SHIRVINGTON</v>
      </c>
      <c r="I107" s="3">
        <v>113</v>
      </c>
      <c r="J107" s="46" t="str">
        <f>VLOOKUP(I107,'Player List'!$A$3:$F$275,6)</f>
        <v>S CURTIS</v>
      </c>
      <c r="K107" s="3">
        <v>111</v>
      </c>
      <c r="L107" s="46" t="str">
        <f>VLOOKUP(K107,'Player List'!$A$3:$F$275,6)</f>
        <v>S MCINTYRE</v>
      </c>
      <c r="M107" s="42">
        <v>329</v>
      </c>
      <c r="N107" s="46" t="str">
        <f>VLOOKUP(M107,'Player List'!$A$3:$F$275,6)</f>
        <v>B ALLEN</v>
      </c>
      <c r="O107" s="3">
        <v>119</v>
      </c>
      <c r="P107" s="46" t="str">
        <f>VLOOKUP(O107,'Player List'!$A$3:$F$275,6)</f>
        <v>J WILLIAMS</v>
      </c>
      <c r="Q107" s="3">
        <v>118</v>
      </c>
      <c r="R107" s="46" t="str">
        <f>VLOOKUP(Q107,'Player List'!$A$3:$F$275,6)</f>
        <v>V HOWLEY</v>
      </c>
      <c r="S107" s="3">
        <v>234</v>
      </c>
      <c r="T107" s="47" t="str">
        <f>VLOOKUP(S107,'Player List'!$A$3:$F$275,6)</f>
        <v>J WELCH</v>
      </c>
      <c r="U107" s="46"/>
      <c r="V107" s="46" t="e">
        <f>VLOOKUP(U107,'Player List'!$A$3:$F$275,6)</f>
        <v>#N/A</v>
      </c>
      <c r="W107" s="46"/>
      <c r="X107" s="47" t="e">
        <f>VLOOKUP(W107,'Player List'!$A$3:$F$275,6)</f>
        <v>#N/A</v>
      </c>
      <c r="Y107" s="34"/>
      <c r="Z107" s="42">
        <v>21</v>
      </c>
      <c r="AA107" s="46" t="str">
        <f>VLOOKUP(Z107,'Player List'!$A$3:$F$275,6)</f>
        <v>O WATKINS</v>
      </c>
      <c r="AB107" s="3">
        <v>365</v>
      </c>
      <c r="AC107" s="46" t="str">
        <f>VLOOKUP(AB107,'Player List'!$A$3:$F$275,6)</f>
        <v>A MARFELL</v>
      </c>
      <c r="AD107" s="3">
        <v>23</v>
      </c>
      <c r="AE107" s="46" t="str">
        <f>VLOOKUP(AD107,'Player List'!$A$3:$F$275,6)</f>
        <v>R BELL</v>
      </c>
      <c r="AF107" s="3">
        <v>14</v>
      </c>
      <c r="AG107" s="47" t="str">
        <f>VLOOKUP(AF107,'Player List'!$A$3:$F$275,6)</f>
        <v>D BYWATER</v>
      </c>
      <c r="AH107" s="42">
        <v>320</v>
      </c>
      <c r="AI107" s="46" t="str">
        <f>VLOOKUP(AH107,'Player List'!$A$3:$F$275,6)</f>
        <v>C BIRKIN</v>
      </c>
      <c r="AJ107" s="3">
        <v>279</v>
      </c>
      <c r="AK107" s="46" t="str">
        <f>VLOOKUP(AJ107,'Player List'!$A$3:$F$275,6)</f>
        <v>R MARTIN</v>
      </c>
      <c r="AL107" s="3">
        <v>273</v>
      </c>
      <c r="AM107" s="46" t="str">
        <f>VLOOKUP(AL107,'Player List'!$A$3:$F$275,6)</f>
        <v>J BEVAN</v>
      </c>
      <c r="AN107" s="3">
        <v>13</v>
      </c>
      <c r="AO107" s="47" t="str">
        <f>VLOOKUP(AN107,'Player List'!$A$3:$F$275,6)</f>
        <v>G BYWATER</v>
      </c>
      <c r="AP107" s="46"/>
      <c r="AQ107" s="46" t="e">
        <f>VLOOKUP(AP107,'Player List'!$A$3:$F$275,6)</f>
        <v>#N/A</v>
      </c>
      <c r="AR107" s="46"/>
      <c r="AS107" s="47" t="e">
        <f>VLOOKUP(AR107,'Player List'!$A$3:$F$275,6)</f>
        <v>#N/A</v>
      </c>
      <c r="AU107" s="42">
        <f t="shared" si="74"/>
        <v>116</v>
      </c>
      <c r="AV107" s="3">
        <f t="shared" si="75"/>
        <v>117</v>
      </c>
      <c r="AW107" s="3">
        <f t="shared" si="76"/>
        <v>113</v>
      </c>
      <c r="AX107" s="3">
        <f t="shared" si="77"/>
        <v>111</v>
      </c>
      <c r="AY107" s="3">
        <f t="shared" si="78"/>
        <v>329</v>
      </c>
      <c r="AZ107" s="3">
        <f t="shared" si="79"/>
        <v>119</v>
      </c>
      <c r="BA107" s="3">
        <f t="shared" si="80"/>
        <v>118</v>
      </c>
      <c r="BB107" s="3">
        <f t="shared" si="81"/>
        <v>234</v>
      </c>
      <c r="BC107" s="3" t="str">
        <f t="shared" si="53"/>
        <v xml:space="preserve"> </v>
      </c>
      <c r="BD107" s="3" t="str">
        <f t="shared" si="54"/>
        <v xml:space="preserve"> </v>
      </c>
      <c r="BE107" s="42">
        <f t="shared" si="82"/>
        <v>21</v>
      </c>
      <c r="BF107" s="3">
        <f t="shared" si="83"/>
        <v>365</v>
      </c>
      <c r="BG107" s="3">
        <f t="shared" si="84"/>
        <v>23</v>
      </c>
      <c r="BH107" s="3">
        <f t="shared" si="85"/>
        <v>14</v>
      </c>
      <c r="BI107" s="3">
        <f t="shared" si="86"/>
        <v>320</v>
      </c>
      <c r="BJ107" s="3">
        <f t="shared" si="87"/>
        <v>279</v>
      </c>
      <c r="BK107" s="3">
        <f t="shared" si="88"/>
        <v>273</v>
      </c>
      <c r="BL107" s="3">
        <f t="shared" si="89"/>
        <v>13</v>
      </c>
      <c r="BM107" s="3" t="str">
        <f t="shared" si="55"/>
        <v xml:space="preserve"> </v>
      </c>
      <c r="BN107" s="43" t="str">
        <f t="shared" si="56"/>
        <v xml:space="preserve"> </v>
      </c>
      <c r="BP107" s="42" t="str">
        <f>IF(AU107=" ","OK",IF(ISBLANK(VLOOKUP(AU107,'Player List'!$A$3:$C$275,3)),"Err",IF(VLOOKUP(AU107,'Player List'!$A$3:$C$275,3)='Player Input'!$B107,"OK",IF(VLOOKUP(AU107,'Player List'!$A$3:$C$275,2)=VLOOKUP($B107,'Lookup Lists'!$A$2:$C$23,3),"CS","Err"))))</f>
        <v>OK</v>
      </c>
      <c r="BQ107" s="3" t="str">
        <f>IF(AV107=" ","OK",IF(ISBLANK(VLOOKUP(AV107,'Player List'!$A$3:$C$275,3)),"Err",IF(VLOOKUP(AV107,'Player List'!$A$3:$C$275,3)='Player Input'!$B107,"OK",IF(VLOOKUP(AV107,'Player List'!$A$3:$C$275,2)=VLOOKUP($B107,'Lookup Lists'!$A$2:$C$23,3),"CS","Err"))))</f>
        <v>OK</v>
      </c>
      <c r="BR107" s="3" t="str">
        <f>IF(AW107=" ","OK",IF(ISBLANK(VLOOKUP(AW107,'Player List'!$A$3:$C$275,3)),"Err",IF(VLOOKUP(AW107,'Player List'!$A$3:$C$275,3)='Player Input'!$B107,"OK",IF(VLOOKUP(AW107,'Player List'!$A$3:$C$275,2)=VLOOKUP($B107,'Lookup Lists'!$A$2:$C$23,3),"CS","Err"))))</f>
        <v>OK</v>
      </c>
      <c r="BS107" s="3" t="str">
        <f>IF(AX107=" ","OK",IF(ISBLANK(VLOOKUP(AX107,'Player List'!$A$3:$C$275,3)),"Err",IF(VLOOKUP(AX107,'Player List'!$A$3:$C$275,3)='Player Input'!$B107,"OK",IF(VLOOKUP(AX107,'Player List'!$A$3:$C$275,2)=VLOOKUP($B107,'Lookup Lists'!$A$2:$C$23,3),"CS","Err"))))</f>
        <v>OK</v>
      </c>
      <c r="BT107" s="3" t="str">
        <f>IF(AY107=" ","OK",IF(ISBLANK(VLOOKUP(AY107,'Player List'!$A$3:$C$275,3)),"Err",IF(VLOOKUP(AY107,'Player List'!$A$3:$C$275,3)='Player Input'!$B107,"OK",IF(VLOOKUP(AY107,'Player List'!$A$3:$C$275,2)=VLOOKUP($B107,'Lookup Lists'!$A$2:$C$23,3),"CS","Err"))))</f>
        <v>OK</v>
      </c>
      <c r="BU107" s="3" t="str">
        <f>IF(AZ107=" ","OK",IF(ISBLANK(VLOOKUP(AZ107,'Player List'!$A$3:$C$275,3)),"Err",IF(VLOOKUP(AZ107,'Player List'!$A$3:$C$275,3)='Player Input'!$B107,"OK",IF(VLOOKUP(AZ107,'Player List'!$A$3:$C$275,2)=VLOOKUP($B107,'Lookup Lists'!$A$2:$C$23,3),"CS","Err"))))</f>
        <v>OK</v>
      </c>
      <c r="BV107" s="3" t="str">
        <f>IF(BA107=" ","OK",IF(ISBLANK(VLOOKUP(BA107,'Player List'!$A$3:$C$275,3)),"Err",IF(VLOOKUP(BA107,'Player List'!$A$3:$C$275,3)='Player Input'!$B107,"OK",IF(VLOOKUP(BA107,'Player List'!$A$3:$C$275,2)=VLOOKUP($B107,'Lookup Lists'!$A$2:$C$23,3),"CS","Err"))))</f>
        <v>OK</v>
      </c>
      <c r="BW107" s="3" t="str">
        <f>IF(BB107=" ","OK",IF(ISBLANK(VLOOKUP(BB107,'Player List'!$A$3:$C$275,3)),"Err",IF(VLOOKUP(BB107,'Player List'!$A$3:$C$275,3)='Player Input'!$B107,"OK",IF(VLOOKUP(BB107,'Player List'!$A$3:$C$275,2)=VLOOKUP($B107,'Lookup Lists'!$A$2:$C$23,3),"CS","Err"))))</f>
        <v>OK</v>
      </c>
      <c r="BX107" s="3" t="str">
        <f>IF(BC107=" ","OK",IF(ISBLANK(VLOOKUP(BC107,'Player List'!$A$3:$C$275,3)),"Err",IF(VLOOKUP(BC107,'Player List'!$A$3:$C$275,3)='Player Input'!$B107,"OK",IF(VLOOKUP(BC107,'Player List'!$A$3:$C$275,2)=VLOOKUP($B107,'Lookup Lists'!$A$2:$C$23,3),"CS","Err"))))</f>
        <v>OK</v>
      </c>
      <c r="BY107" s="3" t="str">
        <f>IF(BD107=" ","OK",IF(ISBLANK(VLOOKUP(BD107,'Player List'!$A$3:$C$275,3)),"Err",IF(VLOOKUP(BD107,'Player List'!$A$3:$C$275,3)='Player Input'!$B107,"OK",IF(VLOOKUP(BD107,'Player List'!$A$3:$C$275,2)=VLOOKUP($B107,'Lookup Lists'!$A$2:$C$23,3),"CS","Err"))))</f>
        <v>OK</v>
      </c>
      <c r="BZ107" s="42" t="str">
        <f>IF(BE107=" ","OK",IF(ISBLANK(VLOOKUP(BE107,'Player List'!$A$3:$C$275,3)),"Err",IF(VLOOKUP(BE107,'Player List'!$A$3:$C$275,3)='Player Input'!$C107,"OK",IF(VLOOKUP(BE107,'Player List'!$A$3:$C$275,2)=VLOOKUP($C107,'Lookup Lists'!$A$2:$C$23,3),"CS","Err"))))</f>
        <v>OK</v>
      </c>
      <c r="CA107" s="3" t="str">
        <f>IF(BF107=" ","OK",IF(ISBLANK(VLOOKUP(BF107,'Player List'!$A$3:$C$275,3)),"Err",IF(VLOOKUP(BF107,'Player List'!$A$3:$C$275,3)='Player Input'!$C107,"OK",IF(VLOOKUP(BF107,'Player List'!$A$3:$C$275,2)=VLOOKUP($C107,'Lookup Lists'!$A$2:$C$23,3),"CS","Err"))))</f>
        <v>OK</v>
      </c>
      <c r="CB107" s="3" t="str">
        <f>IF(BG107=" ","OK",IF(ISBLANK(VLOOKUP(BG107,'Player List'!$A$3:$C$275,3)),"Err",IF(VLOOKUP(BG107,'Player List'!$A$3:$C$275,3)='Player Input'!$C107,"OK",IF(VLOOKUP(BG107,'Player List'!$A$3:$C$275,2)=VLOOKUP($C107,'Lookup Lists'!$A$2:$C$23,3),"CS","Err"))))</f>
        <v>OK</v>
      </c>
      <c r="CC107" s="3" t="str">
        <f>IF(BH107=" ","OK",IF(ISBLANK(VLOOKUP(BH107,'Player List'!$A$3:$C$275,3)),"Err",IF(VLOOKUP(BH107,'Player List'!$A$3:$C$275,3)='Player Input'!$C107,"OK",IF(VLOOKUP(BH107,'Player List'!$A$3:$C$275,2)=VLOOKUP($C107,'Lookup Lists'!$A$2:$C$23,3),"CS","Err"))))</f>
        <v>OK</v>
      </c>
      <c r="CD107" s="3" t="str">
        <f>IF(BI107=" ","OK",IF(ISBLANK(VLOOKUP(BI107,'Player List'!$A$3:$C$275,3)),"Err",IF(VLOOKUP(BI107,'Player List'!$A$3:$C$275,3)='Player Input'!$C107,"OK",IF(VLOOKUP(BI107,'Player List'!$A$3:$C$275,2)=VLOOKUP($C107,'Lookup Lists'!$A$2:$C$23,3),"CS","Err"))))</f>
        <v>OK</v>
      </c>
      <c r="CE107" s="3" t="str">
        <f>IF(BJ107=" ","OK",IF(ISBLANK(VLOOKUP(BJ107,'Player List'!$A$3:$C$275,3)),"Err",IF(VLOOKUP(BJ107,'Player List'!$A$3:$C$275,3)='Player Input'!$C107,"OK",IF(VLOOKUP(BJ107,'Player List'!$A$3:$C$275,2)=VLOOKUP($C107,'Lookup Lists'!$A$2:$C$23,3),"CS","Err"))))</f>
        <v>OK</v>
      </c>
      <c r="CF107" s="3" t="str">
        <f>IF(BK107=" ","OK",IF(ISBLANK(VLOOKUP(BK107,'Player List'!$A$3:$C$275,3)),"Err",IF(VLOOKUP(BK107,'Player List'!$A$3:$C$275,3)='Player Input'!$C107,"OK",IF(VLOOKUP(BK107,'Player List'!$A$3:$C$275,2)=VLOOKUP($C107,'Lookup Lists'!$A$2:$C$23,3),"CS","Err"))))</f>
        <v>OK</v>
      </c>
      <c r="CG107" s="3" t="str">
        <f>IF(BL107=" ","OK",IF(ISBLANK(VLOOKUP(BL107,'Player List'!$A$3:$C$275,3)),"Err",IF(VLOOKUP(BL107,'Player List'!$A$3:$C$275,3)='Player Input'!$C107,"OK",IF(VLOOKUP(BL107,'Player List'!$A$3:$C$275,2)=VLOOKUP($C107,'Lookup Lists'!$A$2:$C$23,3),"CS","Err"))))</f>
        <v>OK</v>
      </c>
      <c r="CH107" s="3" t="str">
        <f>IF(BM107=" ","OK",IF(ISBLANK(VLOOKUP(BM107,'Player List'!$A$3:$C$275,3)),"Err",IF(VLOOKUP(BM107,'Player List'!$A$3:$C$275,3)='Player Input'!$C107,"OK",IF(VLOOKUP(BM107,'Player List'!$A$3:$C$275,2)=VLOOKUP($C107,'Lookup Lists'!$A$2:$C$23,3),"CS","Err"))))</f>
        <v>OK</v>
      </c>
      <c r="CI107" s="43" t="str">
        <f>IF(BN107=" ","OK",IF(ISBLANK(VLOOKUP(BN107,'Player List'!$A$3:$C$275,3)),"Err",IF(VLOOKUP(BN107,'Player List'!$A$3:$C$275,3)='Player Input'!$C107,"OK",IF(VLOOKUP(BN107,'Player List'!$A$3:$C$275,2)=VLOOKUP($C107,'Lookup Lists'!$A$2:$C$23,3),"CS","Err"))))</f>
        <v>OK</v>
      </c>
    </row>
    <row r="108" spans="1:87" x14ac:dyDescent="0.2">
      <c r="A108" s="90">
        <v>42719</v>
      </c>
      <c r="B108" s="89" t="s">
        <v>271</v>
      </c>
      <c r="C108" s="89" t="s">
        <v>11</v>
      </c>
      <c r="D108" s="60" t="str">
        <f t="shared" si="57"/>
        <v>OK</v>
      </c>
      <c r="E108" s="42">
        <v>134</v>
      </c>
      <c r="F108" s="46" t="str">
        <f>VLOOKUP(E108,'Player List'!$A$3:$F$275,6)</f>
        <v>A ROE</v>
      </c>
      <c r="G108" s="3">
        <v>136</v>
      </c>
      <c r="H108" s="46" t="str">
        <f>VLOOKUP(G108,'Player List'!$A$3:$F$275,6)</f>
        <v>E GEORGE</v>
      </c>
      <c r="I108" s="3">
        <v>140</v>
      </c>
      <c r="J108" s="46" t="str">
        <f>VLOOKUP(I108,'Player List'!$A$3:$F$275,6)</f>
        <v>D WATKINS</v>
      </c>
      <c r="K108" s="3">
        <v>105</v>
      </c>
      <c r="L108" s="46" t="str">
        <f>VLOOKUP(K108,'Player List'!$A$3:$F$275,6)</f>
        <v>K WILLIAMS</v>
      </c>
      <c r="M108" s="42">
        <v>138</v>
      </c>
      <c r="N108" s="46" t="str">
        <f>VLOOKUP(M108,'Player List'!$A$3:$F$275,6)</f>
        <v>G MARSHALL</v>
      </c>
      <c r="O108" s="3">
        <v>137</v>
      </c>
      <c r="P108" s="46" t="str">
        <f>VLOOKUP(O108,'Player List'!$A$3:$F$275,6)</f>
        <v>R GEORGE</v>
      </c>
      <c r="Q108" s="3">
        <v>135</v>
      </c>
      <c r="R108" s="46" t="str">
        <f>VLOOKUP(Q108,'Player List'!$A$3:$F$275,6)</f>
        <v>I ROE</v>
      </c>
      <c r="S108" s="3">
        <v>196</v>
      </c>
      <c r="T108" s="47" t="str">
        <f>VLOOKUP(S108,'Player List'!$A$3:$F$275,6)</f>
        <v>I PARK</v>
      </c>
      <c r="U108" s="46"/>
      <c r="V108" s="46" t="e">
        <f>VLOOKUP(U108,'Player List'!$A$3:$F$275,6)</f>
        <v>#N/A</v>
      </c>
      <c r="W108" s="46"/>
      <c r="X108" s="47" t="e">
        <f>VLOOKUP(W108,'Player List'!$A$3:$F$275,6)</f>
        <v>#N/A</v>
      </c>
      <c r="Y108" s="34"/>
      <c r="Z108" s="42">
        <v>124</v>
      </c>
      <c r="AA108" s="46" t="str">
        <f>VLOOKUP(Z108,'Player List'!$A$3:$F$275,6)</f>
        <v>E POWELL</v>
      </c>
      <c r="AB108" s="3">
        <v>127</v>
      </c>
      <c r="AC108" s="46" t="str">
        <f>VLOOKUP(AB108,'Player List'!$A$3:$F$275,6)</f>
        <v>E JOSEPH</v>
      </c>
      <c r="AD108" s="3">
        <v>129</v>
      </c>
      <c r="AE108" s="46" t="str">
        <f>VLOOKUP(AD108,'Player List'!$A$3:$F$275,6)</f>
        <v>J GREEN</v>
      </c>
      <c r="AF108" s="3">
        <v>133</v>
      </c>
      <c r="AG108" s="47" t="str">
        <f>VLOOKUP(AF108,'Player List'!$A$3:$F$275,6)</f>
        <v>M CINDEREY</v>
      </c>
      <c r="AH108" s="42">
        <v>126</v>
      </c>
      <c r="AI108" s="46" t="str">
        <f>VLOOKUP(AH108,'Player List'!$A$3:$F$275,6)</f>
        <v>R JOSEPH</v>
      </c>
      <c r="AJ108" s="3">
        <v>132</v>
      </c>
      <c r="AK108" s="46" t="str">
        <f>VLOOKUP(AJ108,'Player List'!$A$3:$F$275,6)</f>
        <v>G BIGGS</v>
      </c>
      <c r="AL108" s="3">
        <v>125</v>
      </c>
      <c r="AM108" s="46" t="str">
        <f>VLOOKUP(AL108,'Player List'!$A$3:$F$275,6)</f>
        <v>M POWELL</v>
      </c>
      <c r="AN108" s="3">
        <v>123</v>
      </c>
      <c r="AO108" s="47" t="str">
        <f>VLOOKUP(AN108,'Player List'!$A$3:$F$275,6)</f>
        <v>J HARRIS</v>
      </c>
      <c r="AP108" s="46"/>
      <c r="AQ108" s="46" t="e">
        <f>VLOOKUP(AP108,'Player List'!$A$3:$F$275,6)</f>
        <v>#N/A</v>
      </c>
      <c r="AR108" s="46"/>
      <c r="AS108" s="47" t="e">
        <f>VLOOKUP(AR108,'Player List'!$A$3:$F$275,6)</f>
        <v>#N/A</v>
      </c>
      <c r="AU108" s="42">
        <f t="shared" si="74"/>
        <v>134</v>
      </c>
      <c r="AV108" s="3">
        <f t="shared" si="75"/>
        <v>136</v>
      </c>
      <c r="AW108" s="3">
        <f t="shared" si="76"/>
        <v>140</v>
      </c>
      <c r="AX108" s="3">
        <f t="shared" si="77"/>
        <v>105</v>
      </c>
      <c r="AY108" s="3">
        <f t="shared" si="78"/>
        <v>138</v>
      </c>
      <c r="AZ108" s="3">
        <f t="shared" si="79"/>
        <v>137</v>
      </c>
      <c r="BA108" s="3">
        <f t="shared" si="80"/>
        <v>135</v>
      </c>
      <c r="BB108" s="3">
        <f t="shared" si="81"/>
        <v>196</v>
      </c>
      <c r="BC108" s="3" t="str">
        <f t="shared" si="53"/>
        <v xml:space="preserve"> </v>
      </c>
      <c r="BD108" s="3" t="str">
        <f t="shared" si="54"/>
        <v xml:space="preserve"> </v>
      </c>
      <c r="BE108" s="42">
        <f t="shared" si="82"/>
        <v>124</v>
      </c>
      <c r="BF108" s="3">
        <f t="shared" si="83"/>
        <v>127</v>
      </c>
      <c r="BG108" s="3">
        <f t="shared" si="84"/>
        <v>129</v>
      </c>
      <c r="BH108" s="3">
        <f t="shared" si="85"/>
        <v>133</v>
      </c>
      <c r="BI108" s="3">
        <f t="shared" si="86"/>
        <v>126</v>
      </c>
      <c r="BJ108" s="3">
        <f t="shared" si="87"/>
        <v>132</v>
      </c>
      <c r="BK108" s="3">
        <f t="shared" si="88"/>
        <v>125</v>
      </c>
      <c r="BL108" s="3">
        <f t="shared" si="89"/>
        <v>123</v>
      </c>
      <c r="BM108" s="3" t="str">
        <f t="shared" si="55"/>
        <v xml:space="preserve"> </v>
      </c>
      <c r="BN108" s="43" t="str">
        <f t="shared" si="56"/>
        <v xml:space="preserve"> </v>
      </c>
      <c r="BP108" s="42" t="str">
        <f>IF(AU108=" ","OK",IF(ISBLANK(VLOOKUP(AU108,'Player List'!$A$3:$C$275,3)),"Err",IF(VLOOKUP(AU108,'Player List'!$A$3:$C$275,3)='Player Input'!$B108,"OK",IF(VLOOKUP(AU108,'Player List'!$A$3:$C$275,2)=VLOOKUP($B108,'Lookup Lists'!$A$2:$C$23,3),"CS","Err"))))</f>
        <v>OK</v>
      </c>
      <c r="BQ108" s="3" t="str">
        <f>IF(AV108=" ","OK",IF(ISBLANK(VLOOKUP(AV108,'Player List'!$A$3:$C$275,3)),"Err",IF(VLOOKUP(AV108,'Player List'!$A$3:$C$275,3)='Player Input'!$B108,"OK",IF(VLOOKUP(AV108,'Player List'!$A$3:$C$275,2)=VLOOKUP($B108,'Lookup Lists'!$A$2:$C$23,3),"CS","Err"))))</f>
        <v>OK</v>
      </c>
      <c r="BR108" s="3" t="str">
        <f>IF(AW108=" ","OK",IF(ISBLANK(VLOOKUP(AW108,'Player List'!$A$3:$C$275,3)),"Err",IF(VLOOKUP(AW108,'Player List'!$A$3:$C$275,3)='Player Input'!$B108,"OK",IF(VLOOKUP(AW108,'Player List'!$A$3:$C$275,2)=VLOOKUP($B108,'Lookup Lists'!$A$2:$C$23,3),"CS","Err"))))</f>
        <v>OK</v>
      </c>
      <c r="BS108" s="3" t="str">
        <f>IF(AX108=" ","OK",IF(ISBLANK(VLOOKUP(AX108,'Player List'!$A$3:$C$275,3)),"Err",IF(VLOOKUP(AX108,'Player List'!$A$3:$C$275,3)='Player Input'!$B108,"OK",IF(VLOOKUP(AX108,'Player List'!$A$3:$C$275,2)=VLOOKUP($B108,'Lookup Lists'!$A$2:$C$23,3),"CS","Err"))))</f>
        <v>OK</v>
      </c>
      <c r="BT108" s="3" t="str">
        <f>IF(AY108=" ","OK",IF(ISBLANK(VLOOKUP(AY108,'Player List'!$A$3:$C$275,3)),"Err",IF(VLOOKUP(AY108,'Player List'!$A$3:$C$275,3)='Player Input'!$B108,"OK",IF(VLOOKUP(AY108,'Player List'!$A$3:$C$275,2)=VLOOKUP($B108,'Lookup Lists'!$A$2:$C$23,3),"CS","Err"))))</f>
        <v>OK</v>
      </c>
      <c r="BU108" s="3" t="str">
        <f>IF(AZ108=" ","OK",IF(ISBLANK(VLOOKUP(AZ108,'Player List'!$A$3:$C$275,3)),"Err",IF(VLOOKUP(AZ108,'Player List'!$A$3:$C$275,3)='Player Input'!$B108,"OK",IF(VLOOKUP(AZ108,'Player List'!$A$3:$C$275,2)=VLOOKUP($B108,'Lookup Lists'!$A$2:$C$23,3),"CS","Err"))))</f>
        <v>OK</v>
      </c>
      <c r="BV108" s="3" t="str">
        <f>IF(BA108=" ","OK",IF(ISBLANK(VLOOKUP(BA108,'Player List'!$A$3:$C$275,3)),"Err",IF(VLOOKUP(BA108,'Player List'!$A$3:$C$275,3)='Player Input'!$B108,"OK",IF(VLOOKUP(BA108,'Player List'!$A$3:$C$275,2)=VLOOKUP($B108,'Lookup Lists'!$A$2:$C$23,3),"CS","Err"))))</f>
        <v>OK</v>
      </c>
      <c r="BW108" s="3" t="str">
        <f>IF(BB108=" ","OK",IF(ISBLANK(VLOOKUP(BB108,'Player List'!$A$3:$C$275,3)),"Err",IF(VLOOKUP(BB108,'Player List'!$A$3:$C$275,3)='Player Input'!$B108,"OK",IF(VLOOKUP(BB108,'Player List'!$A$3:$C$275,2)=VLOOKUP($B108,'Lookup Lists'!$A$2:$C$23,3),"CS","Err"))))</f>
        <v>OK</v>
      </c>
      <c r="BX108" s="3" t="str">
        <f>IF(BC108=" ","OK",IF(ISBLANK(VLOOKUP(BC108,'Player List'!$A$3:$C$275,3)),"Err",IF(VLOOKUP(BC108,'Player List'!$A$3:$C$275,3)='Player Input'!$B108,"OK",IF(VLOOKUP(BC108,'Player List'!$A$3:$C$275,2)=VLOOKUP($B108,'Lookup Lists'!$A$2:$C$23,3),"CS","Err"))))</f>
        <v>OK</v>
      </c>
      <c r="BY108" s="3" t="str">
        <f>IF(BD108=" ","OK",IF(ISBLANK(VLOOKUP(BD108,'Player List'!$A$3:$C$275,3)),"Err",IF(VLOOKUP(BD108,'Player List'!$A$3:$C$275,3)='Player Input'!$B108,"OK",IF(VLOOKUP(BD108,'Player List'!$A$3:$C$275,2)=VLOOKUP($B108,'Lookup Lists'!$A$2:$C$23,3),"CS","Err"))))</f>
        <v>OK</v>
      </c>
      <c r="BZ108" s="42" t="str">
        <f>IF(BE108=" ","OK",IF(ISBLANK(VLOOKUP(BE108,'Player List'!$A$3:$C$275,3)),"Err",IF(VLOOKUP(BE108,'Player List'!$A$3:$C$275,3)='Player Input'!$C108,"OK",IF(VLOOKUP(BE108,'Player List'!$A$3:$C$275,2)=VLOOKUP($C108,'Lookup Lists'!$A$2:$C$23,3),"CS","Err"))))</f>
        <v>OK</v>
      </c>
      <c r="CA108" s="3" t="str">
        <f>IF(BF108=" ","OK",IF(ISBLANK(VLOOKUP(BF108,'Player List'!$A$3:$C$275,3)),"Err",IF(VLOOKUP(BF108,'Player List'!$A$3:$C$275,3)='Player Input'!$C108,"OK",IF(VLOOKUP(BF108,'Player List'!$A$3:$C$275,2)=VLOOKUP($C108,'Lookup Lists'!$A$2:$C$23,3),"CS","Err"))))</f>
        <v>OK</v>
      </c>
      <c r="CB108" s="3" t="str">
        <f>IF(BG108=" ","OK",IF(ISBLANK(VLOOKUP(BG108,'Player List'!$A$3:$C$275,3)),"Err",IF(VLOOKUP(BG108,'Player List'!$A$3:$C$275,3)='Player Input'!$C108,"OK",IF(VLOOKUP(BG108,'Player List'!$A$3:$C$275,2)=VLOOKUP($C108,'Lookup Lists'!$A$2:$C$23,3),"CS","Err"))))</f>
        <v>OK</v>
      </c>
      <c r="CC108" s="3" t="str">
        <f>IF(BH108=" ","OK",IF(ISBLANK(VLOOKUP(BH108,'Player List'!$A$3:$C$275,3)),"Err",IF(VLOOKUP(BH108,'Player List'!$A$3:$C$275,3)='Player Input'!$C108,"OK",IF(VLOOKUP(BH108,'Player List'!$A$3:$C$275,2)=VLOOKUP($C108,'Lookup Lists'!$A$2:$C$23,3),"CS","Err"))))</f>
        <v>OK</v>
      </c>
      <c r="CD108" s="3" t="str">
        <f>IF(BI108=" ","OK",IF(ISBLANK(VLOOKUP(BI108,'Player List'!$A$3:$C$275,3)),"Err",IF(VLOOKUP(BI108,'Player List'!$A$3:$C$275,3)='Player Input'!$C108,"OK",IF(VLOOKUP(BI108,'Player List'!$A$3:$C$275,2)=VLOOKUP($C108,'Lookup Lists'!$A$2:$C$23,3),"CS","Err"))))</f>
        <v>OK</v>
      </c>
      <c r="CE108" s="3" t="str">
        <f>IF(BJ108=" ","OK",IF(ISBLANK(VLOOKUP(BJ108,'Player List'!$A$3:$C$275,3)),"Err",IF(VLOOKUP(BJ108,'Player List'!$A$3:$C$275,3)='Player Input'!$C108,"OK",IF(VLOOKUP(BJ108,'Player List'!$A$3:$C$275,2)=VLOOKUP($C108,'Lookup Lists'!$A$2:$C$23,3),"CS","Err"))))</f>
        <v>OK</v>
      </c>
      <c r="CF108" s="3" t="str">
        <f>IF(BK108=" ","OK",IF(ISBLANK(VLOOKUP(BK108,'Player List'!$A$3:$C$275,3)),"Err",IF(VLOOKUP(BK108,'Player List'!$A$3:$C$275,3)='Player Input'!$C108,"OK",IF(VLOOKUP(BK108,'Player List'!$A$3:$C$275,2)=VLOOKUP($C108,'Lookup Lists'!$A$2:$C$23,3),"CS","Err"))))</f>
        <v>OK</v>
      </c>
      <c r="CG108" s="3" t="str">
        <f>IF(BL108=" ","OK",IF(ISBLANK(VLOOKUP(BL108,'Player List'!$A$3:$C$275,3)),"Err",IF(VLOOKUP(BL108,'Player List'!$A$3:$C$275,3)='Player Input'!$C108,"OK",IF(VLOOKUP(BL108,'Player List'!$A$3:$C$275,2)=VLOOKUP($C108,'Lookup Lists'!$A$2:$C$23,3),"CS","Err"))))</f>
        <v>OK</v>
      </c>
      <c r="CH108" s="3" t="str">
        <f>IF(BM108=" ","OK",IF(ISBLANK(VLOOKUP(BM108,'Player List'!$A$3:$C$275,3)),"Err",IF(VLOOKUP(BM108,'Player List'!$A$3:$C$275,3)='Player Input'!$C108,"OK",IF(VLOOKUP(BM108,'Player List'!$A$3:$C$275,2)=VLOOKUP($C108,'Lookup Lists'!$A$2:$C$23,3),"CS","Err"))))</f>
        <v>OK</v>
      </c>
      <c r="CI108" s="43" t="str">
        <f>IF(BN108=" ","OK",IF(ISBLANK(VLOOKUP(BN108,'Player List'!$A$3:$C$275,3)),"Err",IF(VLOOKUP(BN108,'Player List'!$A$3:$C$275,3)='Player Input'!$C108,"OK",IF(VLOOKUP(BN108,'Player List'!$A$3:$C$275,2)=VLOOKUP($C108,'Lookup Lists'!$A$2:$C$23,3),"CS","Err"))))</f>
        <v>OK</v>
      </c>
    </row>
    <row r="109" spans="1:87" x14ac:dyDescent="0.2">
      <c r="A109" s="108">
        <v>42719</v>
      </c>
      <c r="B109" s="109" t="s">
        <v>274</v>
      </c>
      <c r="C109" s="109" t="s">
        <v>12</v>
      </c>
      <c r="D109" s="60" t="str">
        <f t="shared" si="57"/>
        <v>OK</v>
      </c>
      <c r="E109" s="42">
        <v>202</v>
      </c>
      <c r="F109" s="46" t="str">
        <f>VLOOKUP(E109,'Player List'!$A$3:$F$275,6)</f>
        <v>M BOWDEN</v>
      </c>
      <c r="G109" s="3">
        <v>229</v>
      </c>
      <c r="H109" s="46" t="str">
        <f>VLOOKUP(G109,'Player List'!$A$3:$F$275,6)</f>
        <v>D ROGERS</v>
      </c>
      <c r="I109" s="3">
        <v>204</v>
      </c>
      <c r="J109" s="46" t="str">
        <f>VLOOKUP(I109,'Player List'!$A$3:$F$275,6)</f>
        <v>G WATKINS</v>
      </c>
      <c r="K109" s="3">
        <v>199</v>
      </c>
      <c r="L109" s="46" t="str">
        <f>VLOOKUP(K109,'Player List'!$A$3:$F$275,6)</f>
        <v>R COX</v>
      </c>
      <c r="M109" s="42">
        <v>226</v>
      </c>
      <c r="N109" s="46" t="str">
        <f>VLOOKUP(M109,'Player List'!$A$3:$F$275,6)</f>
        <v>D MILLINGTON JONES</v>
      </c>
      <c r="O109" s="3">
        <v>193</v>
      </c>
      <c r="P109" s="46" t="str">
        <f>VLOOKUP(O109,'Player List'!$A$3:$F$275,6)</f>
        <v>S ROGERS</v>
      </c>
      <c r="Q109" s="3">
        <v>197</v>
      </c>
      <c r="R109" s="46" t="str">
        <f>VLOOKUP(Q109,'Player List'!$A$3:$F$275,6)</f>
        <v>J MILLS</v>
      </c>
      <c r="S109" s="3">
        <v>191</v>
      </c>
      <c r="T109" s="47" t="str">
        <f>VLOOKUP(S109,'Player List'!$A$3:$F$275,6)</f>
        <v>A ROGERS</v>
      </c>
      <c r="U109" s="46"/>
      <c r="V109" s="46" t="e">
        <f>VLOOKUP(U109,'Player List'!$A$3:$F$275,6)</f>
        <v>#N/A</v>
      </c>
      <c r="W109" s="46"/>
      <c r="X109" s="47" t="e">
        <f>VLOOKUP(W109,'Player List'!$A$3:$F$275,6)</f>
        <v>#N/A</v>
      </c>
      <c r="Y109" s="34"/>
      <c r="Z109" s="42">
        <v>40</v>
      </c>
      <c r="AA109" s="46" t="str">
        <f>VLOOKUP(Z109,'Player List'!$A$3:$F$275,6)</f>
        <v>R LONDESBOROUGH</v>
      </c>
      <c r="AB109" s="3">
        <v>311</v>
      </c>
      <c r="AC109" s="46" t="str">
        <f>VLOOKUP(AB109,'Player List'!$A$3:$F$275,6)</f>
        <v>V THOMAS</v>
      </c>
      <c r="AD109" s="3">
        <v>235</v>
      </c>
      <c r="AE109" s="46" t="str">
        <f>VLOOKUP(AD109,'Player List'!$A$3:$F$275,6)</f>
        <v>P LEWIS</v>
      </c>
      <c r="AF109" s="3">
        <v>39</v>
      </c>
      <c r="AG109" s="47" t="str">
        <f>VLOOKUP(AF109,'Player List'!$A$3:$F$275,6)</f>
        <v>F JONES</v>
      </c>
      <c r="AH109" s="42">
        <v>37</v>
      </c>
      <c r="AI109" s="46" t="str">
        <f>VLOOKUP(AH109,'Player List'!$A$3:$F$275,6)</f>
        <v>J HEAVEN</v>
      </c>
      <c r="AJ109" s="3">
        <v>241</v>
      </c>
      <c r="AK109" s="46" t="str">
        <f>VLOOKUP(AJ109,'Player List'!$A$3:$F$275,6)</f>
        <v>D ELLIOTT</v>
      </c>
      <c r="AL109" s="3">
        <v>41</v>
      </c>
      <c r="AM109" s="46" t="str">
        <f>VLOOKUP(AL109,'Player List'!$A$3:$F$275,6)</f>
        <v>V SMITH</v>
      </c>
      <c r="AN109" s="3">
        <v>35</v>
      </c>
      <c r="AO109" s="47" t="str">
        <f>VLOOKUP(AN109,'Player List'!$A$3:$F$275,6)</f>
        <v>P ELLIOTT</v>
      </c>
      <c r="AP109" s="46"/>
      <c r="AQ109" s="46" t="e">
        <f>VLOOKUP(AP109,'Player List'!$A$3:$F$275,6)</f>
        <v>#N/A</v>
      </c>
      <c r="AR109" s="46"/>
      <c r="AS109" s="47" t="e">
        <f>VLOOKUP(AR109,'Player List'!$A$3:$F$275,6)</f>
        <v>#N/A</v>
      </c>
      <c r="AU109" s="42">
        <f t="shared" si="74"/>
        <v>202</v>
      </c>
      <c r="AV109" s="3">
        <f t="shared" si="75"/>
        <v>229</v>
      </c>
      <c r="AW109" s="3">
        <f t="shared" si="76"/>
        <v>204</v>
      </c>
      <c r="AX109" s="3">
        <f t="shared" si="77"/>
        <v>199</v>
      </c>
      <c r="AY109" s="3">
        <f t="shared" si="78"/>
        <v>226</v>
      </c>
      <c r="AZ109" s="3">
        <f t="shared" si="79"/>
        <v>193</v>
      </c>
      <c r="BA109" s="3">
        <f t="shared" si="80"/>
        <v>197</v>
      </c>
      <c r="BB109" s="3">
        <f t="shared" si="81"/>
        <v>191</v>
      </c>
      <c r="BC109" s="3" t="str">
        <f t="shared" si="53"/>
        <v xml:space="preserve"> </v>
      </c>
      <c r="BD109" s="3" t="str">
        <f t="shared" si="54"/>
        <v xml:space="preserve"> </v>
      </c>
      <c r="BE109" s="42">
        <f t="shared" si="82"/>
        <v>40</v>
      </c>
      <c r="BF109" s="3">
        <f t="shared" si="83"/>
        <v>311</v>
      </c>
      <c r="BG109" s="3">
        <f t="shared" si="84"/>
        <v>235</v>
      </c>
      <c r="BH109" s="3">
        <f t="shared" si="85"/>
        <v>39</v>
      </c>
      <c r="BI109" s="3">
        <f t="shared" si="86"/>
        <v>37</v>
      </c>
      <c r="BJ109" s="3">
        <f t="shared" si="87"/>
        <v>241</v>
      </c>
      <c r="BK109" s="3">
        <f t="shared" si="88"/>
        <v>41</v>
      </c>
      <c r="BL109" s="3">
        <f t="shared" si="89"/>
        <v>35</v>
      </c>
      <c r="BM109" s="3" t="str">
        <f t="shared" si="55"/>
        <v xml:space="preserve"> </v>
      </c>
      <c r="BN109" s="43" t="str">
        <f t="shared" si="56"/>
        <v xml:space="preserve"> </v>
      </c>
      <c r="BP109" s="42" t="str">
        <f>IF(AU109=" ","OK",IF(ISBLANK(VLOOKUP(AU109,'Player List'!$A$3:$C$275,3)),"Err",IF(VLOOKUP(AU109,'Player List'!$A$3:$C$275,3)='Player Input'!$B109,"OK",IF(VLOOKUP(AU109,'Player List'!$A$3:$C$275,2)=VLOOKUP($B109,'Lookup Lists'!$A$2:$C$23,3),"CS","Err"))))</f>
        <v>OK</v>
      </c>
      <c r="BQ109" s="3" t="str">
        <f>IF(AV109=" ","OK",IF(ISBLANK(VLOOKUP(AV109,'Player List'!$A$3:$C$275,3)),"Err",IF(VLOOKUP(AV109,'Player List'!$A$3:$C$275,3)='Player Input'!$B109,"OK",IF(VLOOKUP(AV109,'Player List'!$A$3:$C$275,2)=VLOOKUP($B109,'Lookup Lists'!$A$2:$C$23,3),"CS","Err"))))</f>
        <v>OK</v>
      </c>
      <c r="BR109" s="3" t="str">
        <f>IF(AW109=" ","OK",IF(ISBLANK(VLOOKUP(AW109,'Player List'!$A$3:$C$275,3)),"Err",IF(VLOOKUP(AW109,'Player List'!$A$3:$C$275,3)='Player Input'!$B109,"OK",IF(VLOOKUP(AW109,'Player List'!$A$3:$C$275,2)=VLOOKUP($B109,'Lookup Lists'!$A$2:$C$23,3),"CS","Err"))))</f>
        <v>OK</v>
      </c>
      <c r="BS109" s="3" t="str">
        <f>IF(AX109=" ","OK",IF(ISBLANK(VLOOKUP(AX109,'Player List'!$A$3:$C$275,3)),"Err",IF(VLOOKUP(AX109,'Player List'!$A$3:$C$275,3)='Player Input'!$B109,"OK",IF(VLOOKUP(AX109,'Player List'!$A$3:$C$275,2)=VLOOKUP($B109,'Lookup Lists'!$A$2:$C$23,3),"CS","Err"))))</f>
        <v>OK</v>
      </c>
      <c r="BT109" s="3" t="str">
        <f>IF(AY109=" ","OK",IF(ISBLANK(VLOOKUP(AY109,'Player List'!$A$3:$C$275,3)),"Err",IF(VLOOKUP(AY109,'Player List'!$A$3:$C$275,3)='Player Input'!$B109,"OK",IF(VLOOKUP(AY109,'Player List'!$A$3:$C$275,2)=VLOOKUP($B109,'Lookup Lists'!$A$2:$C$23,3),"CS","Err"))))</f>
        <v>OK</v>
      </c>
      <c r="BU109" s="3" t="str">
        <f>IF(AZ109=" ","OK",IF(ISBLANK(VLOOKUP(AZ109,'Player List'!$A$3:$C$275,3)),"Err",IF(VLOOKUP(AZ109,'Player List'!$A$3:$C$275,3)='Player Input'!$B109,"OK",IF(VLOOKUP(AZ109,'Player List'!$A$3:$C$275,2)=VLOOKUP($B109,'Lookup Lists'!$A$2:$C$23,3),"CS","Err"))))</f>
        <v>OK</v>
      </c>
      <c r="BV109" s="3" t="str">
        <f>IF(BA109=" ","OK",IF(ISBLANK(VLOOKUP(BA109,'Player List'!$A$3:$C$275,3)),"Err",IF(VLOOKUP(BA109,'Player List'!$A$3:$C$275,3)='Player Input'!$B109,"OK",IF(VLOOKUP(BA109,'Player List'!$A$3:$C$275,2)=VLOOKUP($B109,'Lookup Lists'!$A$2:$C$23,3),"CS","Err"))))</f>
        <v>OK</v>
      </c>
      <c r="BW109" s="3" t="str">
        <f>IF(BB109=" ","OK",IF(ISBLANK(VLOOKUP(BB109,'Player List'!$A$3:$C$275,3)),"Err",IF(VLOOKUP(BB109,'Player List'!$A$3:$C$275,3)='Player Input'!$B109,"OK",IF(VLOOKUP(BB109,'Player List'!$A$3:$C$275,2)=VLOOKUP($B109,'Lookup Lists'!$A$2:$C$23,3),"CS","Err"))))</f>
        <v>OK</v>
      </c>
      <c r="BX109" s="3" t="str">
        <f>IF(BC109=" ","OK",IF(ISBLANK(VLOOKUP(BC109,'Player List'!$A$3:$C$275,3)),"Err",IF(VLOOKUP(BC109,'Player List'!$A$3:$C$275,3)='Player Input'!$B109,"OK",IF(VLOOKUP(BC109,'Player List'!$A$3:$C$275,2)=VLOOKUP($B109,'Lookup Lists'!$A$2:$C$23,3),"CS","Err"))))</f>
        <v>OK</v>
      </c>
      <c r="BY109" s="3" t="str">
        <f>IF(BD109=" ","OK",IF(ISBLANK(VLOOKUP(BD109,'Player List'!$A$3:$C$275,3)),"Err",IF(VLOOKUP(BD109,'Player List'!$A$3:$C$275,3)='Player Input'!$B109,"OK",IF(VLOOKUP(BD109,'Player List'!$A$3:$C$275,2)=VLOOKUP($B109,'Lookup Lists'!$A$2:$C$23,3),"CS","Err"))))</f>
        <v>OK</v>
      </c>
      <c r="BZ109" s="42" t="str">
        <f>IF(BE109=" ","OK",IF(ISBLANK(VLOOKUP(BE109,'Player List'!$A$3:$C$275,3)),"Err",IF(VLOOKUP(BE109,'Player List'!$A$3:$C$275,3)='Player Input'!$C109,"OK",IF(VLOOKUP(BE109,'Player List'!$A$3:$C$275,2)=VLOOKUP($C109,'Lookup Lists'!$A$2:$C$23,3),"CS","Err"))))</f>
        <v>OK</v>
      </c>
      <c r="CA109" s="3" t="str">
        <f>IF(BF109=" ","OK",IF(ISBLANK(VLOOKUP(BF109,'Player List'!$A$3:$C$275,3)),"Err",IF(VLOOKUP(BF109,'Player List'!$A$3:$C$275,3)='Player Input'!$C109,"OK",IF(VLOOKUP(BF109,'Player List'!$A$3:$C$275,2)=VLOOKUP($C109,'Lookup Lists'!$A$2:$C$23,3),"CS","Err"))))</f>
        <v>OK</v>
      </c>
      <c r="CB109" s="3" t="str">
        <f>IF(BG109=" ","OK",IF(ISBLANK(VLOOKUP(BG109,'Player List'!$A$3:$C$275,3)),"Err",IF(VLOOKUP(BG109,'Player List'!$A$3:$C$275,3)='Player Input'!$C109,"OK",IF(VLOOKUP(BG109,'Player List'!$A$3:$C$275,2)=VLOOKUP($C109,'Lookup Lists'!$A$2:$C$23,3),"CS","Err"))))</f>
        <v>OK</v>
      </c>
      <c r="CC109" s="3" t="str">
        <f>IF(BH109=" ","OK",IF(ISBLANK(VLOOKUP(BH109,'Player List'!$A$3:$C$275,3)),"Err",IF(VLOOKUP(BH109,'Player List'!$A$3:$C$275,3)='Player Input'!$C109,"OK",IF(VLOOKUP(BH109,'Player List'!$A$3:$C$275,2)=VLOOKUP($C109,'Lookup Lists'!$A$2:$C$23,3),"CS","Err"))))</f>
        <v>OK</v>
      </c>
      <c r="CD109" s="3" t="str">
        <f>IF(BI109=" ","OK",IF(ISBLANK(VLOOKUP(BI109,'Player List'!$A$3:$C$275,3)),"Err",IF(VLOOKUP(BI109,'Player List'!$A$3:$C$275,3)='Player Input'!$C109,"OK",IF(VLOOKUP(BI109,'Player List'!$A$3:$C$275,2)=VLOOKUP($C109,'Lookup Lists'!$A$2:$C$23,3),"CS","Err"))))</f>
        <v>OK</v>
      </c>
      <c r="CE109" s="3" t="str">
        <f>IF(BJ109=" ","OK",IF(ISBLANK(VLOOKUP(BJ109,'Player List'!$A$3:$C$275,3)),"Err",IF(VLOOKUP(BJ109,'Player List'!$A$3:$C$275,3)='Player Input'!$C109,"OK",IF(VLOOKUP(BJ109,'Player List'!$A$3:$C$275,2)=VLOOKUP($C109,'Lookup Lists'!$A$2:$C$23,3),"CS","Err"))))</f>
        <v>OK</v>
      </c>
      <c r="CF109" s="3" t="str">
        <f>IF(BK109=" ","OK",IF(ISBLANK(VLOOKUP(BK109,'Player List'!$A$3:$C$275,3)),"Err",IF(VLOOKUP(BK109,'Player List'!$A$3:$C$275,3)='Player Input'!$C109,"OK",IF(VLOOKUP(BK109,'Player List'!$A$3:$C$275,2)=VLOOKUP($C109,'Lookup Lists'!$A$2:$C$23,3),"CS","Err"))))</f>
        <v>OK</v>
      </c>
      <c r="CG109" s="3" t="str">
        <f>IF(BL109=" ","OK",IF(ISBLANK(VLOOKUP(BL109,'Player List'!$A$3:$C$275,3)),"Err",IF(VLOOKUP(BL109,'Player List'!$A$3:$C$275,3)='Player Input'!$C109,"OK",IF(VLOOKUP(BL109,'Player List'!$A$3:$C$275,2)=VLOOKUP($C109,'Lookup Lists'!$A$2:$C$23,3),"CS","Err"))))</f>
        <v>OK</v>
      </c>
      <c r="CH109" s="3" t="str">
        <f>IF(BM109=" ","OK",IF(ISBLANK(VLOOKUP(BM109,'Player List'!$A$3:$C$275,3)),"Err",IF(VLOOKUP(BM109,'Player List'!$A$3:$C$275,3)='Player Input'!$C109,"OK",IF(VLOOKUP(BM109,'Player List'!$A$3:$C$275,2)=VLOOKUP($C109,'Lookup Lists'!$A$2:$C$23,3),"CS","Err"))))</f>
        <v>OK</v>
      </c>
      <c r="CI109" s="43" t="str">
        <f>IF(BN109=" ","OK",IF(ISBLANK(VLOOKUP(BN109,'Player List'!$A$3:$C$275,3)),"Err",IF(VLOOKUP(BN109,'Player List'!$A$3:$C$275,3)='Player Input'!$C109,"OK",IF(VLOOKUP(BN109,'Player List'!$A$3:$C$275,2)=VLOOKUP($C109,'Lookup Lists'!$A$2:$C$23,3),"CS","Err"))))</f>
        <v>OK</v>
      </c>
    </row>
    <row r="110" spans="1:87" x14ac:dyDescent="0.2">
      <c r="A110" s="90">
        <v>42720</v>
      </c>
      <c r="B110" s="89" t="s">
        <v>350</v>
      </c>
      <c r="C110" s="89" t="s">
        <v>260</v>
      </c>
      <c r="D110" s="60" t="str">
        <f t="shared" si="57"/>
        <v>CS</v>
      </c>
      <c r="E110" s="42">
        <v>48</v>
      </c>
      <c r="F110" s="46" t="str">
        <f>VLOOKUP(E110,'Player List'!$A$3:$F$275,6)</f>
        <v>G GANGE</v>
      </c>
      <c r="G110" s="3">
        <v>211</v>
      </c>
      <c r="H110" s="46" t="str">
        <f>VLOOKUP(G110,'Player List'!$A$3:$F$275,6)</f>
        <v>S CLAPSON</v>
      </c>
      <c r="I110" s="3">
        <v>47</v>
      </c>
      <c r="J110" s="46" t="str">
        <f>VLOOKUP(I110,'Player List'!$A$3:$F$275,6)</f>
        <v>B GANGE</v>
      </c>
      <c r="K110" s="3">
        <v>46</v>
      </c>
      <c r="L110" s="46" t="str">
        <f>VLOOKUP(K110,'Player List'!$A$3:$F$275,6)</f>
        <v>J COOPER</v>
      </c>
      <c r="M110" s="42">
        <v>212</v>
      </c>
      <c r="N110" s="46" t="str">
        <f>VLOOKUP(M110,'Player List'!$A$3:$F$275,6)</f>
        <v>J CLAPSON</v>
      </c>
      <c r="O110" s="3">
        <v>214</v>
      </c>
      <c r="P110" s="46" t="str">
        <f>VLOOKUP(O110,'Player List'!$A$3:$F$275,6)</f>
        <v>D EVERY</v>
      </c>
      <c r="Q110" s="3">
        <v>181</v>
      </c>
      <c r="R110" s="46" t="str">
        <f>VLOOKUP(Q110,'Player List'!$A$3:$F$275,6)</f>
        <v>D FOULKES</v>
      </c>
      <c r="S110" s="3">
        <v>313</v>
      </c>
      <c r="T110" s="47" t="str">
        <f>VLOOKUP(S110,'Player List'!$A$3:$F$275,6)</f>
        <v>B CONSTABLE</v>
      </c>
      <c r="U110" s="46"/>
      <c r="V110" s="46" t="e">
        <f>VLOOKUP(U110,'Player List'!$A$3:$F$275,6)</f>
        <v>#N/A</v>
      </c>
      <c r="W110" s="46"/>
      <c r="X110" s="47" t="e">
        <f>VLOOKUP(W110,'Player List'!$A$3:$F$275,6)</f>
        <v>#N/A</v>
      </c>
      <c r="Y110" s="34"/>
      <c r="Z110" s="42">
        <v>31</v>
      </c>
      <c r="AA110" s="46" t="str">
        <f>VLOOKUP(Z110,'Player List'!$A$3:$F$275,6)</f>
        <v>J BRYANT</v>
      </c>
      <c r="AC110" s="46" t="e">
        <f>VLOOKUP(AB110,'Player List'!$A$3:$F$275,6)</f>
        <v>#N/A</v>
      </c>
      <c r="AD110" s="3">
        <v>27</v>
      </c>
      <c r="AE110" s="46" t="str">
        <f>VLOOKUP(AD110,'Player List'!$A$3:$F$275,6)</f>
        <v>B HESKETH</v>
      </c>
      <c r="AF110" s="3">
        <v>34</v>
      </c>
      <c r="AG110" s="47" t="str">
        <f>VLOOKUP(AF110,'Player List'!$A$3:$F$275,6)</f>
        <v>D BOTT</v>
      </c>
      <c r="AH110" s="42">
        <v>33</v>
      </c>
      <c r="AI110" s="46" t="str">
        <f>VLOOKUP(AH110,'Player List'!$A$3:$F$275,6)</f>
        <v>D TOLSON</v>
      </c>
      <c r="AJ110" s="3">
        <v>312</v>
      </c>
      <c r="AK110" s="46" t="str">
        <f>VLOOKUP(AJ110,'Player List'!$A$3:$F$275,6)</f>
        <v>C BISHOP</v>
      </c>
      <c r="AL110" s="3">
        <v>30</v>
      </c>
      <c r="AM110" s="46" t="str">
        <f>VLOOKUP(AL110,'Player List'!$A$3:$F$275,6)</f>
        <v>J CATON</v>
      </c>
      <c r="AN110" s="3">
        <v>29</v>
      </c>
      <c r="AO110" s="47" t="str">
        <f>VLOOKUP(AN110,'Player List'!$A$3:$F$275,6)</f>
        <v>I PORTER</v>
      </c>
      <c r="AP110" s="46"/>
      <c r="AQ110" s="46" t="e">
        <f>VLOOKUP(AP110,'Player List'!$A$3:$F$275,6)</f>
        <v>#N/A</v>
      </c>
      <c r="AR110" s="46"/>
      <c r="AS110" s="47" t="e">
        <f>VLOOKUP(AR110,'Player List'!$A$3:$F$275,6)</f>
        <v>#N/A</v>
      </c>
      <c r="AU110" s="42">
        <f t="shared" si="74"/>
        <v>48</v>
      </c>
      <c r="AV110" s="3">
        <f t="shared" si="75"/>
        <v>211</v>
      </c>
      <c r="AW110" s="3">
        <f t="shared" si="76"/>
        <v>47</v>
      </c>
      <c r="AX110" s="3">
        <f t="shared" si="77"/>
        <v>46</v>
      </c>
      <c r="AY110" s="3">
        <f t="shared" si="78"/>
        <v>212</v>
      </c>
      <c r="AZ110" s="3">
        <f t="shared" si="79"/>
        <v>214</v>
      </c>
      <c r="BA110" s="3">
        <f t="shared" si="80"/>
        <v>181</v>
      </c>
      <c r="BB110" s="3">
        <f t="shared" si="81"/>
        <v>313</v>
      </c>
      <c r="BC110" s="3" t="str">
        <f t="shared" si="53"/>
        <v xml:space="preserve"> </v>
      </c>
      <c r="BD110" s="3" t="str">
        <f t="shared" si="54"/>
        <v xml:space="preserve"> </v>
      </c>
      <c r="BE110" s="42">
        <f t="shared" si="82"/>
        <v>31</v>
      </c>
      <c r="BF110" s="3" t="str">
        <f t="shared" si="83"/>
        <v xml:space="preserve"> </v>
      </c>
      <c r="BG110" s="3">
        <f t="shared" si="84"/>
        <v>27</v>
      </c>
      <c r="BH110" s="3">
        <f t="shared" si="85"/>
        <v>34</v>
      </c>
      <c r="BI110" s="3">
        <f t="shared" si="86"/>
        <v>33</v>
      </c>
      <c r="BJ110" s="3">
        <f t="shared" si="87"/>
        <v>312</v>
      </c>
      <c r="BK110" s="3">
        <f t="shared" si="88"/>
        <v>30</v>
      </c>
      <c r="BL110" s="3">
        <f t="shared" si="89"/>
        <v>29</v>
      </c>
      <c r="BM110" s="3" t="str">
        <f t="shared" si="55"/>
        <v xml:space="preserve"> </v>
      </c>
      <c r="BN110" s="43" t="str">
        <f t="shared" si="56"/>
        <v xml:space="preserve"> </v>
      </c>
      <c r="BP110" s="42" t="str">
        <f>IF(AU110=" ","OK",IF(ISBLANK(VLOOKUP(AU110,'Player List'!$A$3:$C$275,3)),"Err",IF(VLOOKUP(AU110,'Player List'!$A$3:$C$275,3)='Player Input'!$B110,"OK",IF(VLOOKUP(AU110,'Player List'!$A$3:$C$275,2)=VLOOKUP($B110,'Lookup Lists'!$A$2:$C$23,3),"CS","Err"))))</f>
        <v>OK</v>
      </c>
      <c r="BQ110" s="3" t="str">
        <f>IF(AV110=" ","OK",IF(ISBLANK(VLOOKUP(AV110,'Player List'!$A$3:$C$275,3)),"Err",IF(VLOOKUP(AV110,'Player List'!$A$3:$C$275,3)='Player Input'!$B110,"OK",IF(VLOOKUP(AV110,'Player List'!$A$3:$C$275,2)=VLOOKUP($B110,'Lookup Lists'!$A$2:$C$23,3),"CS","Err"))))</f>
        <v>CS</v>
      </c>
      <c r="BR110" s="3" t="str">
        <f>IF(AW110=" ","OK",IF(ISBLANK(VLOOKUP(AW110,'Player List'!$A$3:$C$275,3)),"Err",IF(VLOOKUP(AW110,'Player List'!$A$3:$C$275,3)='Player Input'!$B110,"OK",IF(VLOOKUP(AW110,'Player List'!$A$3:$C$275,2)=VLOOKUP($B110,'Lookup Lists'!$A$2:$C$23,3),"CS","Err"))))</f>
        <v>OK</v>
      </c>
      <c r="BS110" s="3" t="str">
        <f>IF(AX110=" ","OK",IF(ISBLANK(VLOOKUP(AX110,'Player List'!$A$3:$C$275,3)),"Err",IF(VLOOKUP(AX110,'Player List'!$A$3:$C$275,3)='Player Input'!$B110,"OK",IF(VLOOKUP(AX110,'Player List'!$A$3:$C$275,2)=VLOOKUP($B110,'Lookup Lists'!$A$2:$C$23,3),"CS","Err"))))</f>
        <v>OK</v>
      </c>
      <c r="BT110" s="3" t="str">
        <f>IF(AY110=" ","OK",IF(ISBLANK(VLOOKUP(AY110,'Player List'!$A$3:$C$275,3)),"Err",IF(VLOOKUP(AY110,'Player List'!$A$3:$C$275,3)='Player Input'!$B110,"OK",IF(VLOOKUP(AY110,'Player List'!$A$3:$C$275,2)=VLOOKUP($B110,'Lookup Lists'!$A$2:$C$23,3),"CS","Err"))))</f>
        <v>CS</v>
      </c>
      <c r="BU110" s="3" t="str">
        <f>IF(AZ110=" ","OK",IF(ISBLANK(VLOOKUP(AZ110,'Player List'!$A$3:$C$275,3)),"Err",IF(VLOOKUP(AZ110,'Player List'!$A$3:$C$275,3)='Player Input'!$B110,"OK",IF(VLOOKUP(AZ110,'Player List'!$A$3:$C$275,2)=VLOOKUP($B110,'Lookup Lists'!$A$2:$C$23,3),"CS","Err"))))</f>
        <v>OK</v>
      </c>
      <c r="BV110" s="3" t="str">
        <f>IF(BA110=" ","OK",IF(ISBLANK(VLOOKUP(BA110,'Player List'!$A$3:$C$275,3)),"Err",IF(VLOOKUP(BA110,'Player List'!$A$3:$C$275,3)='Player Input'!$B110,"OK",IF(VLOOKUP(BA110,'Player List'!$A$3:$C$275,2)=VLOOKUP($B110,'Lookup Lists'!$A$2:$C$23,3),"CS","Err"))))</f>
        <v>OK</v>
      </c>
      <c r="BW110" s="3" t="str">
        <f>IF(BB110=" ","OK",IF(ISBLANK(VLOOKUP(BB110,'Player List'!$A$3:$C$275,3)),"Err",IF(VLOOKUP(BB110,'Player List'!$A$3:$C$275,3)='Player Input'!$B110,"OK",IF(VLOOKUP(BB110,'Player List'!$A$3:$C$275,2)=VLOOKUP($B110,'Lookup Lists'!$A$2:$C$23,3),"CS","Err"))))</f>
        <v>OK</v>
      </c>
      <c r="BX110" s="3" t="str">
        <f>IF(BC110=" ","OK",IF(ISBLANK(VLOOKUP(BC110,'Player List'!$A$3:$C$275,3)),"Err",IF(VLOOKUP(BC110,'Player List'!$A$3:$C$275,3)='Player Input'!$B110,"OK",IF(VLOOKUP(BC110,'Player List'!$A$3:$C$275,2)=VLOOKUP($B110,'Lookup Lists'!$A$2:$C$23,3),"CS","Err"))))</f>
        <v>OK</v>
      </c>
      <c r="BY110" s="3" t="str">
        <f>IF(BD110=" ","OK",IF(ISBLANK(VLOOKUP(BD110,'Player List'!$A$3:$C$275,3)),"Err",IF(VLOOKUP(BD110,'Player List'!$A$3:$C$275,3)='Player Input'!$B110,"OK",IF(VLOOKUP(BD110,'Player List'!$A$3:$C$275,2)=VLOOKUP($B110,'Lookup Lists'!$A$2:$C$23,3),"CS","Err"))))</f>
        <v>OK</v>
      </c>
      <c r="BZ110" s="42" t="str">
        <f>IF(BE110=" ","OK",IF(ISBLANK(VLOOKUP(BE110,'Player List'!$A$3:$C$275,3)),"Err",IF(VLOOKUP(BE110,'Player List'!$A$3:$C$275,3)='Player Input'!$C110,"OK",IF(VLOOKUP(BE110,'Player List'!$A$3:$C$275,2)=VLOOKUP($C110,'Lookup Lists'!$A$2:$C$23,3),"CS","Err"))))</f>
        <v>OK</v>
      </c>
      <c r="CA110" s="3" t="str">
        <f>IF(BF110=" ","OK",IF(ISBLANK(VLOOKUP(BF110,'Player List'!$A$3:$C$275,3)),"Err",IF(VLOOKUP(BF110,'Player List'!$A$3:$C$275,3)='Player Input'!$C110,"OK",IF(VLOOKUP(BF110,'Player List'!$A$3:$C$275,2)=VLOOKUP($C110,'Lookup Lists'!$A$2:$C$23,3),"CS","Err"))))</f>
        <v>OK</v>
      </c>
      <c r="CB110" s="3" t="str">
        <f>IF(BG110=" ","OK",IF(ISBLANK(VLOOKUP(BG110,'Player List'!$A$3:$C$275,3)),"Err",IF(VLOOKUP(BG110,'Player List'!$A$3:$C$275,3)='Player Input'!$C110,"OK",IF(VLOOKUP(BG110,'Player List'!$A$3:$C$275,2)=VLOOKUP($C110,'Lookup Lists'!$A$2:$C$23,3),"CS","Err"))))</f>
        <v>OK</v>
      </c>
      <c r="CC110" s="3" t="str">
        <f>IF(BH110=" ","OK",IF(ISBLANK(VLOOKUP(BH110,'Player List'!$A$3:$C$275,3)),"Err",IF(VLOOKUP(BH110,'Player List'!$A$3:$C$275,3)='Player Input'!$C110,"OK",IF(VLOOKUP(BH110,'Player List'!$A$3:$C$275,2)=VLOOKUP($C110,'Lookup Lists'!$A$2:$C$23,3),"CS","Err"))))</f>
        <v>OK</v>
      </c>
      <c r="CD110" s="3" t="str">
        <f>IF(BI110=" ","OK",IF(ISBLANK(VLOOKUP(BI110,'Player List'!$A$3:$C$275,3)),"Err",IF(VLOOKUP(BI110,'Player List'!$A$3:$C$275,3)='Player Input'!$C110,"OK",IF(VLOOKUP(BI110,'Player List'!$A$3:$C$275,2)=VLOOKUP($C110,'Lookup Lists'!$A$2:$C$23,3),"CS","Err"))))</f>
        <v>OK</v>
      </c>
      <c r="CE110" s="3" t="str">
        <f>IF(BJ110=" ","OK",IF(ISBLANK(VLOOKUP(BJ110,'Player List'!$A$3:$C$275,3)),"Err",IF(VLOOKUP(BJ110,'Player List'!$A$3:$C$275,3)='Player Input'!$C110,"OK",IF(VLOOKUP(BJ110,'Player List'!$A$3:$C$275,2)=VLOOKUP($C110,'Lookup Lists'!$A$2:$C$23,3),"CS","Err"))))</f>
        <v>OK</v>
      </c>
      <c r="CF110" s="3" t="str">
        <f>IF(BK110=" ","OK",IF(ISBLANK(VLOOKUP(BK110,'Player List'!$A$3:$C$275,3)),"Err",IF(VLOOKUP(BK110,'Player List'!$A$3:$C$275,3)='Player Input'!$C110,"OK",IF(VLOOKUP(BK110,'Player List'!$A$3:$C$275,2)=VLOOKUP($C110,'Lookup Lists'!$A$2:$C$23,3),"CS","Err"))))</f>
        <v>OK</v>
      </c>
      <c r="CG110" s="3" t="str">
        <f>IF(BL110=" ","OK",IF(ISBLANK(VLOOKUP(BL110,'Player List'!$A$3:$C$275,3)),"Err",IF(VLOOKUP(BL110,'Player List'!$A$3:$C$275,3)='Player Input'!$C110,"OK",IF(VLOOKUP(BL110,'Player List'!$A$3:$C$275,2)=VLOOKUP($C110,'Lookup Lists'!$A$2:$C$23,3),"CS","Err"))))</f>
        <v>OK</v>
      </c>
      <c r="CH110" s="3" t="str">
        <f>IF(BM110=" ","OK",IF(ISBLANK(VLOOKUP(BM110,'Player List'!$A$3:$C$275,3)),"Err",IF(VLOOKUP(BM110,'Player List'!$A$3:$C$275,3)='Player Input'!$C110,"OK",IF(VLOOKUP(BM110,'Player List'!$A$3:$C$275,2)=VLOOKUP($C110,'Lookup Lists'!$A$2:$C$23,3),"CS","Err"))))</f>
        <v>OK</v>
      </c>
      <c r="CI110" s="43" t="str">
        <f>IF(BN110=" ","OK",IF(ISBLANK(VLOOKUP(BN110,'Player List'!$A$3:$C$275,3)),"Err",IF(VLOOKUP(BN110,'Player List'!$A$3:$C$275,3)='Player Input'!$C110,"OK",IF(VLOOKUP(BN110,'Player List'!$A$3:$C$275,2)=VLOOKUP($C110,'Lookup Lists'!$A$2:$C$23,3),"CS","Err"))))</f>
        <v>OK</v>
      </c>
    </row>
    <row r="111" spans="1:87" x14ac:dyDescent="0.2">
      <c r="A111" s="90">
        <v>42723</v>
      </c>
      <c r="B111" s="89" t="s">
        <v>261</v>
      </c>
      <c r="C111" s="89" t="s">
        <v>327</v>
      </c>
      <c r="D111" s="60" t="str">
        <f t="shared" si="57"/>
        <v>OK</v>
      </c>
      <c r="E111" s="42">
        <v>176</v>
      </c>
      <c r="F111" s="46" t="str">
        <f>VLOOKUP(E111,'Player List'!$A$3:$F$275,6)</f>
        <v>P KITTO</v>
      </c>
      <c r="H111" s="46" t="e">
        <f>VLOOKUP(G111,'Player List'!$A$3:$F$275,6)</f>
        <v>#N/A</v>
      </c>
      <c r="I111" s="3">
        <v>170</v>
      </c>
      <c r="J111" s="46" t="str">
        <f>VLOOKUP(I111,'Player List'!$A$3:$F$275,6)</f>
        <v>M BROWNING</v>
      </c>
      <c r="K111" s="3">
        <v>167</v>
      </c>
      <c r="L111" s="46" t="str">
        <f>VLOOKUP(K111,'Player List'!$A$3:$F$275,6)</f>
        <v>T HORTON-SMITH</v>
      </c>
      <c r="M111" s="42">
        <v>173</v>
      </c>
      <c r="N111" s="46" t="str">
        <f>VLOOKUP(M111,'Player List'!$A$3:$F$275,6)</f>
        <v>R HODGES</v>
      </c>
      <c r="O111" s="3">
        <v>169</v>
      </c>
      <c r="P111" s="46" t="str">
        <f>VLOOKUP(O111,'Player List'!$A$3:$F$275,6)</f>
        <v>W SOILLEUX</v>
      </c>
      <c r="Q111" s="3">
        <v>355</v>
      </c>
      <c r="R111" s="46" t="str">
        <f>VLOOKUP(Q111,'Player List'!$A$3:$F$275,6)</f>
        <v>A NASH</v>
      </c>
      <c r="S111" s="3">
        <v>174</v>
      </c>
      <c r="T111" s="47" t="str">
        <f>VLOOKUP(S111,'Player List'!$A$3:$F$275,6)</f>
        <v>V HODGES</v>
      </c>
      <c r="U111" s="46"/>
      <c r="V111" s="46" t="e">
        <f>VLOOKUP(U111,'Player List'!$A$3:$F$275,6)</f>
        <v>#N/A</v>
      </c>
      <c r="W111" s="46"/>
      <c r="X111" s="47" t="e">
        <f>VLOOKUP(W111,'Player List'!$A$3:$F$275,6)</f>
        <v>#N/A</v>
      </c>
      <c r="Y111" s="34"/>
      <c r="Z111" s="42">
        <v>104</v>
      </c>
      <c r="AA111" s="46" t="str">
        <f>VLOOKUP(Z111,'Player List'!$A$3:$F$275,6)</f>
        <v>J SMITH</v>
      </c>
      <c r="AB111" s="3">
        <v>109</v>
      </c>
      <c r="AC111" s="46" t="str">
        <f>VLOOKUP(AB111,'Player List'!$A$3:$F$275,6)</f>
        <v>T GARDNER</v>
      </c>
      <c r="AD111" s="3">
        <v>95</v>
      </c>
      <c r="AE111" s="46" t="str">
        <f>VLOOKUP(AD111,'Player List'!$A$3:$F$275,6)</f>
        <v>J HARRIS</v>
      </c>
      <c r="AF111" s="3">
        <v>90</v>
      </c>
      <c r="AG111" s="47" t="str">
        <f>VLOOKUP(AF111,'Player List'!$A$3:$F$275,6)</f>
        <v>M ATTWOOD</v>
      </c>
      <c r="AH111" s="42">
        <v>97</v>
      </c>
      <c r="AI111" s="46" t="str">
        <f>VLOOKUP(AH111,'Player List'!$A$3:$F$275,6)</f>
        <v>G JONES</v>
      </c>
      <c r="AJ111" s="3">
        <v>108</v>
      </c>
      <c r="AK111" s="46" t="str">
        <f>VLOOKUP(AJ111,'Player List'!$A$3:$F$275,6)</f>
        <v>M GARDNER</v>
      </c>
      <c r="AL111" s="3">
        <v>100</v>
      </c>
      <c r="AM111" s="46" t="str">
        <f>VLOOKUP(AL111,'Player List'!$A$3:$F$275,6)</f>
        <v>S KITE</v>
      </c>
      <c r="AN111" s="3">
        <v>102</v>
      </c>
      <c r="AO111" s="47" t="str">
        <f>VLOOKUP(AN111,'Player List'!$A$3:$F$275,6)</f>
        <v>C SMITH</v>
      </c>
      <c r="AP111" s="46"/>
      <c r="AQ111" s="46" t="e">
        <f>VLOOKUP(AP111,'Player List'!$A$3:$F$275,6)</f>
        <v>#N/A</v>
      </c>
      <c r="AR111" s="46"/>
      <c r="AS111" s="47" t="e">
        <f>VLOOKUP(AR111,'Player List'!$A$3:$F$275,6)</f>
        <v>#N/A</v>
      </c>
      <c r="AU111" s="42">
        <f t="shared" si="74"/>
        <v>176</v>
      </c>
      <c r="AV111" s="3" t="str">
        <f t="shared" si="75"/>
        <v xml:space="preserve"> </v>
      </c>
      <c r="AW111" s="3">
        <f t="shared" si="76"/>
        <v>170</v>
      </c>
      <c r="AX111" s="3">
        <f t="shared" si="77"/>
        <v>167</v>
      </c>
      <c r="AY111" s="3">
        <f t="shared" si="78"/>
        <v>173</v>
      </c>
      <c r="AZ111" s="3">
        <f t="shared" si="79"/>
        <v>169</v>
      </c>
      <c r="BA111" s="3">
        <f t="shared" si="80"/>
        <v>355</v>
      </c>
      <c r="BB111" s="3">
        <f t="shared" si="81"/>
        <v>174</v>
      </c>
      <c r="BC111" s="3" t="str">
        <f t="shared" si="53"/>
        <v xml:space="preserve"> </v>
      </c>
      <c r="BD111" s="3" t="str">
        <f t="shared" si="54"/>
        <v xml:space="preserve"> </v>
      </c>
      <c r="BE111" s="42">
        <f t="shared" si="82"/>
        <v>104</v>
      </c>
      <c r="BF111" s="3">
        <f t="shared" si="83"/>
        <v>109</v>
      </c>
      <c r="BG111" s="3">
        <f t="shared" si="84"/>
        <v>95</v>
      </c>
      <c r="BH111" s="3">
        <f t="shared" si="85"/>
        <v>90</v>
      </c>
      <c r="BI111" s="3">
        <f t="shared" si="86"/>
        <v>97</v>
      </c>
      <c r="BJ111" s="3">
        <f t="shared" si="87"/>
        <v>108</v>
      </c>
      <c r="BK111" s="3">
        <f t="shared" si="88"/>
        <v>100</v>
      </c>
      <c r="BL111" s="3">
        <f t="shared" si="89"/>
        <v>102</v>
      </c>
      <c r="BM111" s="3" t="str">
        <f t="shared" si="55"/>
        <v xml:space="preserve"> </v>
      </c>
      <c r="BN111" s="43" t="str">
        <f t="shared" si="56"/>
        <v xml:space="preserve"> </v>
      </c>
      <c r="BP111" s="42" t="str">
        <f>IF(AU111=" ","OK",IF(ISBLANK(VLOOKUP(AU111,'Player List'!$A$3:$C$275,3)),"Err",IF(VLOOKUP(AU111,'Player List'!$A$3:$C$275,3)='Player Input'!$B111,"OK",IF(VLOOKUP(AU111,'Player List'!$A$3:$C$275,2)=VLOOKUP($B111,'Lookup Lists'!$A$2:$C$23,3),"CS","Err"))))</f>
        <v>OK</v>
      </c>
      <c r="BQ111" s="3" t="str">
        <f>IF(AV111=" ","OK",IF(ISBLANK(VLOOKUP(AV111,'Player List'!$A$3:$C$275,3)),"Err",IF(VLOOKUP(AV111,'Player List'!$A$3:$C$275,3)='Player Input'!$B111,"OK",IF(VLOOKUP(AV111,'Player List'!$A$3:$C$275,2)=VLOOKUP($B111,'Lookup Lists'!$A$2:$C$23,3),"CS","Err"))))</f>
        <v>OK</v>
      </c>
      <c r="BR111" s="3" t="str">
        <f>IF(AW111=" ","OK",IF(ISBLANK(VLOOKUP(AW111,'Player List'!$A$3:$C$275,3)),"Err",IF(VLOOKUP(AW111,'Player List'!$A$3:$C$275,3)='Player Input'!$B111,"OK",IF(VLOOKUP(AW111,'Player List'!$A$3:$C$275,2)=VLOOKUP($B111,'Lookup Lists'!$A$2:$C$23,3),"CS","Err"))))</f>
        <v>OK</v>
      </c>
      <c r="BS111" s="3" t="str">
        <f>IF(AX111=" ","OK",IF(ISBLANK(VLOOKUP(AX111,'Player List'!$A$3:$C$275,3)),"Err",IF(VLOOKUP(AX111,'Player List'!$A$3:$C$275,3)='Player Input'!$B111,"OK",IF(VLOOKUP(AX111,'Player List'!$A$3:$C$275,2)=VLOOKUP($B111,'Lookup Lists'!$A$2:$C$23,3),"CS","Err"))))</f>
        <v>OK</v>
      </c>
      <c r="BT111" s="3" t="str">
        <f>IF(AY111=" ","OK",IF(ISBLANK(VLOOKUP(AY111,'Player List'!$A$3:$C$275,3)),"Err",IF(VLOOKUP(AY111,'Player List'!$A$3:$C$275,3)='Player Input'!$B111,"OK",IF(VLOOKUP(AY111,'Player List'!$A$3:$C$275,2)=VLOOKUP($B111,'Lookup Lists'!$A$2:$C$23,3),"CS","Err"))))</f>
        <v>OK</v>
      </c>
      <c r="BU111" s="3" t="str">
        <f>IF(AZ111=" ","OK",IF(ISBLANK(VLOOKUP(AZ111,'Player List'!$A$3:$C$275,3)),"Err",IF(VLOOKUP(AZ111,'Player List'!$A$3:$C$275,3)='Player Input'!$B111,"OK",IF(VLOOKUP(AZ111,'Player List'!$A$3:$C$275,2)=VLOOKUP($B111,'Lookup Lists'!$A$2:$C$23,3),"CS","Err"))))</f>
        <v>OK</v>
      </c>
      <c r="BV111" s="3" t="str">
        <f>IF(BA111=" ","OK",IF(ISBLANK(VLOOKUP(BA111,'Player List'!$A$3:$C$275,3)),"Err",IF(VLOOKUP(BA111,'Player List'!$A$3:$C$275,3)='Player Input'!$B111,"OK",IF(VLOOKUP(BA111,'Player List'!$A$3:$C$275,2)=VLOOKUP($B111,'Lookup Lists'!$A$2:$C$23,3),"CS","Err"))))</f>
        <v>OK</v>
      </c>
      <c r="BW111" s="3" t="str">
        <f>IF(BB111=" ","OK",IF(ISBLANK(VLOOKUP(BB111,'Player List'!$A$3:$C$275,3)),"Err",IF(VLOOKUP(BB111,'Player List'!$A$3:$C$275,3)='Player Input'!$B111,"OK",IF(VLOOKUP(BB111,'Player List'!$A$3:$C$275,2)=VLOOKUP($B111,'Lookup Lists'!$A$2:$C$23,3),"CS","Err"))))</f>
        <v>OK</v>
      </c>
      <c r="BX111" s="3" t="str">
        <f>IF(BC111=" ","OK",IF(ISBLANK(VLOOKUP(BC111,'Player List'!$A$3:$C$275,3)),"Err",IF(VLOOKUP(BC111,'Player List'!$A$3:$C$275,3)='Player Input'!$B111,"OK",IF(VLOOKUP(BC111,'Player List'!$A$3:$C$275,2)=VLOOKUP($B111,'Lookup Lists'!$A$2:$C$23,3),"CS","Err"))))</f>
        <v>OK</v>
      </c>
      <c r="BY111" s="3" t="str">
        <f>IF(BD111=" ","OK",IF(ISBLANK(VLOOKUP(BD111,'Player List'!$A$3:$C$275,3)),"Err",IF(VLOOKUP(BD111,'Player List'!$A$3:$C$275,3)='Player Input'!$B111,"OK",IF(VLOOKUP(BD111,'Player List'!$A$3:$C$275,2)=VLOOKUP($B111,'Lookup Lists'!$A$2:$C$23,3),"CS","Err"))))</f>
        <v>OK</v>
      </c>
      <c r="BZ111" s="42" t="str">
        <f>IF(BE111=" ","OK",IF(ISBLANK(VLOOKUP(BE111,'Player List'!$A$3:$C$275,3)),"Err",IF(VLOOKUP(BE111,'Player List'!$A$3:$C$275,3)='Player Input'!$C111,"OK",IF(VLOOKUP(BE111,'Player List'!$A$3:$C$275,2)=VLOOKUP($C111,'Lookup Lists'!$A$2:$C$23,3),"CS","Err"))))</f>
        <v>OK</v>
      </c>
      <c r="CA111" s="3" t="str">
        <f>IF(BF111=" ","OK",IF(ISBLANK(VLOOKUP(BF111,'Player List'!$A$3:$C$275,3)),"Err",IF(VLOOKUP(BF111,'Player List'!$A$3:$C$275,3)='Player Input'!$C111,"OK",IF(VLOOKUP(BF111,'Player List'!$A$3:$C$275,2)=VLOOKUP($C111,'Lookup Lists'!$A$2:$C$23,3),"CS","Err"))))</f>
        <v>OK</v>
      </c>
      <c r="CB111" s="3" t="str">
        <f>IF(BG111=" ","OK",IF(ISBLANK(VLOOKUP(BG111,'Player List'!$A$3:$C$275,3)),"Err",IF(VLOOKUP(BG111,'Player List'!$A$3:$C$275,3)='Player Input'!$C111,"OK",IF(VLOOKUP(BG111,'Player List'!$A$3:$C$275,2)=VLOOKUP($C111,'Lookup Lists'!$A$2:$C$23,3),"CS","Err"))))</f>
        <v>OK</v>
      </c>
      <c r="CC111" s="3" t="str">
        <f>IF(BH111=" ","OK",IF(ISBLANK(VLOOKUP(BH111,'Player List'!$A$3:$C$275,3)),"Err",IF(VLOOKUP(BH111,'Player List'!$A$3:$C$275,3)='Player Input'!$C111,"OK",IF(VLOOKUP(BH111,'Player List'!$A$3:$C$275,2)=VLOOKUP($C111,'Lookup Lists'!$A$2:$C$23,3),"CS","Err"))))</f>
        <v>OK</v>
      </c>
      <c r="CD111" s="3" t="str">
        <f>IF(BI111=" ","OK",IF(ISBLANK(VLOOKUP(BI111,'Player List'!$A$3:$C$275,3)),"Err",IF(VLOOKUP(BI111,'Player List'!$A$3:$C$275,3)='Player Input'!$C111,"OK",IF(VLOOKUP(BI111,'Player List'!$A$3:$C$275,2)=VLOOKUP($C111,'Lookup Lists'!$A$2:$C$23,3),"CS","Err"))))</f>
        <v>OK</v>
      </c>
      <c r="CE111" s="3" t="str">
        <f>IF(BJ111=" ","OK",IF(ISBLANK(VLOOKUP(BJ111,'Player List'!$A$3:$C$275,3)),"Err",IF(VLOOKUP(BJ111,'Player List'!$A$3:$C$275,3)='Player Input'!$C111,"OK",IF(VLOOKUP(BJ111,'Player List'!$A$3:$C$275,2)=VLOOKUP($C111,'Lookup Lists'!$A$2:$C$23,3),"CS","Err"))))</f>
        <v>OK</v>
      </c>
      <c r="CF111" s="3" t="str">
        <f>IF(BK111=" ","OK",IF(ISBLANK(VLOOKUP(BK111,'Player List'!$A$3:$C$275,3)),"Err",IF(VLOOKUP(BK111,'Player List'!$A$3:$C$275,3)='Player Input'!$C111,"OK",IF(VLOOKUP(BK111,'Player List'!$A$3:$C$275,2)=VLOOKUP($C111,'Lookup Lists'!$A$2:$C$23,3),"CS","Err"))))</f>
        <v>OK</v>
      </c>
      <c r="CG111" s="3" t="str">
        <f>IF(BL111=" ","OK",IF(ISBLANK(VLOOKUP(BL111,'Player List'!$A$3:$C$275,3)),"Err",IF(VLOOKUP(BL111,'Player List'!$A$3:$C$275,3)='Player Input'!$C111,"OK",IF(VLOOKUP(BL111,'Player List'!$A$3:$C$275,2)=VLOOKUP($C111,'Lookup Lists'!$A$2:$C$23,3),"CS","Err"))))</f>
        <v>OK</v>
      </c>
      <c r="CH111" s="3" t="str">
        <f>IF(BM111=" ","OK",IF(ISBLANK(VLOOKUP(BM111,'Player List'!$A$3:$C$275,3)),"Err",IF(VLOOKUP(BM111,'Player List'!$A$3:$C$275,3)='Player Input'!$C111,"OK",IF(VLOOKUP(BM111,'Player List'!$A$3:$C$275,2)=VLOOKUP($C111,'Lookup Lists'!$A$2:$C$23,3),"CS","Err"))))</f>
        <v>OK</v>
      </c>
      <c r="CI111" s="43" t="str">
        <f>IF(BN111=" ","OK",IF(ISBLANK(VLOOKUP(BN111,'Player List'!$A$3:$C$275,3)),"Err",IF(VLOOKUP(BN111,'Player List'!$A$3:$C$275,3)='Player Input'!$C111,"OK",IF(VLOOKUP(BN111,'Player List'!$A$3:$C$275,2)=VLOOKUP($C111,'Lookup Lists'!$A$2:$C$23,3),"CS","Err"))))</f>
        <v>OK</v>
      </c>
    </row>
    <row r="112" spans="1:87" x14ac:dyDescent="0.2">
      <c r="A112" s="90">
        <v>42724</v>
      </c>
      <c r="B112" s="89" t="s">
        <v>273</v>
      </c>
      <c r="C112" s="89" t="s">
        <v>260</v>
      </c>
      <c r="D112" s="60" t="str">
        <f t="shared" si="57"/>
        <v>OK</v>
      </c>
      <c r="E112" s="42">
        <v>268</v>
      </c>
      <c r="F112" s="46" t="str">
        <f>VLOOKUP(E112,'Player List'!$A$3:$F$275,6)</f>
        <v>I STEPHENSON</v>
      </c>
      <c r="G112" s="3">
        <v>152</v>
      </c>
      <c r="H112" s="46" t="str">
        <f>VLOOKUP(G112,'Player List'!$A$3:$F$275,6)</f>
        <v>S BUFTON</v>
      </c>
      <c r="I112" s="3">
        <v>153</v>
      </c>
      <c r="J112" s="46" t="str">
        <f>VLOOKUP(I112,'Player List'!$A$3:$F$275,6)</f>
        <v>S STEPHENSON</v>
      </c>
      <c r="K112" s="3">
        <v>106</v>
      </c>
      <c r="L112" s="46" t="str">
        <f>VLOOKUP(K112,'Player List'!$A$3:$F$275,6)</f>
        <v>G WILLIAMS</v>
      </c>
      <c r="M112" s="42">
        <v>154</v>
      </c>
      <c r="N112" s="46" t="str">
        <f>VLOOKUP(M112,'Player List'!$A$3:$F$275,6)</f>
        <v>T WILSON</v>
      </c>
      <c r="O112" s="3">
        <v>151</v>
      </c>
      <c r="P112" s="46" t="str">
        <f>VLOOKUP(O112,'Player List'!$A$3:$F$275,6)</f>
        <v>B BUFTON</v>
      </c>
      <c r="Q112" s="3">
        <v>146</v>
      </c>
      <c r="R112" s="46" t="str">
        <f>VLOOKUP(Q112,'Player List'!$A$3:$F$275,6)</f>
        <v>B GLOVER</v>
      </c>
      <c r="S112" s="3">
        <v>145</v>
      </c>
      <c r="T112" s="47" t="str">
        <f>VLOOKUP(S112,'Player List'!$A$3:$F$275,6)</f>
        <v>M ROBINSON</v>
      </c>
      <c r="U112" s="46"/>
      <c r="V112" s="46" t="e">
        <f>VLOOKUP(U112,'Player List'!$A$3:$F$275,6)</f>
        <v>#N/A</v>
      </c>
      <c r="W112" s="46"/>
      <c r="X112" s="47" t="e">
        <f>VLOOKUP(W112,'Player List'!$A$3:$F$275,6)</f>
        <v>#N/A</v>
      </c>
      <c r="Y112" s="34"/>
      <c r="Z112" s="42">
        <v>31</v>
      </c>
      <c r="AA112" s="46" t="str">
        <f>VLOOKUP(Z112,'Player List'!$A$3:$F$275,6)</f>
        <v>J BRYANT</v>
      </c>
      <c r="AB112" s="3">
        <v>274</v>
      </c>
      <c r="AC112" s="46" t="str">
        <f>VLOOKUP(AB112,'Player List'!$A$3:$F$275,6)</f>
        <v>B ROGERS</v>
      </c>
      <c r="AD112" s="3">
        <v>27</v>
      </c>
      <c r="AE112" s="46" t="str">
        <f>VLOOKUP(AD112,'Player List'!$A$3:$F$275,6)</f>
        <v>B HESKETH</v>
      </c>
      <c r="AF112" s="3">
        <v>34</v>
      </c>
      <c r="AG112" s="47" t="str">
        <f>VLOOKUP(AF112,'Player List'!$A$3:$F$275,6)</f>
        <v>D BOTT</v>
      </c>
      <c r="AH112" s="42">
        <v>32</v>
      </c>
      <c r="AI112" s="46" t="str">
        <f>VLOOKUP(AH112,'Player List'!$A$3:$F$275,6)</f>
        <v>K O'CONNOR</v>
      </c>
      <c r="AJ112" s="3">
        <v>33</v>
      </c>
      <c r="AK112" s="46" t="str">
        <f>VLOOKUP(AJ112,'Player List'!$A$3:$F$275,6)</f>
        <v>D TOLSON</v>
      </c>
      <c r="AL112" s="3">
        <v>30</v>
      </c>
      <c r="AM112" s="46" t="str">
        <f>VLOOKUP(AL112,'Player List'!$A$3:$F$275,6)</f>
        <v>J CATON</v>
      </c>
      <c r="AN112" s="3">
        <v>29</v>
      </c>
      <c r="AO112" s="47" t="str">
        <f>VLOOKUP(AN112,'Player List'!$A$3:$F$275,6)</f>
        <v>I PORTER</v>
      </c>
      <c r="AP112" s="46"/>
      <c r="AQ112" s="46" t="e">
        <f>VLOOKUP(AP112,'Player List'!$A$3:$F$275,6)</f>
        <v>#N/A</v>
      </c>
      <c r="AR112" s="46"/>
      <c r="AS112" s="47" t="e">
        <f>VLOOKUP(AR112,'Player List'!$A$3:$F$275,6)</f>
        <v>#N/A</v>
      </c>
      <c r="AU112" s="42">
        <f t="shared" ref="AU112" si="90">IF(+E112&gt;0,E112," ")</f>
        <v>268</v>
      </c>
      <c r="AV112" s="3">
        <f t="shared" ref="AV112" si="91">IF(+G112&gt;0,G112," ")</f>
        <v>152</v>
      </c>
      <c r="AW112" s="3">
        <f t="shared" ref="AW112" si="92">IF(+I112&gt;0,I112," ")</f>
        <v>153</v>
      </c>
      <c r="AX112" s="3">
        <f t="shared" ref="AX112" si="93">IF(+K112&gt;0,K112," ")</f>
        <v>106</v>
      </c>
      <c r="AY112" s="3">
        <f t="shared" ref="AY112" si="94">IF(+M112&gt;0,M112," ")</f>
        <v>154</v>
      </c>
      <c r="AZ112" s="3">
        <f t="shared" ref="AZ112" si="95">IF(+O112&gt;0,O112," ")</f>
        <v>151</v>
      </c>
      <c r="BA112" s="3">
        <f t="shared" ref="BA112" si="96">IF(+Q112&gt;0,Q112," ")</f>
        <v>146</v>
      </c>
      <c r="BB112" s="3">
        <f t="shared" ref="BB112" si="97">IF(+S112&gt;0,S112," ")</f>
        <v>145</v>
      </c>
      <c r="BC112" s="3" t="str">
        <f t="shared" si="53"/>
        <v xml:space="preserve"> </v>
      </c>
      <c r="BD112" s="3" t="str">
        <f t="shared" si="54"/>
        <v xml:space="preserve"> </v>
      </c>
      <c r="BE112" s="42">
        <f t="shared" ref="BE112" si="98">IF(+Z112&gt;0,Z112," ")</f>
        <v>31</v>
      </c>
      <c r="BF112" s="3">
        <f t="shared" ref="BF112" si="99">IF(+AB112&gt;0,AB112," ")</f>
        <v>274</v>
      </c>
      <c r="BG112" s="3">
        <f t="shared" ref="BG112" si="100">IF(+AD112&gt;0,AD112," ")</f>
        <v>27</v>
      </c>
      <c r="BH112" s="3">
        <f t="shared" ref="BH112" si="101">IF(+AF112&gt;0,AF112," ")</f>
        <v>34</v>
      </c>
      <c r="BI112" s="3">
        <f t="shared" ref="BI112" si="102">IF(+AH112&gt;0,AH112," ")</f>
        <v>32</v>
      </c>
      <c r="BJ112" s="3">
        <f t="shared" ref="BJ112" si="103">IF(+AJ112&gt;0,AJ112," ")</f>
        <v>33</v>
      </c>
      <c r="BK112" s="3">
        <f t="shared" ref="BK112" si="104">IF(+AL112&gt;0,AL112," ")</f>
        <v>30</v>
      </c>
      <c r="BL112" s="3">
        <f t="shared" ref="BL112" si="105">IF(+AN112&gt;0,AN112," ")</f>
        <v>29</v>
      </c>
      <c r="BM112" s="3" t="str">
        <f t="shared" si="55"/>
        <v xml:space="preserve"> </v>
      </c>
      <c r="BN112" s="43" t="str">
        <f t="shared" si="56"/>
        <v xml:space="preserve"> </v>
      </c>
      <c r="BP112" s="42" t="str">
        <f>IF(AU112=" ","OK",IF(ISBLANK(VLOOKUP(AU112,'Player List'!$A$3:$C$275,3)),"Err",IF(VLOOKUP(AU112,'Player List'!$A$3:$C$275,3)='Player Input'!$B112,"OK",IF(VLOOKUP(AU112,'Player List'!$A$3:$C$275,2)=VLOOKUP($B112,'Lookup Lists'!$A$2:$C$23,3),"CS","Err"))))</f>
        <v>OK</v>
      </c>
      <c r="BQ112" s="3" t="str">
        <f>IF(AV112=" ","OK",IF(ISBLANK(VLOOKUP(AV112,'Player List'!$A$3:$C$275,3)),"Err",IF(VLOOKUP(AV112,'Player List'!$A$3:$C$275,3)='Player Input'!$B112,"OK",IF(VLOOKUP(AV112,'Player List'!$A$3:$C$275,2)=VLOOKUP($B112,'Lookup Lists'!$A$2:$C$23,3),"CS","Err"))))</f>
        <v>OK</v>
      </c>
      <c r="BR112" s="3" t="str">
        <f>IF(AW112=" ","OK",IF(ISBLANK(VLOOKUP(AW112,'Player List'!$A$3:$C$275,3)),"Err",IF(VLOOKUP(AW112,'Player List'!$A$3:$C$275,3)='Player Input'!$B112,"OK",IF(VLOOKUP(AW112,'Player List'!$A$3:$C$275,2)=VLOOKUP($B112,'Lookup Lists'!$A$2:$C$23,3),"CS","Err"))))</f>
        <v>OK</v>
      </c>
      <c r="BS112" s="3" t="str">
        <f>IF(AX112=" ","OK",IF(ISBLANK(VLOOKUP(AX112,'Player List'!$A$3:$C$275,3)),"Err",IF(VLOOKUP(AX112,'Player List'!$A$3:$C$275,3)='Player Input'!$B112,"OK",IF(VLOOKUP(AX112,'Player List'!$A$3:$C$275,2)=VLOOKUP($B112,'Lookup Lists'!$A$2:$C$23,3),"CS","Err"))))</f>
        <v>OK</v>
      </c>
      <c r="BT112" s="3" t="str">
        <f>IF(AY112=" ","OK",IF(ISBLANK(VLOOKUP(AY112,'Player List'!$A$3:$C$275,3)),"Err",IF(VLOOKUP(AY112,'Player List'!$A$3:$C$275,3)='Player Input'!$B112,"OK",IF(VLOOKUP(AY112,'Player List'!$A$3:$C$275,2)=VLOOKUP($B112,'Lookup Lists'!$A$2:$C$23,3),"CS","Err"))))</f>
        <v>OK</v>
      </c>
      <c r="BU112" s="3" t="str">
        <f>IF(AZ112=" ","OK",IF(ISBLANK(VLOOKUP(AZ112,'Player List'!$A$3:$C$275,3)),"Err",IF(VLOOKUP(AZ112,'Player List'!$A$3:$C$275,3)='Player Input'!$B112,"OK",IF(VLOOKUP(AZ112,'Player List'!$A$3:$C$275,2)=VLOOKUP($B112,'Lookup Lists'!$A$2:$C$23,3),"CS","Err"))))</f>
        <v>OK</v>
      </c>
      <c r="BV112" s="3" t="str">
        <f>IF(BA112=" ","OK",IF(ISBLANK(VLOOKUP(BA112,'Player List'!$A$3:$C$275,3)),"Err",IF(VLOOKUP(BA112,'Player List'!$A$3:$C$275,3)='Player Input'!$B112,"OK",IF(VLOOKUP(BA112,'Player List'!$A$3:$C$275,2)=VLOOKUP($B112,'Lookup Lists'!$A$2:$C$23,3),"CS","Err"))))</f>
        <v>OK</v>
      </c>
      <c r="BW112" s="3" t="str">
        <f>IF(BB112=" ","OK",IF(ISBLANK(VLOOKUP(BB112,'Player List'!$A$3:$C$275,3)),"Err",IF(VLOOKUP(BB112,'Player List'!$A$3:$C$275,3)='Player Input'!$B112,"OK",IF(VLOOKUP(BB112,'Player List'!$A$3:$C$275,2)=VLOOKUP($B112,'Lookup Lists'!$A$2:$C$23,3),"CS","Err"))))</f>
        <v>OK</v>
      </c>
      <c r="BX112" s="3" t="str">
        <f>IF(BC112=" ","OK",IF(ISBLANK(VLOOKUP(BC112,'Player List'!$A$3:$C$275,3)),"Err",IF(VLOOKUP(BC112,'Player List'!$A$3:$C$275,3)='Player Input'!$B112,"OK",IF(VLOOKUP(BC112,'Player List'!$A$3:$C$275,2)=VLOOKUP($B112,'Lookup Lists'!$A$2:$C$23,3),"CS","Err"))))</f>
        <v>OK</v>
      </c>
      <c r="BY112" s="3" t="str">
        <f>IF(BD112=" ","OK",IF(ISBLANK(VLOOKUP(BD112,'Player List'!$A$3:$C$275,3)),"Err",IF(VLOOKUP(BD112,'Player List'!$A$3:$C$275,3)='Player Input'!$B112,"OK",IF(VLOOKUP(BD112,'Player List'!$A$3:$C$275,2)=VLOOKUP($B112,'Lookup Lists'!$A$2:$C$23,3),"CS","Err"))))</f>
        <v>OK</v>
      </c>
      <c r="BZ112" s="42" t="str">
        <f>IF(BE112=" ","OK",IF(ISBLANK(VLOOKUP(BE112,'Player List'!$A$3:$C$275,3)),"Err",IF(VLOOKUP(BE112,'Player List'!$A$3:$C$275,3)='Player Input'!$C112,"OK",IF(VLOOKUP(BE112,'Player List'!$A$3:$C$275,2)=VLOOKUP($C112,'Lookup Lists'!$A$2:$C$23,3),"CS","Err"))))</f>
        <v>OK</v>
      </c>
      <c r="CA112" s="3" t="str">
        <f>IF(BF112=" ","OK",IF(ISBLANK(VLOOKUP(BF112,'Player List'!$A$3:$C$275,3)),"Err",IF(VLOOKUP(BF112,'Player List'!$A$3:$C$275,3)='Player Input'!$C112,"OK",IF(VLOOKUP(BF112,'Player List'!$A$3:$C$275,2)=VLOOKUP($C112,'Lookup Lists'!$A$2:$C$23,3),"CS","Err"))))</f>
        <v>OK</v>
      </c>
      <c r="CB112" s="3" t="str">
        <f>IF(BG112=" ","OK",IF(ISBLANK(VLOOKUP(BG112,'Player List'!$A$3:$C$275,3)),"Err",IF(VLOOKUP(BG112,'Player List'!$A$3:$C$275,3)='Player Input'!$C112,"OK",IF(VLOOKUP(BG112,'Player List'!$A$3:$C$275,2)=VLOOKUP($C112,'Lookup Lists'!$A$2:$C$23,3),"CS","Err"))))</f>
        <v>OK</v>
      </c>
      <c r="CC112" s="3" t="str">
        <f>IF(BH112=" ","OK",IF(ISBLANK(VLOOKUP(BH112,'Player List'!$A$3:$C$275,3)),"Err",IF(VLOOKUP(BH112,'Player List'!$A$3:$C$275,3)='Player Input'!$C112,"OK",IF(VLOOKUP(BH112,'Player List'!$A$3:$C$275,2)=VLOOKUP($C112,'Lookup Lists'!$A$2:$C$23,3),"CS","Err"))))</f>
        <v>OK</v>
      </c>
      <c r="CD112" s="3" t="str">
        <f>IF(BI112=" ","OK",IF(ISBLANK(VLOOKUP(BI112,'Player List'!$A$3:$C$275,3)),"Err",IF(VLOOKUP(BI112,'Player List'!$A$3:$C$275,3)='Player Input'!$C112,"OK",IF(VLOOKUP(BI112,'Player List'!$A$3:$C$275,2)=VLOOKUP($C112,'Lookup Lists'!$A$2:$C$23,3),"CS","Err"))))</f>
        <v>OK</v>
      </c>
      <c r="CE112" s="3" t="str">
        <f>IF(BJ112=" ","OK",IF(ISBLANK(VLOOKUP(BJ112,'Player List'!$A$3:$C$275,3)),"Err",IF(VLOOKUP(BJ112,'Player List'!$A$3:$C$275,3)='Player Input'!$C112,"OK",IF(VLOOKUP(BJ112,'Player List'!$A$3:$C$275,2)=VLOOKUP($C112,'Lookup Lists'!$A$2:$C$23,3),"CS","Err"))))</f>
        <v>OK</v>
      </c>
      <c r="CF112" s="3" t="str">
        <f>IF(BK112=" ","OK",IF(ISBLANK(VLOOKUP(BK112,'Player List'!$A$3:$C$275,3)),"Err",IF(VLOOKUP(BK112,'Player List'!$A$3:$C$275,3)='Player Input'!$C112,"OK",IF(VLOOKUP(BK112,'Player List'!$A$3:$C$275,2)=VLOOKUP($C112,'Lookup Lists'!$A$2:$C$23,3),"CS","Err"))))</f>
        <v>OK</v>
      </c>
      <c r="CG112" s="3" t="str">
        <f>IF(BL112=" ","OK",IF(ISBLANK(VLOOKUP(BL112,'Player List'!$A$3:$C$275,3)),"Err",IF(VLOOKUP(BL112,'Player List'!$A$3:$C$275,3)='Player Input'!$C112,"OK",IF(VLOOKUP(BL112,'Player List'!$A$3:$C$275,2)=VLOOKUP($C112,'Lookup Lists'!$A$2:$C$23,3),"CS","Err"))))</f>
        <v>OK</v>
      </c>
      <c r="CH112" s="3" t="str">
        <f>IF(BM112=" ","OK",IF(ISBLANK(VLOOKUP(BM112,'Player List'!$A$3:$C$275,3)),"Err",IF(VLOOKUP(BM112,'Player List'!$A$3:$C$275,3)='Player Input'!$C112,"OK",IF(VLOOKUP(BM112,'Player List'!$A$3:$C$275,2)=VLOOKUP($C112,'Lookup Lists'!$A$2:$C$23,3),"CS","Err"))))</f>
        <v>OK</v>
      </c>
      <c r="CI112" s="43" t="str">
        <f>IF(BN112=" ","OK",IF(ISBLANK(VLOOKUP(BN112,'Player List'!$A$3:$C$275,3)),"Err",IF(VLOOKUP(BN112,'Player List'!$A$3:$C$275,3)='Player Input'!$C112,"OK",IF(VLOOKUP(BN112,'Player List'!$A$3:$C$275,2)=VLOOKUP($C112,'Lookup Lists'!$A$2:$C$23,3),"CS","Err"))))</f>
        <v>OK</v>
      </c>
    </row>
    <row r="113" spans="1:87" x14ac:dyDescent="0.2">
      <c r="A113" s="90">
        <v>42724</v>
      </c>
      <c r="B113" s="89" t="s">
        <v>349</v>
      </c>
      <c r="C113" s="89" t="s">
        <v>12</v>
      </c>
      <c r="D113" s="60" t="str">
        <f t="shared" si="57"/>
        <v>OK</v>
      </c>
      <c r="E113" s="42">
        <v>207</v>
      </c>
      <c r="F113" s="46" t="str">
        <f>VLOOKUP(E113,'Player List'!$A$3:$F$275,6)</f>
        <v>B AUBREY</v>
      </c>
      <c r="G113" s="3">
        <v>213</v>
      </c>
      <c r="H113" s="46" t="str">
        <f>VLOOKUP(G113,'Player List'!$A$3:$F$275,6)</f>
        <v>P LOWE</v>
      </c>
      <c r="I113" s="3">
        <v>208</v>
      </c>
      <c r="J113" s="46" t="str">
        <f>VLOOKUP(I113,'Player List'!$A$3:$F$275,6)</f>
        <v>H AUBREY</v>
      </c>
      <c r="K113" s="3">
        <v>209</v>
      </c>
      <c r="L113" s="46" t="str">
        <f>VLOOKUP(K113,'Player List'!$A$3:$F$275,6)</f>
        <v>T RIGDEN</v>
      </c>
      <c r="M113" s="42">
        <v>210</v>
      </c>
      <c r="N113" s="46" t="str">
        <f>VLOOKUP(M113,'Player List'!$A$3:$F$275,6)</f>
        <v>G RIGDEN</v>
      </c>
      <c r="O113" s="3">
        <v>215</v>
      </c>
      <c r="P113" s="46" t="str">
        <f>VLOOKUP(O113,'Player List'!$A$3:$F$275,6)</f>
        <v>J WILKINSON</v>
      </c>
      <c r="Q113" s="3">
        <v>212</v>
      </c>
      <c r="R113" s="46" t="str">
        <f>VLOOKUP(Q113,'Player List'!$A$3:$F$275,6)</f>
        <v>J CLAPSON</v>
      </c>
      <c r="S113" s="3">
        <v>182</v>
      </c>
      <c r="T113" s="47" t="str">
        <f>VLOOKUP(S113,'Player List'!$A$3:$F$275,6)</f>
        <v>H FOULKES</v>
      </c>
      <c r="U113" s="46"/>
      <c r="V113" s="46" t="e">
        <f>VLOOKUP(U113,'Player List'!$A$3:$F$275,6)</f>
        <v>#N/A</v>
      </c>
      <c r="W113" s="46"/>
      <c r="X113" s="47" t="e">
        <f>VLOOKUP(W113,'Player List'!$A$3:$F$275,6)</f>
        <v>#N/A</v>
      </c>
      <c r="Y113" s="34"/>
      <c r="Z113" s="42">
        <v>40</v>
      </c>
      <c r="AA113" s="46" t="str">
        <f>VLOOKUP(Z113,'Player List'!$A$3:$F$275,6)</f>
        <v>R LONDESBOROUGH</v>
      </c>
      <c r="AB113" s="3">
        <v>311</v>
      </c>
      <c r="AC113" s="46" t="str">
        <f>VLOOKUP(AB113,'Player List'!$A$3:$F$275,6)</f>
        <v>V THOMAS</v>
      </c>
      <c r="AD113" s="3">
        <v>235</v>
      </c>
      <c r="AE113" s="46" t="str">
        <f>VLOOKUP(AD113,'Player List'!$A$3:$F$275,6)</f>
        <v>P LEWIS</v>
      </c>
      <c r="AF113" s="3">
        <v>39</v>
      </c>
      <c r="AG113" s="47" t="str">
        <f>VLOOKUP(AF113,'Player List'!$A$3:$F$275,6)</f>
        <v>F JONES</v>
      </c>
      <c r="AH113" s="42">
        <v>37</v>
      </c>
      <c r="AI113" s="46" t="str">
        <f>VLOOKUP(AH113,'Player List'!$A$3:$F$275,6)</f>
        <v>J HEAVEN</v>
      </c>
      <c r="AJ113" s="3">
        <v>241</v>
      </c>
      <c r="AK113" s="46" t="str">
        <f>VLOOKUP(AJ113,'Player List'!$A$3:$F$275,6)</f>
        <v>D ELLIOTT</v>
      </c>
      <c r="AL113" s="3">
        <v>41</v>
      </c>
      <c r="AM113" s="46" t="str">
        <f>VLOOKUP(AL113,'Player List'!$A$3:$F$275,6)</f>
        <v>V SMITH</v>
      </c>
      <c r="AN113" s="3">
        <v>35</v>
      </c>
      <c r="AO113" s="47" t="str">
        <f>VLOOKUP(AN113,'Player List'!$A$3:$F$275,6)</f>
        <v>P ELLIOTT</v>
      </c>
      <c r="AP113" s="46"/>
      <c r="AQ113" s="46" t="e">
        <f>VLOOKUP(AP113,'Player List'!$A$3:$F$275,6)</f>
        <v>#N/A</v>
      </c>
      <c r="AR113" s="46"/>
      <c r="AS113" s="47" t="e">
        <f>VLOOKUP(AR113,'Player List'!$A$3:$F$275,6)</f>
        <v>#N/A</v>
      </c>
      <c r="AU113" s="42">
        <f t="shared" si="74"/>
        <v>207</v>
      </c>
      <c r="AV113" s="3">
        <f t="shared" si="75"/>
        <v>213</v>
      </c>
      <c r="AW113" s="3">
        <f t="shared" si="76"/>
        <v>208</v>
      </c>
      <c r="AX113" s="3">
        <f t="shared" si="77"/>
        <v>209</v>
      </c>
      <c r="AY113" s="3">
        <f t="shared" si="78"/>
        <v>210</v>
      </c>
      <c r="AZ113" s="3">
        <f t="shared" si="79"/>
        <v>215</v>
      </c>
      <c r="BA113" s="3">
        <f t="shared" si="80"/>
        <v>212</v>
      </c>
      <c r="BB113" s="3">
        <f t="shared" si="81"/>
        <v>182</v>
      </c>
      <c r="BC113" s="3" t="str">
        <f t="shared" si="53"/>
        <v xml:space="preserve"> </v>
      </c>
      <c r="BD113" s="3" t="str">
        <f t="shared" si="54"/>
        <v xml:space="preserve"> </v>
      </c>
      <c r="BE113" s="42">
        <f t="shared" si="82"/>
        <v>40</v>
      </c>
      <c r="BF113" s="3">
        <f t="shared" si="83"/>
        <v>311</v>
      </c>
      <c r="BG113" s="3">
        <f t="shared" si="84"/>
        <v>235</v>
      </c>
      <c r="BH113" s="3">
        <f t="shared" si="85"/>
        <v>39</v>
      </c>
      <c r="BI113" s="3">
        <f t="shared" si="86"/>
        <v>37</v>
      </c>
      <c r="BJ113" s="3">
        <f t="shared" si="87"/>
        <v>241</v>
      </c>
      <c r="BK113" s="3">
        <f t="shared" si="88"/>
        <v>41</v>
      </c>
      <c r="BL113" s="3">
        <f t="shared" si="89"/>
        <v>35</v>
      </c>
      <c r="BM113" s="3" t="str">
        <f t="shared" si="55"/>
        <v xml:space="preserve"> </v>
      </c>
      <c r="BN113" s="43" t="str">
        <f t="shared" si="56"/>
        <v xml:space="preserve"> </v>
      </c>
      <c r="BP113" s="42" t="str">
        <f>IF(AU113=" ","OK",IF(ISBLANK(VLOOKUP(AU113,'Player List'!$A$3:$C$275,3)),"Err",IF(VLOOKUP(AU113,'Player List'!$A$3:$C$275,3)='Player Input'!$B113,"OK",IF(VLOOKUP(AU113,'Player List'!$A$3:$C$275,2)=VLOOKUP($B113,'Lookup Lists'!$A$2:$C$23,3),"CS","Err"))))</f>
        <v>OK</v>
      </c>
      <c r="BQ113" s="3" t="str">
        <f>IF(AV113=" ","OK",IF(ISBLANK(VLOOKUP(AV113,'Player List'!$A$3:$C$275,3)),"Err",IF(VLOOKUP(AV113,'Player List'!$A$3:$C$275,3)='Player Input'!$B113,"OK",IF(VLOOKUP(AV113,'Player List'!$A$3:$C$275,2)=VLOOKUP($B113,'Lookup Lists'!$A$2:$C$23,3),"CS","Err"))))</f>
        <v>OK</v>
      </c>
      <c r="BR113" s="3" t="str">
        <f>IF(AW113=" ","OK",IF(ISBLANK(VLOOKUP(AW113,'Player List'!$A$3:$C$275,3)),"Err",IF(VLOOKUP(AW113,'Player List'!$A$3:$C$275,3)='Player Input'!$B113,"OK",IF(VLOOKUP(AW113,'Player List'!$A$3:$C$275,2)=VLOOKUP($B113,'Lookup Lists'!$A$2:$C$23,3),"CS","Err"))))</f>
        <v>OK</v>
      </c>
      <c r="BS113" s="3" t="str">
        <f>IF(AX113=" ","OK",IF(ISBLANK(VLOOKUP(AX113,'Player List'!$A$3:$C$275,3)),"Err",IF(VLOOKUP(AX113,'Player List'!$A$3:$C$275,3)='Player Input'!$B113,"OK",IF(VLOOKUP(AX113,'Player List'!$A$3:$C$275,2)=VLOOKUP($B113,'Lookup Lists'!$A$2:$C$23,3),"CS","Err"))))</f>
        <v>OK</v>
      </c>
      <c r="BT113" s="3" t="str">
        <f>IF(AY113=" ","OK",IF(ISBLANK(VLOOKUP(AY113,'Player List'!$A$3:$C$275,3)),"Err",IF(VLOOKUP(AY113,'Player List'!$A$3:$C$275,3)='Player Input'!$B113,"OK",IF(VLOOKUP(AY113,'Player List'!$A$3:$C$275,2)=VLOOKUP($B113,'Lookup Lists'!$A$2:$C$23,3),"CS","Err"))))</f>
        <v>OK</v>
      </c>
      <c r="BU113" s="3" t="str">
        <f>IF(AZ113=" ","OK",IF(ISBLANK(VLOOKUP(AZ113,'Player List'!$A$3:$C$275,3)),"Err",IF(VLOOKUP(AZ113,'Player List'!$A$3:$C$275,3)='Player Input'!$B113,"OK",IF(VLOOKUP(AZ113,'Player List'!$A$3:$C$275,2)=VLOOKUP($B113,'Lookup Lists'!$A$2:$C$23,3),"CS","Err"))))</f>
        <v>OK</v>
      </c>
      <c r="BV113" s="3" t="str">
        <f>IF(BA113=" ","OK",IF(ISBLANK(VLOOKUP(BA113,'Player List'!$A$3:$C$275,3)),"Err",IF(VLOOKUP(BA113,'Player List'!$A$3:$C$275,3)='Player Input'!$B113,"OK",IF(VLOOKUP(BA113,'Player List'!$A$3:$C$275,2)=VLOOKUP($B113,'Lookup Lists'!$A$2:$C$23,3),"CS","Err"))))</f>
        <v>OK</v>
      </c>
      <c r="BW113" s="3" t="str">
        <f>IF(BB113=" ","OK",IF(ISBLANK(VLOOKUP(BB113,'Player List'!$A$3:$C$275,3)),"Err",IF(VLOOKUP(BB113,'Player List'!$A$3:$C$275,3)='Player Input'!$B113,"OK",IF(VLOOKUP(BB113,'Player List'!$A$3:$C$275,2)=VLOOKUP($B113,'Lookup Lists'!$A$2:$C$23,3),"CS","Err"))))</f>
        <v>OK</v>
      </c>
      <c r="BX113" s="3" t="str">
        <f>IF(BC113=" ","OK",IF(ISBLANK(VLOOKUP(BC113,'Player List'!$A$3:$C$275,3)),"Err",IF(VLOOKUP(BC113,'Player List'!$A$3:$C$275,3)='Player Input'!$B113,"OK",IF(VLOOKUP(BC113,'Player List'!$A$3:$C$275,2)=VLOOKUP($B113,'Lookup Lists'!$A$2:$C$23,3),"CS","Err"))))</f>
        <v>OK</v>
      </c>
      <c r="BY113" s="3" t="str">
        <f>IF(BD113=" ","OK",IF(ISBLANK(VLOOKUP(BD113,'Player List'!$A$3:$C$275,3)),"Err",IF(VLOOKUP(BD113,'Player List'!$A$3:$C$275,3)='Player Input'!$B113,"OK",IF(VLOOKUP(BD113,'Player List'!$A$3:$C$275,2)=VLOOKUP($B113,'Lookup Lists'!$A$2:$C$23,3),"CS","Err"))))</f>
        <v>OK</v>
      </c>
      <c r="BZ113" s="42" t="str">
        <f>IF(BE113=" ","OK",IF(ISBLANK(VLOOKUP(BE113,'Player List'!$A$3:$C$275,3)),"Err",IF(VLOOKUP(BE113,'Player List'!$A$3:$C$275,3)='Player Input'!$C113,"OK",IF(VLOOKUP(BE113,'Player List'!$A$3:$C$275,2)=VLOOKUP($C113,'Lookup Lists'!$A$2:$C$23,3),"CS","Err"))))</f>
        <v>OK</v>
      </c>
      <c r="CA113" s="3" t="str">
        <f>IF(BF113=" ","OK",IF(ISBLANK(VLOOKUP(BF113,'Player List'!$A$3:$C$275,3)),"Err",IF(VLOOKUP(BF113,'Player List'!$A$3:$C$275,3)='Player Input'!$C113,"OK",IF(VLOOKUP(BF113,'Player List'!$A$3:$C$275,2)=VLOOKUP($C113,'Lookup Lists'!$A$2:$C$23,3),"CS","Err"))))</f>
        <v>OK</v>
      </c>
      <c r="CB113" s="3" t="str">
        <f>IF(BG113=" ","OK",IF(ISBLANK(VLOOKUP(BG113,'Player List'!$A$3:$C$275,3)),"Err",IF(VLOOKUP(BG113,'Player List'!$A$3:$C$275,3)='Player Input'!$C113,"OK",IF(VLOOKUP(BG113,'Player List'!$A$3:$C$275,2)=VLOOKUP($C113,'Lookup Lists'!$A$2:$C$23,3),"CS","Err"))))</f>
        <v>OK</v>
      </c>
      <c r="CC113" s="3" t="str">
        <f>IF(BH113=" ","OK",IF(ISBLANK(VLOOKUP(BH113,'Player List'!$A$3:$C$275,3)),"Err",IF(VLOOKUP(BH113,'Player List'!$A$3:$C$275,3)='Player Input'!$C113,"OK",IF(VLOOKUP(BH113,'Player List'!$A$3:$C$275,2)=VLOOKUP($C113,'Lookup Lists'!$A$2:$C$23,3),"CS","Err"))))</f>
        <v>OK</v>
      </c>
      <c r="CD113" s="3" t="str">
        <f>IF(BI113=" ","OK",IF(ISBLANK(VLOOKUP(BI113,'Player List'!$A$3:$C$275,3)),"Err",IF(VLOOKUP(BI113,'Player List'!$A$3:$C$275,3)='Player Input'!$C113,"OK",IF(VLOOKUP(BI113,'Player List'!$A$3:$C$275,2)=VLOOKUP($C113,'Lookup Lists'!$A$2:$C$23,3),"CS","Err"))))</f>
        <v>OK</v>
      </c>
      <c r="CE113" s="3" t="str">
        <f>IF(BJ113=" ","OK",IF(ISBLANK(VLOOKUP(BJ113,'Player List'!$A$3:$C$275,3)),"Err",IF(VLOOKUP(BJ113,'Player List'!$A$3:$C$275,3)='Player Input'!$C113,"OK",IF(VLOOKUP(BJ113,'Player List'!$A$3:$C$275,2)=VLOOKUP($C113,'Lookup Lists'!$A$2:$C$23,3),"CS","Err"))))</f>
        <v>OK</v>
      </c>
      <c r="CF113" s="3" t="str">
        <f>IF(BK113=" ","OK",IF(ISBLANK(VLOOKUP(BK113,'Player List'!$A$3:$C$275,3)),"Err",IF(VLOOKUP(BK113,'Player List'!$A$3:$C$275,3)='Player Input'!$C113,"OK",IF(VLOOKUP(BK113,'Player List'!$A$3:$C$275,2)=VLOOKUP($C113,'Lookup Lists'!$A$2:$C$23,3),"CS","Err"))))</f>
        <v>OK</v>
      </c>
      <c r="CG113" s="3" t="str">
        <f>IF(BL113=" ","OK",IF(ISBLANK(VLOOKUP(BL113,'Player List'!$A$3:$C$275,3)),"Err",IF(VLOOKUP(BL113,'Player List'!$A$3:$C$275,3)='Player Input'!$C113,"OK",IF(VLOOKUP(BL113,'Player List'!$A$3:$C$275,2)=VLOOKUP($C113,'Lookup Lists'!$A$2:$C$23,3),"CS","Err"))))</f>
        <v>OK</v>
      </c>
      <c r="CH113" s="3" t="str">
        <f>IF(BM113=" ","OK",IF(ISBLANK(VLOOKUP(BM113,'Player List'!$A$3:$C$275,3)),"Err",IF(VLOOKUP(BM113,'Player List'!$A$3:$C$275,3)='Player Input'!$C113,"OK",IF(VLOOKUP(BM113,'Player List'!$A$3:$C$275,2)=VLOOKUP($C113,'Lookup Lists'!$A$2:$C$23,3),"CS","Err"))))</f>
        <v>OK</v>
      </c>
      <c r="CI113" s="43" t="str">
        <f>IF(BN113=" ","OK",IF(ISBLANK(VLOOKUP(BN113,'Player List'!$A$3:$C$275,3)),"Err",IF(VLOOKUP(BN113,'Player List'!$A$3:$C$275,3)='Player Input'!$C113,"OK",IF(VLOOKUP(BN113,'Player List'!$A$3:$C$275,2)=VLOOKUP($C113,'Lookup Lists'!$A$2:$C$23,3),"CS","Err"))))</f>
        <v>OK</v>
      </c>
    </row>
    <row r="114" spans="1:87" x14ac:dyDescent="0.2">
      <c r="A114" s="90">
        <v>42738</v>
      </c>
      <c r="B114" s="89" t="s">
        <v>273</v>
      </c>
      <c r="C114" s="89" t="s">
        <v>390</v>
      </c>
      <c r="D114" s="60" t="str">
        <f t="shared" si="57"/>
        <v>OK</v>
      </c>
      <c r="E114" s="42">
        <v>154</v>
      </c>
      <c r="F114" s="46" t="str">
        <f>VLOOKUP(E114,'Player List'!$A$3:$F$275,6)</f>
        <v>T WILSON</v>
      </c>
      <c r="G114" s="3">
        <v>152</v>
      </c>
      <c r="H114" s="46" t="str">
        <f>VLOOKUP(G114,'Player List'!$A$3:$F$275,6)</f>
        <v>S BUFTON</v>
      </c>
      <c r="I114" s="3">
        <v>147</v>
      </c>
      <c r="J114" s="46" t="str">
        <f>VLOOKUP(I114,'Player List'!$A$3:$F$275,6)</f>
        <v>G HARNWELL</v>
      </c>
      <c r="K114" s="3">
        <v>106</v>
      </c>
      <c r="L114" s="46" t="str">
        <f>VLOOKUP(K114,'Player List'!$A$3:$F$275,6)</f>
        <v>G WILLIAMS</v>
      </c>
      <c r="M114" s="42">
        <v>268</v>
      </c>
      <c r="N114" s="46" t="str">
        <f>VLOOKUP(M114,'Player List'!$A$3:$F$275,6)</f>
        <v>I STEPHENSON</v>
      </c>
      <c r="O114" s="3">
        <v>151</v>
      </c>
      <c r="P114" s="46" t="str">
        <f>VLOOKUP(O114,'Player List'!$A$3:$F$275,6)</f>
        <v>B BUFTON</v>
      </c>
      <c r="Q114" s="3">
        <v>144</v>
      </c>
      <c r="R114" s="46" t="str">
        <f>VLOOKUP(Q114,'Player List'!$A$3:$F$275,6)</f>
        <v>M LEAKE</v>
      </c>
      <c r="S114" s="3">
        <v>145</v>
      </c>
      <c r="T114" s="47" t="str">
        <f>VLOOKUP(S114,'Player List'!$A$3:$F$275,6)</f>
        <v>M ROBINSON</v>
      </c>
      <c r="U114" s="46"/>
      <c r="V114" s="46" t="e">
        <f>VLOOKUP(U114,'Player List'!$A$3:$F$275,6)</f>
        <v>#N/A</v>
      </c>
      <c r="W114" s="46"/>
      <c r="X114" s="47" t="e">
        <f>VLOOKUP(W114,'Player List'!$A$3:$F$275,6)</f>
        <v>#N/A</v>
      </c>
      <c r="Y114" s="34"/>
      <c r="Z114" s="42">
        <v>351</v>
      </c>
      <c r="AA114" s="46" t="str">
        <f>VLOOKUP(Z114,'Player List'!$A$3:$F$275,6)</f>
        <v>T NEILSON</v>
      </c>
      <c r="AB114" s="3">
        <v>362</v>
      </c>
      <c r="AC114" s="46" t="str">
        <f>VLOOKUP(AB114,'Player List'!$A$3:$F$275,6)</f>
        <v>P BEARMAN</v>
      </c>
      <c r="AD114" s="3">
        <v>342</v>
      </c>
      <c r="AE114" s="46" t="str">
        <f>VLOOKUP(AD114,'Player List'!$A$3:$F$275,6)</f>
        <v>K WOODEN</v>
      </c>
      <c r="AF114" s="3">
        <v>340</v>
      </c>
      <c r="AG114" s="47" t="str">
        <f>VLOOKUP(AF114,'Player List'!$A$3:$F$275,6)</f>
        <v>J KNOWLES</v>
      </c>
      <c r="AH114" s="42">
        <v>363</v>
      </c>
      <c r="AI114" s="46" t="str">
        <f>VLOOKUP(AH114,'Player List'!$A$3:$F$275,6)</f>
        <v>S MASON</v>
      </c>
      <c r="AJ114" s="3">
        <v>346</v>
      </c>
      <c r="AK114" s="46" t="str">
        <f>VLOOKUP(AJ114,'Player List'!$A$3:$F$275,6)</f>
        <v>R WILLIAMS</v>
      </c>
      <c r="AL114" s="3">
        <v>339</v>
      </c>
      <c r="AM114" s="46" t="str">
        <f>VLOOKUP(AL114,'Player List'!$A$3:$F$275,6)</f>
        <v>R HARRIS</v>
      </c>
      <c r="AN114" s="3">
        <v>343</v>
      </c>
      <c r="AO114" s="47" t="str">
        <f>VLOOKUP(AN114,'Player List'!$A$3:$F$275,6)</f>
        <v>J MILLER</v>
      </c>
      <c r="AP114" s="46"/>
      <c r="AQ114" s="46" t="e">
        <f>VLOOKUP(AP114,'Player List'!$A$3:$F$275,6)</f>
        <v>#N/A</v>
      </c>
      <c r="AR114" s="46"/>
      <c r="AS114" s="47" t="e">
        <f>VLOOKUP(AR114,'Player List'!$A$3:$F$275,6)</f>
        <v>#N/A</v>
      </c>
      <c r="AU114" s="42">
        <f t="shared" si="74"/>
        <v>154</v>
      </c>
      <c r="AV114" s="3">
        <f t="shared" si="75"/>
        <v>152</v>
      </c>
      <c r="AW114" s="3">
        <f t="shared" si="76"/>
        <v>147</v>
      </c>
      <c r="AX114" s="3">
        <f t="shared" si="77"/>
        <v>106</v>
      </c>
      <c r="AY114" s="3">
        <f t="shared" si="78"/>
        <v>268</v>
      </c>
      <c r="AZ114" s="3">
        <f t="shared" si="79"/>
        <v>151</v>
      </c>
      <c r="BA114" s="3">
        <f t="shared" si="80"/>
        <v>144</v>
      </c>
      <c r="BB114" s="3">
        <f t="shared" si="81"/>
        <v>145</v>
      </c>
      <c r="BC114" s="3" t="str">
        <f t="shared" si="53"/>
        <v xml:space="preserve"> </v>
      </c>
      <c r="BD114" s="3" t="str">
        <f t="shared" si="54"/>
        <v xml:space="preserve"> </v>
      </c>
      <c r="BE114" s="42">
        <f t="shared" si="82"/>
        <v>351</v>
      </c>
      <c r="BF114" s="3">
        <f t="shared" si="83"/>
        <v>362</v>
      </c>
      <c r="BG114" s="3">
        <f t="shared" si="84"/>
        <v>342</v>
      </c>
      <c r="BH114" s="3">
        <f t="shared" si="85"/>
        <v>340</v>
      </c>
      <c r="BI114" s="3">
        <f t="shared" si="86"/>
        <v>363</v>
      </c>
      <c r="BJ114" s="3">
        <f t="shared" si="87"/>
        <v>346</v>
      </c>
      <c r="BK114" s="3">
        <f t="shared" si="88"/>
        <v>339</v>
      </c>
      <c r="BL114" s="3">
        <f t="shared" si="89"/>
        <v>343</v>
      </c>
      <c r="BM114" s="3" t="str">
        <f t="shared" si="55"/>
        <v xml:space="preserve"> </v>
      </c>
      <c r="BN114" s="43" t="str">
        <f t="shared" si="56"/>
        <v xml:space="preserve"> </v>
      </c>
      <c r="BP114" s="42" t="str">
        <f>IF(AU114=" ","OK",IF(ISBLANK(VLOOKUP(AU114,'Player List'!$A$3:$C$275,3)),"Err",IF(VLOOKUP(AU114,'Player List'!$A$3:$C$275,3)='Player Input'!$B114,"OK",IF(VLOOKUP(AU114,'Player List'!$A$3:$C$275,2)=VLOOKUP($B114,'Lookup Lists'!$A$2:$C$23,3),"CS","Err"))))</f>
        <v>OK</v>
      </c>
      <c r="BQ114" s="3" t="str">
        <f>IF(AV114=" ","OK",IF(ISBLANK(VLOOKUP(AV114,'Player List'!$A$3:$C$275,3)),"Err",IF(VLOOKUP(AV114,'Player List'!$A$3:$C$275,3)='Player Input'!$B114,"OK",IF(VLOOKUP(AV114,'Player List'!$A$3:$C$275,2)=VLOOKUP($B114,'Lookup Lists'!$A$2:$C$23,3),"CS","Err"))))</f>
        <v>OK</v>
      </c>
      <c r="BR114" s="3" t="str">
        <f>IF(AW114=" ","OK",IF(ISBLANK(VLOOKUP(AW114,'Player List'!$A$3:$C$275,3)),"Err",IF(VLOOKUP(AW114,'Player List'!$A$3:$C$275,3)='Player Input'!$B114,"OK",IF(VLOOKUP(AW114,'Player List'!$A$3:$C$275,2)=VLOOKUP($B114,'Lookup Lists'!$A$2:$C$23,3),"CS","Err"))))</f>
        <v>OK</v>
      </c>
      <c r="BS114" s="3" t="str">
        <f>IF(AX114=" ","OK",IF(ISBLANK(VLOOKUP(AX114,'Player List'!$A$3:$C$275,3)),"Err",IF(VLOOKUP(AX114,'Player List'!$A$3:$C$275,3)='Player Input'!$B114,"OK",IF(VLOOKUP(AX114,'Player List'!$A$3:$C$275,2)=VLOOKUP($B114,'Lookup Lists'!$A$2:$C$23,3),"CS","Err"))))</f>
        <v>OK</v>
      </c>
      <c r="BT114" s="3" t="str">
        <f>IF(AY114=" ","OK",IF(ISBLANK(VLOOKUP(AY114,'Player List'!$A$3:$C$275,3)),"Err",IF(VLOOKUP(AY114,'Player List'!$A$3:$C$275,3)='Player Input'!$B114,"OK",IF(VLOOKUP(AY114,'Player List'!$A$3:$C$275,2)=VLOOKUP($B114,'Lookup Lists'!$A$2:$C$23,3),"CS","Err"))))</f>
        <v>OK</v>
      </c>
      <c r="BU114" s="3" t="str">
        <f>IF(AZ114=" ","OK",IF(ISBLANK(VLOOKUP(AZ114,'Player List'!$A$3:$C$275,3)),"Err",IF(VLOOKUP(AZ114,'Player List'!$A$3:$C$275,3)='Player Input'!$B114,"OK",IF(VLOOKUP(AZ114,'Player List'!$A$3:$C$275,2)=VLOOKUP($B114,'Lookup Lists'!$A$2:$C$23,3),"CS","Err"))))</f>
        <v>OK</v>
      </c>
      <c r="BV114" s="3" t="str">
        <f>IF(BA114=" ","OK",IF(ISBLANK(VLOOKUP(BA114,'Player List'!$A$3:$C$275,3)),"Err",IF(VLOOKUP(BA114,'Player List'!$A$3:$C$275,3)='Player Input'!$B114,"OK",IF(VLOOKUP(BA114,'Player List'!$A$3:$C$275,2)=VLOOKUP($B114,'Lookup Lists'!$A$2:$C$23,3),"CS","Err"))))</f>
        <v>OK</v>
      </c>
      <c r="BW114" s="3" t="str">
        <f>IF(BB114=" ","OK",IF(ISBLANK(VLOOKUP(BB114,'Player List'!$A$3:$C$275,3)),"Err",IF(VLOOKUP(BB114,'Player List'!$A$3:$C$275,3)='Player Input'!$B114,"OK",IF(VLOOKUP(BB114,'Player List'!$A$3:$C$275,2)=VLOOKUP($B114,'Lookup Lists'!$A$2:$C$23,3),"CS","Err"))))</f>
        <v>OK</v>
      </c>
      <c r="BX114" s="3" t="str">
        <f>IF(BC114=" ","OK",IF(ISBLANK(VLOOKUP(BC114,'Player List'!$A$3:$C$275,3)),"Err",IF(VLOOKUP(BC114,'Player List'!$A$3:$C$275,3)='Player Input'!$B114,"OK",IF(VLOOKUP(BC114,'Player List'!$A$3:$C$275,2)=VLOOKUP($B114,'Lookup Lists'!$A$2:$C$23,3),"CS","Err"))))</f>
        <v>OK</v>
      </c>
      <c r="BY114" s="3" t="str">
        <f>IF(BD114=" ","OK",IF(ISBLANK(VLOOKUP(BD114,'Player List'!$A$3:$C$275,3)),"Err",IF(VLOOKUP(BD114,'Player List'!$A$3:$C$275,3)='Player Input'!$B114,"OK",IF(VLOOKUP(BD114,'Player List'!$A$3:$C$275,2)=VLOOKUP($B114,'Lookup Lists'!$A$2:$C$23,3),"CS","Err"))))</f>
        <v>OK</v>
      </c>
      <c r="BZ114" s="42" t="str">
        <f>IF(BE114=" ","OK",IF(ISBLANK(VLOOKUP(BE114,'Player List'!$A$3:$C$275,3)),"Err",IF(VLOOKUP(BE114,'Player List'!$A$3:$C$275,3)='Player Input'!$C114,"OK",IF(VLOOKUP(BE114,'Player List'!$A$3:$C$275,2)=VLOOKUP($C114,'Lookup Lists'!$A$2:$C$23,3),"CS","Err"))))</f>
        <v>OK</v>
      </c>
      <c r="CA114" s="3" t="str">
        <f>IF(BF114=" ","OK",IF(ISBLANK(VLOOKUP(BF114,'Player List'!$A$3:$C$275,3)),"Err",IF(VLOOKUP(BF114,'Player List'!$A$3:$C$275,3)='Player Input'!$C114,"OK",IF(VLOOKUP(BF114,'Player List'!$A$3:$C$275,2)=VLOOKUP($C114,'Lookup Lists'!$A$2:$C$23,3),"CS","Err"))))</f>
        <v>OK</v>
      </c>
      <c r="CB114" s="3" t="str">
        <f>IF(BG114=" ","OK",IF(ISBLANK(VLOOKUP(BG114,'Player List'!$A$3:$C$275,3)),"Err",IF(VLOOKUP(BG114,'Player List'!$A$3:$C$275,3)='Player Input'!$C114,"OK",IF(VLOOKUP(BG114,'Player List'!$A$3:$C$275,2)=VLOOKUP($C114,'Lookup Lists'!$A$2:$C$23,3),"CS","Err"))))</f>
        <v>OK</v>
      </c>
      <c r="CC114" s="3" t="str">
        <f>IF(BH114=" ","OK",IF(ISBLANK(VLOOKUP(BH114,'Player List'!$A$3:$C$275,3)),"Err",IF(VLOOKUP(BH114,'Player List'!$A$3:$C$275,3)='Player Input'!$C114,"OK",IF(VLOOKUP(BH114,'Player List'!$A$3:$C$275,2)=VLOOKUP($C114,'Lookup Lists'!$A$2:$C$23,3),"CS","Err"))))</f>
        <v>OK</v>
      </c>
      <c r="CD114" s="3" t="str">
        <f>IF(BI114=" ","OK",IF(ISBLANK(VLOOKUP(BI114,'Player List'!$A$3:$C$275,3)),"Err",IF(VLOOKUP(BI114,'Player List'!$A$3:$C$275,3)='Player Input'!$C114,"OK",IF(VLOOKUP(BI114,'Player List'!$A$3:$C$275,2)=VLOOKUP($C114,'Lookup Lists'!$A$2:$C$23,3),"CS","Err"))))</f>
        <v>OK</v>
      </c>
      <c r="CE114" s="3" t="str">
        <f>IF(BJ114=" ","OK",IF(ISBLANK(VLOOKUP(BJ114,'Player List'!$A$3:$C$275,3)),"Err",IF(VLOOKUP(BJ114,'Player List'!$A$3:$C$275,3)='Player Input'!$C114,"OK",IF(VLOOKUP(BJ114,'Player List'!$A$3:$C$275,2)=VLOOKUP($C114,'Lookup Lists'!$A$2:$C$23,3),"CS","Err"))))</f>
        <v>OK</v>
      </c>
      <c r="CF114" s="3" t="str">
        <f>IF(BK114=" ","OK",IF(ISBLANK(VLOOKUP(BK114,'Player List'!$A$3:$C$275,3)),"Err",IF(VLOOKUP(BK114,'Player List'!$A$3:$C$275,3)='Player Input'!$C114,"OK",IF(VLOOKUP(BK114,'Player List'!$A$3:$C$275,2)=VLOOKUP($C114,'Lookup Lists'!$A$2:$C$23,3),"CS","Err"))))</f>
        <v>OK</v>
      </c>
      <c r="CG114" s="3" t="str">
        <f>IF(BL114=" ","OK",IF(ISBLANK(VLOOKUP(BL114,'Player List'!$A$3:$C$275,3)),"Err",IF(VLOOKUP(BL114,'Player List'!$A$3:$C$275,3)='Player Input'!$C114,"OK",IF(VLOOKUP(BL114,'Player List'!$A$3:$C$275,2)=VLOOKUP($C114,'Lookup Lists'!$A$2:$C$23,3),"CS","Err"))))</f>
        <v>OK</v>
      </c>
      <c r="CH114" s="3" t="str">
        <f>IF(BM114=" ","OK",IF(ISBLANK(VLOOKUP(BM114,'Player List'!$A$3:$C$275,3)),"Err",IF(VLOOKUP(BM114,'Player List'!$A$3:$C$275,3)='Player Input'!$C114,"OK",IF(VLOOKUP(BM114,'Player List'!$A$3:$C$275,2)=VLOOKUP($C114,'Lookup Lists'!$A$2:$C$23,3),"CS","Err"))))</f>
        <v>OK</v>
      </c>
      <c r="CI114" s="43" t="str">
        <f>IF(BN114=" ","OK",IF(ISBLANK(VLOOKUP(BN114,'Player List'!$A$3:$C$275,3)),"Err",IF(VLOOKUP(BN114,'Player List'!$A$3:$C$275,3)='Player Input'!$C114,"OK",IF(VLOOKUP(BN114,'Player List'!$A$3:$C$275,2)=VLOOKUP($C114,'Lookup Lists'!$A$2:$C$23,3),"CS","Err"))))</f>
        <v>OK</v>
      </c>
    </row>
    <row r="115" spans="1:87" x14ac:dyDescent="0.2">
      <c r="A115" s="108">
        <v>42740</v>
      </c>
      <c r="B115" s="109" t="s">
        <v>262</v>
      </c>
      <c r="C115" s="109" t="s">
        <v>350</v>
      </c>
      <c r="D115" s="60" t="str">
        <f t="shared" si="57"/>
        <v>OK</v>
      </c>
      <c r="E115" s="42">
        <v>116</v>
      </c>
      <c r="F115" s="46" t="str">
        <f>VLOOKUP(E115,'Player List'!$A$3:$F$275,6)</f>
        <v>S AYLING</v>
      </c>
      <c r="G115" s="3">
        <v>110</v>
      </c>
      <c r="H115" s="46" t="str">
        <f>VLOOKUP(G115,'Player List'!$A$3:$F$275,6)</f>
        <v>J BELL</v>
      </c>
      <c r="I115" s="3">
        <v>321</v>
      </c>
      <c r="J115" s="46" t="str">
        <f>VLOOKUP(I115,'Player List'!$A$3:$F$275,6)</f>
        <v>T SMITH</v>
      </c>
      <c r="K115" s="3">
        <v>111</v>
      </c>
      <c r="L115" s="46" t="str">
        <f>VLOOKUP(K115,'Player List'!$A$3:$F$275,6)</f>
        <v>S MCINTYRE</v>
      </c>
      <c r="M115" s="42">
        <v>223</v>
      </c>
      <c r="N115" s="46" t="str">
        <f>VLOOKUP(M115,'Player List'!$A$3:$F$275,6)</f>
        <v>B TWEEDALE</v>
      </c>
      <c r="O115" s="3">
        <v>317</v>
      </c>
      <c r="P115" s="46" t="str">
        <f>VLOOKUP(O115,'Player List'!$A$3:$F$275,6)</f>
        <v>D GOSLING-SMITH</v>
      </c>
      <c r="Q115" s="3">
        <v>118</v>
      </c>
      <c r="R115" s="46" t="str">
        <f>VLOOKUP(Q115,'Player List'!$A$3:$F$275,6)</f>
        <v>V HOWLEY</v>
      </c>
      <c r="S115" s="3">
        <v>113</v>
      </c>
      <c r="T115" s="47" t="str">
        <f>VLOOKUP(S115,'Player List'!$A$3:$F$275,6)</f>
        <v>S CURTIS</v>
      </c>
      <c r="U115" s="46"/>
      <c r="V115" s="46" t="e">
        <f>VLOOKUP(U115,'Player List'!$A$3:$F$275,6)</f>
        <v>#N/A</v>
      </c>
      <c r="W115" s="46"/>
      <c r="X115" s="47" t="e">
        <f>VLOOKUP(W115,'Player List'!$A$3:$F$275,6)</f>
        <v>#N/A</v>
      </c>
      <c r="Y115" s="34"/>
      <c r="Z115" s="42">
        <v>181</v>
      </c>
      <c r="AA115" s="46" t="str">
        <f>VLOOKUP(Z115,'Player List'!$A$3:$F$275,6)</f>
        <v>D FOULKES</v>
      </c>
      <c r="AB115" s="3">
        <v>48</v>
      </c>
      <c r="AC115" s="46" t="str">
        <f>VLOOKUP(AB115,'Player List'!$A$3:$F$275,6)</f>
        <v>G GANGE</v>
      </c>
      <c r="AD115" s="3">
        <v>47</v>
      </c>
      <c r="AE115" s="46" t="str">
        <f>VLOOKUP(AD115,'Player List'!$A$3:$F$275,6)</f>
        <v>B GANGE</v>
      </c>
      <c r="AF115" s="3">
        <v>46</v>
      </c>
      <c r="AG115" s="47" t="str">
        <f>VLOOKUP(AF115,'Player List'!$A$3:$F$275,6)</f>
        <v>J COOPER</v>
      </c>
      <c r="AH115" s="42">
        <v>219</v>
      </c>
      <c r="AI115" s="46" t="str">
        <f>VLOOKUP(AH115,'Player List'!$A$3:$F$275,6)</f>
        <v>G PRES</v>
      </c>
      <c r="AJ115" s="3">
        <v>214</v>
      </c>
      <c r="AK115" s="46" t="str">
        <f>VLOOKUP(AJ115,'Player List'!$A$3:$F$275,6)</f>
        <v>D EVERY</v>
      </c>
      <c r="AL115" s="3">
        <v>63</v>
      </c>
      <c r="AM115" s="46" t="str">
        <f>VLOOKUP(AL115,'Player List'!$A$3:$F$275,6)</f>
        <v>D REES</v>
      </c>
      <c r="AN115" s="3">
        <v>313</v>
      </c>
      <c r="AO115" s="47" t="str">
        <f>VLOOKUP(AN115,'Player List'!$A$3:$F$275,6)</f>
        <v>B CONSTABLE</v>
      </c>
      <c r="AP115" s="46"/>
      <c r="AQ115" s="46" t="e">
        <f>VLOOKUP(AP115,'Player List'!$A$3:$F$275,6)</f>
        <v>#N/A</v>
      </c>
      <c r="AR115" s="46"/>
      <c r="AS115" s="47" t="e">
        <f>VLOOKUP(AR115,'Player List'!$A$3:$F$275,6)</f>
        <v>#N/A</v>
      </c>
      <c r="AU115" s="42">
        <f t="shared" si="74"/>
        <v>116</v>
      </c>
      <c r="AV115" s="3">
        <f t="shared" si="75"/>
        <v>110</v>
      </c>
      <c r="AW115" s="3">
        <f t="shared" si="76"/>
        <v>321</v>
      </c>
      <c r="AX115" s="3">
        <f t="shared" si="77"/>
        <v>111</v>
      </c>
      <c r="AY115" s="3">
        <f t="shared" si="78"/>
        <v>223</v>
      </c>
      <c r="AZ115" s="3">
        <f t="shared" si="79"/>
        <v>317</v>
      </c>
      <c r="BA115" s="3">
        <f t="shared" si="80"/>
        <v>118</v>
      </c>
      <c r="BB115" s="3">
        <f t="shared" si="81"/>
        <v>113</v>
      </c>
      <c r="BC115" s="3" t="str">
        <f t="shared" si="53"/>
        <v xml:space="preserve"> </v>
      </c>
      <c r="BD115" s="3" t="str">
        <f t="shared" si="54"/>
        <v xml:space="preserve"> </v>
      </c>
      <c r="BE115" s="42">
        <f t="shared" si="82"/>
        <v>181</v>
      </c>
      <c r="BF115" s="3">
        <f t="shared" si="83"/>
        <v>48</v>
      </c>
      <c r="BG115" s="3">
        <f t="shared" si="84"/>
        <v>47</v>
      </c>
      <c r="BH115" s="3">
        <f t="shared" si="85"/>
        <v>46</v>
      </c>
      <c r="BI115" s="3">
        <f t="shared" si="86"/>
        <v>219</v>
      </c>
      <c r="BJ115" s="3">
        <f t="shared" si="87"/>
        <v>214</v>
      </c>
      <c r="BK115" s="3">
        <f t="shared" si="88"/>
        <v>63</v>
      </c>
      <c r="BL115" s="3">
        <f t="shared" si="89"/>
        <v>313</v>
      </c>
      <c r="BM115" s="3" t="str">
        <f t="shared" si="55"/>
        <v xml:space="preserve"> </v>
      </c>
      <c r="BN115" s="43" t="str">
        <f t="shared" si="56"/>
        <v xml:space="preserve"> </v>
      </c>
      <c r="BP115" s="42" t="str">
        <f>IF(AU115=" ","OK",IF(ISBLANK(VLOOKUP(AU115,'Player List'!$A$3:$C$275,3)),"Err",IF(VLOOKUP(AU115,'Player List'!$A$3:$C$275,3)='Player Input'!$B115,"OK",IF(VLOOKUP(AU115,'Player List'!$A$3:$C$275,2)=VLOOKUP($B115,'Lookup Lists'!$A$2:$C$23,3),"CS","Err"))))</f>
        <v>OK</v>
      </c>
      <c r="BQ115" s="3" t="str">
        <f>IF(AV115=" ","OK",IF(ISBLANK(VLOOKUP(AV115,'Player List'!$A$3:$C$275,3)),"Err",IF(VLOOKUP(AV115,'Player List'!$A$3:$C$275,3)='Player Input'!$B115,"OK",IF(VLOOKUP(AV115,'Player List'!$A$3:$C$275,2)=VLOOKUP($B115,'Lookup Lists'!$A$2:$C$23,3),"CS","Err"))))</f>
        <v>OK</v>
      </c>
      <c r="BR115" s="3" t="str">
        <f>IF(AW115=" ","OK",IF(ISBLANK(VLOOKUP(AW115,'Player List'!$A$3:$C$275,3)),"Err",IF(VLOOKUP(AW115,'Player List'!$A$3:$C$275,3)='Player Input'!$B115,"OK",IF(VLOOKUP(AW115,'Player List'!$A$3:$C$275,2)=VLOOKUP($B115,'Lookup Lists'!$A$2:$C$23,3),"CS","Err"))))</f>
        <v>OK</v>
      </c>
      <c r="BS115" s="3" t="str">
        <f>IF(AX115=" ","OK",IF(ISBLANK(VLOOKUP(AX115,'Player List'!$A$3:$C$275,3)),"Err",IF(VLOOKUP(AX115,'Player List'!$A$3:$C$275,3)='Player Input'!$B115,"OK",IF(VLOOKUP(AX115,'Player List'!$A$3:$C$275,2)=VLOOKUP($B115,'Lookup Lists'!$A$2:$C$23,3),"CS","Err"))))</f>
        <v>OK</v>
      </c>
      <c r="BT115" s="3" t="str">
        <f>IF(AY115=" ","OK",IF(ISBLANK(VLOOKUP(AY115,'Player List'!$A$3:$C$275,3)),"Err",IF(VLOOKUP(AY115,'Player List'!$A$3:$C$275,3)='Player Input'!$B115,"OK",IF(VLOOKUP(AY115,'Player List'!$A$3:$C$275,2)=VLOOKUP($B115,'Lookup Lists'!$A$2:$C$23,3),"CS","Err"))))</f>
        <v>OK</v>
      </c>
      <c r="BU115" s="3" t="str">
        <f>IF(AZ115=" ","OK",IF(ISBLANK(VLOOKUP(AZ115,'Player List'!$A$3:$C$275,3)),"Err",IF(VLOOKUP(AZ115,'Player List'!$A$3:$C$275,3)='Player Input'!$B115,"OK",IF(VLOOKUP(AZ115,'Player List'!$A$3:$C$275,2)=VLOOKUP($B115,'Lookup Lists'!$A$2:$C$23,3),"CS","Err"))))</f>
        <v>OK</v>
      </c>
      <c r="BV115" s="3" t="str">
        <f>IF(BA115=" ","OK",IF(ISBLANK(VLOOKUP(BA115,'Player List'!$A$3:$C$275,3)),"Err",IF(VLOOKUP(BA115,'Player List'!$A$3:$C$275,3)='Player Input'!$B115,"OK",IF(VLOOKUP(BA115,'Player List'!$A$3:$C$275,2)=VLOOKUP($B115,'Lookup Lists'!$A$2:$C$23,3),"CS","Err"))))</f>
        <v>OK</v>
      </c>
      <c r="BW115" s="3" t="str">
        <f>IF(BB115=" ","OK",IF(ISBLANK(VLOOKUP(BB115,'Player List'!$A$3:$C$275,3)),"Err",IF(VLOOKUP(BB115,'Player List'!$A$3:$C$275,3)='Player Input'!$B115,"OK",IF(VLOOKUP(BB115,'Player List'!$A$3:$C$275,2)=VLOOKUP($B115,'Lookup Lists'!$A$2:$C$23,3),"CS","Err"))))</f>
        <v>OK</v>
      </c>
      <c r="BX115" s="3" t="str">
        <f>IF(BC115=" ","OK",IF(ISBLANK(VLOOKUP(BC115,'Player List'!$A$3:$C$275,3)),"Err",IF(VLOOKUP(BC115,'Player List'!$A$3:$C$275,3)='Player Input'!$B115,"OK",IF(VLOOKUP(BC115,'Player List'!$A$3:$C$275,2)=VLOOKUP($B115,'Lookup Lists'!$A$2:$C$23,3),"CS","Err"))))</f>
        <v>OK</v>
      </c>
      <c r="BY115" s="3" t="str">
        <f>IF(BD115=" ","OK",IF(ISBLANK(VLOOKUP(BD115,'Player List'!$A$3:$C$275,3)),"Err",IF(VLOOKUP(BD115,'Player List'!$A$3:$C$275,3)='Player Input'!$B115,"OK",IF(VLOOKUP(BD115,'Player List'!$A$3:$C$275,2)=VLOOKUP($B115,'Lookup Lists'!$A$2:$C$23,3),"CS","Err"))))</f>
        <v>OK</v>
      </c>
      <c r="BZ115" s="42" t="str">
        <f>IF(BE115=" ","OK",IF(ISBLANK(VLOOKUP(BE115,'Player List'!$A$3:$C$275,3)),"Err",IF(VLOOKUP(BE115,'Player List'!$A$3:$C$275,3)='Player Input'!$C115,"OK",IF(VLOOKUP(BE115,'Player List'!$A$3:$C$275,2)=VLOOKUP($C115,'Lookup Lists'!$A$2:$C$23,3),"CS","Err"))))</f>
        <v>OK</v>
      </c>
      <c r="CA115" s="3" t="str">
        <f>IF(BF115=" ","OK",IF(ISBLANK(VLOOKUP(BF115,'Player List'!$A$3:$C$275,3)),"Err",IF(VLOOKUP(BF115,'Player List'!$A$3:$C$275,3)='Player Input'!$C115,"OK",IF(VLOOKUP(BF115,'Player List'!$A$3:$C$275,2)=VLOOKUP($C115,'Lookup Lists'!$A$2:$C$23,3),"CS","Err"))))</f>
        <v>OK</v>
      </c>
      <c r="CB115" s="3" t="str">
        <f>IF(BG115=" ","OK",IF(ISBLANK(VLOOKUP(BG115,'Player List'!$A$3:$C$275,3)),"Err",IF(VLOOKUP(BG115,'Player List'!$A$3:$C$275,3)='Player Input'!$C115,"OK",IF(VLOOKUP(BG115,'Player List'!$A$3:$C$275,2)=VLOOKUP($C115,'Lookup Lists'!$A$2:$C$23,3),"CS","Err"))))</f>
        <v>OK</v>
      </c>
      <c r="CC115" s="3" t="str">
        <f>IF(BH115=" ","OK",IF(ISBLANK(VLOOKUP(BH115,'Player List'!$A$3:$C$275,3)),"Err",IF(VLOOKUP(BH115,'Player List'!$A$3:$C$275,3)='Player Input'!$C115,"OK",IF(VLOOKUP(BH115,'Player List'!$A$3:$C$275,2)=VLOOKUP($C115,'Lookup Lists'!$A$2:$C$23,3),"CS","Err"))))</f>
        <v>OK</v>
      </c>
      <c r="CD115" s="3" t="str">
        <f>IF(BI115=" ","OK",IF(ISBLANK(VLOOKUP(BI115,'Player List'!$A$3:$C$275,3)),"Err",IF(VLOOKUP(BI115,'Player List'!$A$3:$C$275,3)='Player Input'!$C115,"OK",IF(VLOOKUP(BI115,'Player List'!$A$3:$C$275,2)=VLOOKUP($C115,'Lookup Lists'!$A$2:$C$23,3),"CS","Err"))))</f>
        <v>OK</v>
      </c>
      <c r="CE115" s="3" t="str">
        <f>IF(BJ115=" ","OK",IF(ISBLANK(VLOOKUP(BJ115,'Player List'!$A$3:$C$275,3)),"Err",IF(VLOOKUP(BJ115,'Player List'!$A$3:$C$275,3)='Player Input'!$C115,"OK",IF(VLOOKUP(BJ115,'Player List'!$A$3:$C$275,2)=VLOOKUP($C115,'Lookup Lists'!$A$2:$C$23,3),"CS","Err"))))</f>
        <v>OK</v>
      </c>
      <c r="CF115" s="3" t="str">
        <f>IF(BK115=" ","OK",IF(ISBLANK(VLOOKUP(BK115,'Player List'!$A$3:$C$275,3)),"Err",IF(VLOOKUP(BK115,'Player List'!$A$3:$C$275,3)='Player Input'!$C115,"OK",IF(VLOOKUP(BK115,'Player List'!$A$3:$C$275,2)=VLOOKUP($C115,'Lookup Lists'!$A$2:$C$23,3),"CS","Err"))))</f>
        <v>OK</v>
      </c>
      <c r="CG115" s="3" t="str">
        <f>IF(BL115=" ","OK",IF(ISBLANK(VLOOKUP(BL115,'Player List'!$A$3:$C$275,3)),"Err",IF(VLOOKUP(BL115,'Player List'!$A$3:$C$275,3)='Player Input'!$C115,"OK",IF(VLOOKUP(BL115,'Player List'!$A$3:$C$275,2)=VLOOKUP($C115,'Lookup Lists'!$A$2:$C$23,3),"CS","Err"))))</f>
        <v>OK</v>
      </c>
      <c r="CH115" s="3" t="str">
        <f>IF(BM115=" ","OK",IF(ISBLANK(VLOOKUP(BM115,'Player List'!$A$3:$C$275,3)),"Err",IF(VLOOKUP(BM115,'Player List'!$A$3:$C$275,3)='Player Input'!$C115,"OK",IF(VLOOKUP(BM115,'Player List'!$A$3:$C$275,2)=VLOOKUP($C115,'Lookup Lists'!$A$2:$C$23,3),"CS","Err"))))</f>
        <v>OK</v>
      </c>
      <c r="CI115" s="43" t="str">
        <f>IF(BN115=" ","OK",IF(ISBLANK(VLOOKUP(BN115,'Player List'!$A$3:$C$275,3)),"Err",IF(VLOOKUP(BN115,'Player List'!$A$3:$C$275,3)='Player Input'!$C115,"OK",IF(VLOOKUP(BN115,'Player List'!$A$3:$C$275,2)=VLOOKUP($C115,'Lookup Lists'!$A$2:$C$23,3),"CS","Err"))))</f>
        <v>OK</v>
      </c>
    </row>
    <row r="116" spans="1:87" x14ac:dyDescent="0.2">
      <c r="A116" s="90">
        <v>42740</v>
      </c>
      <c r="B116" s="89" t="s">
        <v>11</v>
      </c>
      <c r="C116" s="89" t="s">
        <v>12</v>
      </c>
      <c r="D116" s="60" t="str">
        <f t="shared" si="57"/>
        <v>OK</v>
      </c>
      <c r="E116" s="42">
        <v>126</v>
      </c>
      <c r="F116" s="46" t="str">
        <f>VLOOKUP(E116,'Player List'!$A$3:$F$275,6)</f>
        <v>R JOSEPH</v>
      </c>
      <c r="G116" s="3">
        <v>132</v>
      </c>
      <c r="H116" s="46" t="str">
        <f>VLOOKUP(G116,'Player List'!$A$3:$F$275,6)</f>
        <v>G BIGGS</v>
      </c>
      <c r="I116" s="3">
        <v>125</v>
      </c>
      <c r="J116" s="46" t="str">
        <f>VLOOKUP(I116,'Player List'!$A$3:$F$275,6)</f>
        <v>M POWELL</v>
      </c>
      <c r="K116" s="3">
        <v>123</v>
      </c>
      <c r="L116" s="46" t="str">
        <f>VLOOKUP(K116,'Player List'!$A$3:$F$275,6)</f>
        <v>J HARRIS</v>
      </c>
      <c r="M116" s="42">
        <v>124</v>
      </c>
      <c r="N116" s="46" t="str">
        <f>VLOOKUP(M116,'Player List'!$A$3:$F$275,6)</f>
        <v>E POWELL</v>
      </c>
      <c r="O116" s="3">
        <v>127</v>
      </c>
      <c r="P116" s="46" t="str">
        <f>VLOOKUP(O116,'Player List'!$A$3:$F$275,6)</f>
        <v>E JOSEPH</v>
      </c>
      <c r="Q116" s="3">
        <v>131</v>
      </c>
      <c r="R116" s="46" t="str">
        <f>VLOOKUP(Q116,'Player List'!$A$3:$F$275,6)</f>
        <v>A BIGGS</v>
      </c>
      <c r="S116" s="3">
        <v>133</v>
      </c>
      <c r="T116" s="47" t="str">
        <f>VLOOKUP(S116,'Player List'!$A$3:$F$275,6)</f>
        <v>M CINDEREY</v>
      </c>
      <c r="U116" s="46"/>
      <c r="V116" s="46" t="e">
        <f>VLOOKUP(U116,'Player List'!$A$3:$F$275,6)</f>
        <v>#N/A</v>
      </c>
      <c r="W116" s="46"/>
      <c r="X116" s="47" t="e">
        <f>VLOOKUP(W116,'Player List'!$A$3:$F$275,6)</f>
        <v>#N/A</v>
      </c>
      <c r="Y116" s="34"/>
      <c r="Z116" s="42">
        <v>40</v>
      </c>
      <c r="AA116" s="46" t="str">
        <f>VLOOKUP(Z116,'Player List'!$A$3:$F$275,6)</f>
        <v>R LONDESBOROUGH</v>
      </c>
      <c r="AB116" s="3">
        <v>42</v>
      </c>
      <c r="AC116" s="46" t="str">
        <f>VLOOKUP(AB116,'Player List'!$A$3:$F$275,6)</f>
        <v>J WILLIAMS</v>
      </c>
      <c r="AD116" s="3">
        <v>235</v>
      </c>
      <c r="AE116" s="46" t="str">
        <f>VLOOKUP(AD116,'Player List'!$A$3:$F$275,6)</f>
        <v>P LEWIS</v>
      </c>
      <c r="AF116" s="3">
        <v>39</v>
      </c>
      <c r="AG116" s="47" t="str">
        <f>VLOOKUP(AF116,'Player List'!$A$3:$F$275,6)</f>
        <v>F JONES</v>
      </c>
      <c r="AH116" s="42">
        <v>37</v>
      </c>
      <c r="AI116" s="46" t="str">
        <f>VLOOKUP(AH116,'Player List'!$A$3:$F$275,6)</f>
        <v>J HEAVEN</v>
      </c>
      <c r="AJ116" s="3">
        <v>241</v>
      </c>
      <c r="AK116" s="46" t="str">
        <f>VLOOKUP(AJ116,'Player List'!$A$3:$F$275,6)</f>
        <v>D ELLIOTT</v>
      </c>
      <c r="AL116" s="3">
        <v>41</v>
      </c>
      <c r="AM116" s="46" t="str">
        <f>VLOOKUP(AL116,'Player List'!$A$3:$F$275,6)</f>
        <v>V SMITH</v>
      </c>
      <c r="AN116" s="3">
        <v>36</v>
      </c>
      <c r="AO116" s="47" t="str">
        <f>VLOOKUP(AN116,'Player List'!$A$3:$F$275,6)</f>
        <v>P ELLIOTT</v>
      </c>
      <c r="AP116" s="46"/>
      <c r="AQ116" s="46" t="e">
        <f>VLOOKUP(AP116,'Player List'!$A$3:$F$275,6)</f>
        <v>#N/A</v>
      </c>
      <c r="AR116" s="46"/>
      <c r="AS116" s="47" t="e">
        <f>VLOOKUP(AR116,'Player List'!$A$3:$F$275,6)</f>
        <v>#N/A</v>
      </c>
      <c r="AU116" s="42">
        <f t="shared" si="74"/>
        <v>126</v>
      </c>
      <c r="AV116" s="3">
        <f t="shared" si="75"/>
        <v>132</v>
      </c>
      <c r="AW116" s="3">
        <f t="shared" si="76"/>
        <v>125</v>
      </c>
      <c r="AX116" s="3">
        <f t="shared" si="77"/>
        <v>123</v>
      </c>
      <c r="AY116" s="3">
        <f t="shared" si="78"/>
        <v>124</v>
      </c>
      <c r="AZ116" s="3">
        <f t="shared" si="79"/>
        <v>127</v>
      </c>
      <c r="BA116" s="3">
        <f t="shared" si="80"/>
        <v>131</v>
      </c>
      <c r="BB116" s="3">
        <f t="shared" si="81"/>
        <v>133</v>
      </c>
      <c r="BC116" s="3" t="str">
        <f t="shared" si="53"/>
        <v xml:space="preserve"> </v>
      </c>
      <c r="BD116" s="3" t="str">
        <f t="shared" si="54"/>
        <v xml:space="preserve"> </v>
      </c>
      <c r="BE116" s="42">
        <f t="shared" si="82"/>
        <v>40</v>
      </c>
      <c r="BF116" s="3">
        <f t="shared" si="83"/>
        <v>42</v>
      </c>
      <c r="BG116" s="3">
        <f t="shared" si="84"/>
        <v>235</v>
      </c>
      <c r="BH116" s="3">
        <f t="shared" si="85"/>
        <v>39</v>
      </c>
      <c r="BI116" s="3">
        <f t="shared" si="86"/>
        <v>37</v>
      </c>
      <c r="BJ116" s="3">
        <f t="shared" si="87"/>
        <v>241</v>
      </c>
      <c r="BK116" s="3">
        <f t="shared" si="88"/>
        <v>41</v>
      </c>
      <c r="BL116" s="3">
        <f t="shared" si="89"/>
        <v>36</v>
      </c>
      <c r="BM116" s="3" t="str">
        <f t="shared" si="55"/>
        <v xml:space="preserve"> </v>
      </c>
      <c r="BN116" s="43" t="str">
        <f t="shared" si="56"/>
        <v xml:space="preserve"> </v>
      </c>
      <c r="BP116" s="42" t="str">
        <f>IF(AU116=" ","OK",IF(ISBLANK(VLOOKUP(AU116,'Player List'!$A$3:$C$275,3)),"Err",IF(VLOOKUP(AU116,'Player List'!$A$3:$C$275,3)='Player Input'!$B116,"OK",IF(VLOOKUP(AU116,'Player List'!$A$3:$C$275,2)=VLOOKUP($B116,'Lookup Lists'!$A$2:$C$23,3),"CS","Err"))))</f>
        <v>OK</v>
      </c>
      <c r="BQ116" s="3" t="str">
        <f>IF(AV116=" ","OK",IF(ISBLANK(VLOOKUP(AV116,'Player List'!$A$3:$C$275,3)),"Err",IF(VLOOKUP(AV116,'Player List'!$A$3:$C$275,3)='Player Input'!$B116,"OK",IF(VLOOKUP(AV116,'Player List'!$A$3:$C$275,2)=VLOOKUP($B116,'Lookup Lists'!$A$2:$C$23,3),"CS","Err"))))</f>
        <v>OK</v>
      </c>
      <c r="BR116" s="3" t="str">
        <f>IF(AW116=" ","OK",IF(ISBLANK(VLOOKUP(AW116,'Player List'!$A$3:$C$275,3)),"Err",IF(VLOOKUP(AW116,'Player List'!$A$3:$C$275,3)='Player Input'!$B116,"OK",IF(VLOOKUP(AW116,'Player List'!$A$3:$C$275,2)=VLOOKUP($B116,'Lookup Lists'!$A$2:$C$23,3),"CS","Err"))))</f>
        <v>OK</v>
      </c>
      <c r="BS116" s="3" t="str">
        <f>IF(AX116=" ","OK",IF(ISBLANK(VLOOKUP(AX116,'Player List'!$A$3:$C$275,3)),"Err",IF(VLOOKUP(AX116,'Player List'!$A$3:$C$275,3)='Player Input'!$B116,"OK",IF(VLOOKUP(AX116,'Player List'!$A$3:$C$275,2)=VLOOKUP($B116,'Lookup Lists'!$A$2:$C$23,3),"CS","Err"))))</f>
        <v>OK</v>
      </c>
      <c r="BT116" s="3" t="str">
        <f>IF(AY116=" ","OK",IF(ISBLANK(VLOOKUP(AY116,'Player List'!$A$3:$C$275,3)),"Err",IF(VLOOKUP(AY116,'Player List'!$A$3:$C$275,3)='Player Input'!$B116,"OK",IF(VLOOKUP(AY116,'Player List'!$A$3:$C$275,2)=VLOOKUP($B116,'Lookup Lists'!$A$2:$C$23,3),"CS","Err"))))</f>
        <v>OK</v>
      </c>
      <c r="BU116" s="3" t="str">
        <f>IF(AZ116=" ","OK",IF(ISBLANK(VLOOKUP(AZ116,'Player List'!$A$3:$C$275,3)),"Err",IF(VLOOKUP(AZ116,'Player List'!$A$3:$C$275,3)='Player Input'!$B116,"OK",IF(VLOOKUP(AZ116,'Player List'!$A$3:$C$275,2)=VLOOKUP($B116,'Lookup Lists'!$A$2:$C$23,3),"CS","Err"))))</f>
        <v>OK</v>
      </c>
      <c r="BV116" s="3" t="str">
        <f>IF(BA116=" ","OK",IF(ISBLANK(VLOOKUP(BA116,'Player List'!$A$3:$C$275,3)),"Err",IF(VLOOKUP(BA116,'Player List'!$A$3:$C$275,3)='Player Input'!$B116,"OK",IF(VLOOKUP(BA116,'Player List'!$A$3:$C$275,2)=VLOOKUP($B116,'Lookup Lists'!$A$2:$C$23,3),"CS","Err"))))</f>
        <v>OK</v>
      </c>
      <c r="BW116" s="3" t="str">
        <f>IF(BB116=" ","OK",IF(ISBLANK(VLOOKUP(BB116,'Player List'!$A$3:$C$275,3)),"Err",IF(VLOOKUP(BB116,'Player List'!$A$3:$C$275,3)='Player Input'!$B116,"OK",IF(VLOOKUP(BB116,'Player List'!$A$3:$C$275,2)=VLOOKUP($B116,'Lookup Lists'!$A$2:$C$23,3),"CS","Err"))))</f>
        <v>OK</v>
      </c>
      <c r="BX116" s="3" t="str">
        <f>IF(BC116=" ","OK",IF(ISBLANK(VLOOKUP(BC116,'Player List'!$A$3:$C$275,3)),"Err",IF(VLOOKUP(BC116,'Player List'!$A$3:$C$275,3)='Player Input'!$B116,"OK",IF(VLOOKUP(BC116,'Player List'!$A$3:$C$275,2)=VLOOKUP($B116,'Lookup Lists'!$A$2:$C$23,3),"CS","Err"))))</f>
        <v>OK</v>
      </c>
      <c r="BY116" s="3" t="str">
        <f>IF(BD116=" ","OK",IF(ISBLANK(VLOOKUP(BD116,'Player List'!$A$3:$C$275,3)),"Err",IF(VLOOKUP(BD116,'Player List'!$A$3:$C$275,3)='Player Input'!$B116,"OK",IF(VLOOKUP(BD116,'Player List'!$A$3:$C$275,2)=VLOOKUP($B116,'Lookup Lists'!$A$2:$C$23,3),"CS","Err"))))</f>
        <v>OK</v>
      </c>
      <c r="BZ116" s="42" t="str">
        <f>IF(BE116=" ","OK",IF(ISBLANK(VLOOKUP(BE116,'Player List'!$A$3:$C$275,3)),"Err",IF(VLOOKUP(BE116,'Player List'!$A$3:$C$275,3)='Player Input'!$C116,"OK",IF(VLOOKUP(BE116,'Player List'!$A$3:$C$275,2)=VLOOKUP($C116,'Lookup Lists'!$A$2:$C$23,3),"CS","Err"))))</f>
        <v>OK</v>
      </c>
      <c r="CA116" s="3" t="str">
        <f>IF(BF116=" ","OK",IF(ISBLANK(VLOOKUP(BF116,'Player List'!$A$3:$C$275,3)),"Err",IF(VLOOKUP(BF116,'Player List'!$A$3:$C$275,3)='Player Input'!$C116,"OK",IF(VLOOKUP(BF116,'Player List'!$A$3:$C$275,2)=VLOOKUP($C116,'Lookup Lists'!$A$2:$C$23,3),"CS","Err"))))</f>
        <v>OK</v>
      </c>
      <c r="CB116" s="3" t="str">
        <f>IF(BG116=" ","OK",IF(ISBLANK(VLOOKUP(BG116,'Player List'!$A$3:$C$275,3)),"Err",IF(VLOOKUP(BG116,'Player List'!$A$3:$C$275,3)='Player Input'!$C116,"OK",IF(VLOOKUP(BG116,'Player List'!$A$3:$C$275,2)=VLOOKUP($C116,'Lookup Lists'!$A$2:$C$23,3),"CS","Err"))))</f>
        <v>OK</v>
      </c>
      <c r="CC116" s="3" t="str">
        <f>IF(BH116=" ","OK",IF(ISBLANK(VLOOKUP(BH116,'Player List'!$A$3:$C$275,3)),"Err",IF(VLOOKUP(BH116,'Player List'!$A$3:$C$275,3)='Player Input'!$C116,"OK",IF(VLOOKUP(BH116,'Player List'!$A$3:$C$275,2)=VLOOKUP($C116,'Lookup Lists'!$A$2:$C$23,3),"CS","Err"))))</f>
        <v>OK</v>
      </c>
      <c r="CD116" s="3" t="str">
        <f>IF(BI116=" ","OK",IF(ISBLANK(VLOOKUP(BI116,'Player List'!$A$3:$C$275,3)),"Err",IF(VLOOKUP(BI116,'Player List'!$A$3:$C$275,3)='Player Input'!$C116,"OK",IF(VLOOKUP(BI116,'Player List'!$A$3:$C$275,2)=VLOOKUP($C116,'Lookup Lists'!$A$2:$C$23,3),"CS","Err"))))</f>
        <v>OK</v>
      </c>
      <c r="CE116" s="3" t="str">
        <f>IF(BJ116=" ","OK",IF(ISBLANK(VLOOKUP(BJ116,'Player List'!$A$3:$C$275,3)),"Err",IF(VLOOKUP(BJ116,'Player List'!$A$3:$C$275,3)='Player Input'!$C116,"OK",IF(VLOOKUP(BJ116,'Player List'!$A$3:$C$275,2)=VLOOKUP($C116,'Lookup Lists'!$A$2:$C$23,3),"CS","Err"))))</f>
        <v>OK</v>
      </c>
      <c r="CF116" s="3" t="str">
        <f>IF(BK116=" ","OK",IF(ISBLANK(VLOOKUP(BK116,'Player List'!$A$3:$C$275,3)),"Err",IF(VLOOKUP(BK116,'Player List'!$A$3:$C$275,3)='Player Input'!$C116,"OK",IF(VLOOKUP(BK116,'Player List'!$A$3:$C$275,2)=VLOOKUP($C116,'Lookup Lists'!$A$2:$C$23,3),"CS","Err"))))</f>
        <v>OK</v>
      </c>
      <c r="CG116" s="3" t="str">
        <f>IF(BL116=" ","OK",IF(ISBLANK(VLOOKUP(BL116,'Player List'!$A$3:$C$275,3)),"Err",IF(VLOOKUP(BL116,'Player List'!$A$3:$C$275,3)='Player Input'!$C116,"OK",IF(VLOOKUP(BL116,'Player List'!$A$3:$C$275,2)=VLOOKUP($C116,'Lookup Lists'!$A$2:$C$23,3),"CS","Err"))))</f>
        <v>OK</v>
      </c>
      <c r="CH116" s="3" t="str">
        <f>IF(BM116=" ","OK",IF(ISBLANK(VLOOKUP(BM116,'Player List'!$A$3:$C$275,3)),"Err",IF(VLOOKUP(BM116,'Player List'!$A$3:$C$275,3)='Player Input'!$C116,"OK",IF(VLOOKUP(BM116,'Player List'!$A$3:$C$275,2)=VLOOKUP($C116,'Lookup Lists'!$A$2:$C$23,3),"CS","Err"))))</f>
        <v>OK</v>
      </c>
      <c r="CI116" s="43" t="str">
        <f>IF(BN116=" ","OK",IF(ISBLANK(VLOOKUP(BN116,'Player List'!$A$3:$C$275,3)),"Err",IF(VLOOKUP(BN116,'Player List'!$A$3:$C$275,3)='Player Input'!$C116,"OK",IF(VLOOKUP(BN116,'Player List'!$A$3:$C$275,2)=VLOOKUP($C116,'Lookup Lists'!$A$2:$C$23,3),"CS","Err"))))</f>
        <v>OK</v>
      </c>
    </row>
    <row r="117" spans="1:87" x14ac:dyDescent="0.2">
      <c r="A117" s="108">
        <v>42740</v>
      </c>
      <c r="B117" s="109" t="s">
        <v>271</v>
      </c>
      <c r="C117" s="109" t="s">
        <v>327</v>
      </c>
      <c r="D117" s="60" t="str">
        <f t="shared" si="57"/>
        <v>OK</v>
      </c>
      <c r="E117" s="42">
        <v>134</v>
      </c>
      <c r="F117" s="46" t="str">
        <f>VLOOKUP(E117,'Player List'!$A$3:$F$275,6)</f>
        <v>A ROE</v>
      </c>
      <c r="G117" s="3">
        <v>195</v>
      </c>
      <c r="H117" s="46" t="str">
        <f>VLOOKUP(G117,'Player List'!$A$3:$F$275,6)</f>
        <v>P PARK</v>
      </c>
      <c r="I117" s="3">
        <v>105</v>
      </c>
      <c r="J117" s="46" t="str">
        <f>VLOOKUP(I117,'Player List'!$A$3:$F$275,6)</f>
        <v>K WILLIAMS</v>
      </c>
      <c r="K117" s="3">
        <v>143</v>
      </c>
      <c r="L117" s="46" t="str">
        <f>VLOOKUP(K117,'Player List'!$A$3:$F$275,6)</f>
        <v>L WILLIAMS</v>
      </c>
      <c r="M117" s="42">
        <v>138</v>
      </c>
      <c r="N117" s="46" t="str">
        <f>VLOOKUP(M117,'Player List'!$A$3:$F$275,6)</f>
        <v>G MARSHALL</v>
      </c>
      <c r="O117" s="3">
        <v>140</v>
      </c>
      <c r="P117" s="46" t="str">
        <f>VLOOKUP(O117,'Player List'!$A$3:$F$275,6)</f>
        <v>D WATKINS</v>
      </c>
      <c r="Q117" s="3">
        <v>135</v>
      </c>
      <c r="R117" s="46" t="str">
        <f>VLOOKUP(Q117,'Player List'!$A$3:$F$275,6)</f>
        <v>I ROE</v>
      </c>
      <c r="S117" s="3">
        <v>196</v>
      </c>
      <c r="T117" s="47" t="str">
        <f>VLOOKUP(S117,'Player List'!$A$3:$F$275,6)</f>
        <v>I PARK</v>
      </c>
      <c r="U117" s="46"/>
      <c r="V117" s="46" t="e">
        <f>VLOOKUP(U117,'Player List'!$A$3:$F$275,6)</f>
        <v>#N/A</v>
      </c>
      <c r="W117" s="46"/>
      <c r="X117" s="47" t="e">
        <f>VLOOKUP(W117,'Player List'!$A$3:$F$275,6)</f>
        <v>#N/A</v>
      </c>
      <c r="Y117" s="34"/>
      <c r="Z117" s="42">
        <v>97</v>
      </c>
      <c r="AA117" s="46" t="str">
        <f>VLOOKUP(Z117,'Player List'!$A$3:$F$275,6)</f>
        <v>G JONES</v>
      </c>
      <c r="AB117" s="3">
        <v>108</v>
      </c>
      <c r="AC117" s="46" t="str">
        <f>VLOOKUP(AB117,'Player List'!$A$3:$F$275,6)</f>
        <v>M GARDNER</v>
      </c>
      <c r="AD117" s="3">
        <v>100</v>
      </c>
      <c r="AE117" s="46" t="str">
        <f>VLOOKUP(AD117,'Player List'!$A$3:$F$275,6)</f>
        <v>S KITE</v>
      </c>
      <c r="AF117" s="3">
        <v>102</v>
      </c>
      <c r="AG117" s="47" t="str">
        <f>VLOOKUP(AF117,'Player List'!$A$3:$F$275,6)</f>
        <v>C SMITH</v>
      </c>
      <c r="AH117" s="42">
        <v>104</v>
      </c>
      <c r="AI117" s="46" t="str">
        <f>VLOOKUP(AH117,'Player List'!$A$3:$F$275,6)</f>
        <v>J SMITH</v>
      </c>
      <c r="AJ117" s="3">
        <v>98</v>
      </c>
      <c r="AK117" s="46" t="str">
        <f>VLOOKUP(AJ117,'Player List'!$A$3:$F$275,6)</f>
        <v>C KITE</v>
      </c>
      <c r="AL117" s="3">
        <v>95</v>
      </c>
      <c r="AM117" s="46" t="str">
        <f>VLOOKUP(AL117,'Player List'!$A$3:$F$275,6)</f>
        <v>J HARRIS</v>
      </c>
      <c r="AN117" s="3">
        <v>90</v>
      </c>
      <c r="AO117" s="47" t="str">
        <f>VLOOKUP(AN117,'Player List'!$A$3:$F$275,6)</f>
        <v>M ATTWOOD</v>
      </c>
      <c r="AP117" s="46"/>
      <c r="AQ117" s="46" t="e">
        <f>VLOOKUP(AP117,'Player List'!$A$3:$F$275,6)</f>
        <v>#N/A</v>
      </c>
      <c r="AR117" s="46"/>
      <c r="AS117" s="47" t="e">
        <f>VLOOKUP(AR117,'Player List'!$A$3:$F$275,6)</f>
        <v>#N/A</v>
      </c>
      <c r="AU117" s="42">
        <f>IF(+E117&gt;0,E117," ")</f>
        <v>134</v>
      </c>
      <c r="AV117" s="3">
        <f>IF(+G117&gt;0,G117," ")</f>
        <v>195</v>
      </c>
      <c r="AW117" s="3">
        <f>IF(+I117&gt;0,I117," ")</f>
        <v>105</v>
      </c>
      <c r="AX117" s="3">
        <f>IF(+K117&gt;0,K117," ")</f>
        <v>143</v>
      </c>
      <c r="AY117" s="3">
        <f>IF(+M117&gt;0,M117," ")</f>
        <v>138</v>
      </c>
      <c r="AZ117" s="3">
        <f>IF(+O117&gt;0,O117," ")</f>
        <v>140</v>
      </c>
      <c r="BA117" s="3">
        <f>IF(+Q117&gt;0,Q117," ")</f>
        <v>135</v>
      </c>
      <c r="BB117" s="3">
        <f>IF(+S117&gt;0,S117," ")</f>
        <v>196</v>
      </c>
      <c r="BC117" s="3" t="str">
        <f>IF(+U117&gt;0,U117," ")</f>
        <v xml:space="preserve"> </v>
      </c>
      <c r="BD117" s="3" t="str">
        <f>IF(+W117&gt;0,W117," ")</f>
        <v xml:space="preserve"> </v>
      </c>
      <c r="BE117" s="42">
        <f>IF(+Z117&gt;0,Z117," ")</f>
        <v>97</v>
      </c>
      <c r="BF117" s="3">
        <f>IF(+AB117&gt;0,AB117," ")</f>
        <v>108</v>
      </c>
      <c r="BG117" s="3">
        <f>IF(+AD117&gt;0,AD117," ")</f>
        <v>100</v>
      </c>
      <c r="BH117" s="3">
        <f>IF(+AF117&gt;0,AF117," ")</f>
        <v>102</v>
      </c>
      <c r="BI117" s="3">
        <f>IF(+AH117&gt;0,AH117," ")</f>
        <v>104</v>
      </c>
      <c r="BJ117" s="3">
        <f>IF(+AJ117&gt;0,AJ117," ")</f>
        <v>98</v>
      </c>
      <c r="BK117" s="3">
        <f>IF(+AL117&gt;0,AL117," ")</f>
        <v>95</v>
      </c>
      <c r="BL117" s="3">
        <f>IF(+AN117&gt;0,AN117," ")</f>
        <v>90</v>
      </c>
      <c r="BM117" s="3" t="str">
        <f>IF(+AP117&gt;0,AP117," ")</f>
        <v xml:space="preserve"> </v>
      </c>
      <c r="BN117" s="43" t="str">
        <f>IF(+AR117&gt;0,AR117," ")</f>
        <v xml:space="preserve"> </v>
      </c>
      <c r="BP117" s="42" t="str">
        <f>IF(AU117=" ","OK",IF(ISBLANK(VLOOKUP(AU117,'Player List'!$A$3:$C$275,3)),"Err",IF(VLOOKUP(AU117,'Player List'!$A$3:$C$275,3)='Player Input'!$B117,"OK",IF(VLOOKUP(AU117,'Player List'!$A$3:$C$275,2)=VLOOKUP($B117,'Lookup Lists'!$A$2:$C$23,3),"CS","Err"))))</f>
        <v>OK</v>
      </c>
      <c r="BQ117" s="3" t="str">
        <f>IF(AV117=" ","OK",IF(ISBLANK(VLOOKUP(AV117,'Player List'!$A$3:$C$275,3)),"Err",IF(VLOOKUP(AV117,'Player List'!$A$3:$C$275,3)='Player Input'!$B117,"OK",IF(VLOOKUP(AV117,'Player List'!$A$3:$C$275,2)=VLOOKUP($B117,'Lookup Lists'!$A$2:$C$23,3),"CS","Err"))))</f>
        <v>OK</v>
      </c>
      <c r="BR117" s="3" t="str">
        <f>IF(AW117=" ","OK",IF(ISBLANK(VLOOKUP(AW117,'Player List'!$A$3:$C$275,3)),"Err",IF(VLOOKUP(AW117,'Player List'!$A$3:$C$275,3)='Player Input'!$B117,"OK",IF(VLOOKUP(AW117,'Player List'!$A$3:$C$275,2)=VLOOKUP($B117,'Lookup Lists'!$A$2:$C$23,3),"CS","Err"))))</f>
        <v>OK</v>
      </c>
      <c r="BS117" s="3" t="str">
        <f>IF(AX117=" ","OK",IF(ISBLANK(VLOOKUP(AX117,'Player List'!$A$3:$C$275,3)),"Err",IF(VLOOKUP(AX117,'Player List'!$A$3:$C$275,3)='Player Input'!$B117,"OK",IF(VLOOKUP(AX117,'Player List'!$A$3:$C$275,2)=VLOOKUP($B117,'Lookup Lists'!$A$2:$C$23,3),"CS","Err"))))</f>
        <v>OK</v>
      </c>
      <c r="BT117" s="3" t="str">
        <f>IF(AY117=" ","OK",IF(ISBLANK(VLOOKUP(AY117,'Player List'!$A$3:$C$275,3)),"Err",IF(VLOOKUP(AY117,'Player List'!$A$3:$C$275,3)='Player Input'!$B117,"OK",IF(VLOOKUP(AY117,'Player List'!$A$3:$C$275,2)=VLOOKUP($B117,'Lookup Lists'!$A$2:$C$23,3),"CS","Err"))))</f>
        <v>OK</v>
      </c>
      <c r="BU117" s="3" t="str">
        <f>IF(AZ117=" ","OK",IF(ISBLANK(VLOOKUP(AZ117,'Player List'!$A$3:$C$275,3)),"Err",IF(VLOOKUP(AZ117,'Player List'!$A$3:$C$275,3)='Player Input'!$B117,"OK",IF(VLOOKUP(AZ117,'Player List'!$A$3:$C$275,2)=VLOOKUP($B117,'Lookup Lists'!$A$2:$C$23,3),"CS","Err"))))</f>
        <v>OK</v>
      </c>
      <c r="BV117" s="3" t="str">
        <f>IF(BA117=" ","OK",IF(ISBLANK(VLOOKUP(BA117,'Player List'!$A$3:$C$275,3)),"Err",IF(VLOOKUP(BA117,'Player List'!$A$3:$C$275,3)='Player Input'!$B117,"OK",IF(VLOOKUP(BA117,'Player List'!$A$3:$C$275,2)=VLOOKUP($B117,'Lookup Lists'!$A$2:$C$23,3),"CS","Err"))))</f>
        <v>OK</v>
      </c>
      <c r="BW117" s="3" t="str">
        <f>IF(BB117=" ","OK",IF(ISBLANK(VLOOKUP(BB117,'Player List'!$A$3:$C$275,3)),"Err",IF(VLOOKUP(BB117,'Player List'!$A$3:$C$275,3)='Player Input'!$B117,"OK",IF(VLOOKUP(BB117,'Player List'!$A$3:$C$275,2)=VLOOKUP($B117,'Lookup Lists'!$A$2:$C$23,3),"CS","Err"))))</f>
        <v>OK</v>
      </c>
      <c r="BX117" s="3" t="str">
        <f>IF(BC117=" ","OK",IF(ISBLANK(VLOOKUP(BC117,'Player List'!$A$3:$C$275,3)),"Err",IF(VLOOKUP(BC117,'Player List'!$A$3:$C$275,3)='Player Input'!$B117,"OK",IF(VLOOKUP(BC117,'Player List'!$A$3:$C$275,2)=VLOOKUP($B117,'Lookup Lists'!$A$2:$C$23,3),"CS","Err"))))</f>
        <v>OK</v>
      </c>
      <c r="BY117" s="3" t="str">
        <f>IF(BD117=" ","OK",IF(ISBLANK(VLOOKUP(BD117,'Player List'!$A$3:$C$275,3)),"Err",IF(VLOOKUP(BD117,'Player List'!$A$3:$C$275,3)='Player Input'!$B117,"OK",IF(VLOOKUP(BD117,'Player List'!$A$3:$C$275,2)=VLOOKUP($B117,'Lookup Lists'!$A$2:$C$23,3),"CS","Err"))))</f>
        <v>OK</v>
      </c>
      <c r="BZ117" s="42" t="str">
        <f>IF(BE117=" ","OK",IF(ISBLANK(VLOOKUP(BE117,'Player List'!$A$3:$C$275,3)),"Err",IF(VLOOKUP(BE117,'Player List'!$A$3:$C$275,3)='Player Input'!$C117,"OK",IF(VLOOKUP(BE117,'Player List'!$A$3:$C$275,2)=VLOOKUP($C117,'Lookup Lists'!$A$2:$C$23,3),"CS","Err"))))</f>
        <v>OK</v>
      </c>
      <c r="CA117" s="3" t="str">
        <f>IF(BF117=" ","OK",IF(ISBLANK(VLOOKUP(BF117,'Player List'!$A$3:$C$275,3)),"Err",IF(VLOOKUP(BF117,'Player List'!$A$3:$C$275,3)='Player Input'!$C117,"OK",IF(VLOOKUP(BF117,'Player List'!$A$3:$C$275,2)=VLOOKUP($C117,'Lookup Lists'!$A$2:$C$23,3),"CS","Err"))))</f>
        <v>OK</v>
      </c>
      <c r="CB117" s="3" t="str">
        <f>IF(BG117=" ","OK",IF(ISBLANK(VLOOKUP(BG117,'Player List'!$A$3:$C$275,3)),"Err",IF(VLOOKUP(BG117,'Player List'!$A$3:$C$275,3)='Player Input'!$C117,"OK",IF(VLOOKUP(BG117,'Player List'!$A$3:$C$275,2)=VLOOKUP($C117,'Lookup Lists'!$A$2:$C$23,3),"CS","Err"))))</f>
        <v>OK</v>
      </c>
      <c r="CC117" s="3" t="str">
        <f>IF(BH117=" ","OK",IF(ISBLANK(VLOOKUP(BH117,'Player List'!$A$3:$C$275,3)),"Err",IF(VLOOKUP(BH117,'Player List'!$A$3:$C$275,3)='Player Input'!$C117,"OK",IF(VLOOKUP(BH117,'Player List'!$A$3:$C$275,2)=VLOOKUP($C117,'Lookup Lists'!$A$2:$C$23,3),"CS","Err"))))</f>
        <v>OK</v>
      </c>
      <c r="CD117" s="3" t="str">
        <f>IF(BI117=" ","OK",IF(ISBLANK(VLOOKUP(BI117,'Player List'!$A$3:$C$275,3)),"Err",IF(VLOOKUP(BI117,'Player List'!$A$3:$C$275,3)='Player Input'!$C117,"OK",IF(VLOOKUP(BI117,'Player List'!$A$3:$C$275,2)=VLOOKUP($C117,'Lookup Lists'!$A$2:$C$23,3),"CS","Err"))))</f>
        <v>OK</v>
      </c>
      <c r="CE117" s="3" t="str">
        <f>IF(BJ117=" ","OK",IF(ISBLANK(VLOOKUP(BJ117,'Player List'!$A$3:$C$275,3)),"Err",IF(VLOOKUP(BJ117,'Player List'!$A$3:$C$275,3)='Player Input'!$C117,"OK",IF(VLOOKUP(BJ117,'Player List'!$A$3:$C$275,2)=VLOOKUP($C117,'Lookup Lists'!$A$2:$C$23,3),"CS","Err"))))</f>
        <v>OK</v>
      </c>
      <c r="CF117" s="3" t="str">
        <f>IF(BK117=" ","OK",IF(ISBLANK(VLOOKUP(BK117,'Player List'!$A$3:$C$275,3)),"Err",IF(VLOOKUP(BK117,'Player List'!$A$3:$C$275,3)='Player Input'!$C117,"OK",IF(VLOOKUP(BK117,'Player List'!$A$3:$C$275,2)=VLOOKUP($C117,'Lookup Lists'!$A$2:$C$23,3),"CS","Err"))))</f>
        <v>OK</v>
      </c>
      <c r="CG117" s="3" t="str">
        <f>IF(BL117=" ","OK",IF(ISBLANK(VLOOKUP(BL117,'Player List'!$A$3:$C$275,3)),"Err",IF(VLOOKUP(BL117,'Player List'!$A$3:$C$275,3)='Player Input'!$C117,"OK",IF(VLOOKUP(BL117,'Player List'!$A$3:$C$275,2)=VLOOKUP($C117,'Lookup Lists'!$A$2:$C$23,3),"CS","Err"))))</f>
        <v>OK</v>
      </c>
      <c r="CH117" s="3" t="str">
        <f>IF(BM117=" ","OK",IF(ISBLANK(VLOOKUP(BM117,'Player List'!$A$3:$C$275,3)),"Err",IF(VLOOKUP(BM117,'Player List'!$A$3:$C$275,3)='Player Input'!$C117,"OK",IF(VLOOKUP(BM117,'Player List'!$A$3:$C$275,2)=VLOOKUP($C117,'Lookup Lists'!$A$2:$C$23,3),"CS","Err"))))</f>
        <v>OK</v>
      </c>
      <c r="CI117" s="43" t="str">
        <f>IF(BN117=" ","OK",IF(ISBLANK(VLOOKUP(BN117,'Player List'!$A$3:$C$275,3)),"Err",IF(VLOOKUP(BN117,'Player List'!$A$3:$C$275,3)='Player Input'!$C117,"OK",IF(VLOOKUP(BN117,'Player List'!$A$3:$C$275,2)=VLOOKUP($C117,'Lookup Lists'!$A$2:$C$23,3),"CS","Err"))))</f>
        <v>OK</v>
      </c>
    </row>
    <row r="118" spans="1:87" x14ac:dyDescent="0.2">
      <c r="A118" s="90">
        <v>42740</v>
      </c>
      <c r="B118" s="89" t="s">
        <v>389</v>
      </c>
      <c r="C118" s="89" t="s">
        <v>348</v>
      </c>
      <c r="D118" s="60" t="str">
        <f t="shared" si="57"/>
        <v>OK</v>
      </c>
      <c r="E118" s="42">
        <v>347</v>
      </c>
      <c r="F118" s="46" t="str">
        <f>VLOOKUP(E118,'Player List'!$A$3:$F$275,6)</f>
        <v>T COOPER</v>
      </c>
      <c r="G118" s="3">
        <v>360</v>
      </c>
      <c r="H118" s="46" t="str">
        <f>VLOOKUP(G118,'Player List'!$A$3:$F$275,6)</f>
        <v>P GOULDING</v>
      </c>
      <c r="I118" s="3">
        <v>353</v>
      </c>
      <c r="J118" s="46" t="str">
        <f>VLOOKUP(I118,'Player List'!$A$3:$F$275,6)</f>
        <v>T ORLEY</v>
      </c>
      <c r="K118" s="3">
        <v>278</v>
      </c>
      <c r="L118" s="46" t="str">
        <f>VLOOKUP(K118,'Player List'!$A$3:$F$275,6)</f>
        <v>P KENNETT</v>
      </c>
      <c r="M118" s="42">
        <v>338</v>
      </c>
      <c r="N118" s="46" t="str">
        <f>VLOOKUP(M118,'Player List'!$A$3:$F$275,6)</f>
        <v>R WALDEN</v>
      </c>
      <c r="O118" s="3">
        <v>359</v>
      </c>
      <c r="P118" s="46" t="str">
        <f>VLOOKUP(O118,'Player List'!$A$3:$F$275,6)</f>
        <v>B HUSTWAYTE</v>
      </c>
      <c r="Q118" s="3">
        <v>336</v>
      </c>
      <c r="R118" s="46" t="str">
        <f>VLOOKUP(Q118,'Player List'!$A$3:$F$275,6)</f>
        <v>I HEALEY</v>
      </c>
      <c r="S118" s="3">
        <v>334</v>
      </c>
      <c r="T118" s="47" t="str">
        <f>VLOOKUP(S118,'Player List'!$A$3:$F$275,6)</f>
        <v>J TROUT</v>
      </c>
      <c r="U118" s="46">
        <v>335</v>
      </c>
      <c r="V118" s="46" t="str">
        <f>VLOOKUP(U118,'Player List'!$A$3:$F$275,6)</f>
        <v>S TROUT</v>
      </c>
      <c r="W118" s="46"/>
      <c r="X118" s="47" t="e">
        <f>VLOOKUP(W118,'Player List'!$A$3:$F$275,6)</f>
        <v>#N/A</v>
      </c>
      <c r="Y118" s="34"/>
      <c r="Z118" s="42">
        <v>77</v>
      </c>
      <c r="AA118" s="46" t="str">
        <f>VLOOKUP(Z118,'Player List'!$A$3:$F$275,6)</f>
        <v>J AUSTIN</v>
      </c>
      <c r="AB118" s="3">
        <v>85</v>
      </c>
      <c r="AC118" s="46" t="str">
        <f>VLOOKUP(AB118,'Player List'!$A$3:$F$275,6)</f>
        <v>M DAVIES</v>
      </c>
      <c r="AD118" s="3">
        <v>298</v>
      </c>
      <c r="AE118" s="46" t="str">
        <f>VLOOKUP(AD118,'Player List'!$A$3:$F$275,6)</f>
        <v>R FRANKS</v>
      </c>
      <c r="AF118" s="3">
        <v>76</v>
      </c>
      <c r="AG118" s="47" t="str">
        <f>VLOOKUP(AF118,'Player List'!$A$3:$F$275,6)</f>
        <v>H HIRD</v>
      </c>
      <c r="AH118" s="42">
        <v>302</v>
      </c>
      <c r="AI118" s="46" t="str">
        <f>VLOOKUP(AH118,'Player List'!$A$3:$F$275,6)</f>
        <v>L LEWIS</v>
      </c>
      <c r="AJ118" s="3">
        <v>299</v>
      </c>
      <c r="AK118" s="46" t="str">
        <f>VLOOKUP(AJ118,'Player List'!$A$3:$F$275,6)</f>
        <v>M FRANKS</v>
      </c>
      <c r="AL118" s="3">
        <v>301</v>
      </c>
      <c r="AM118" s="46" t="str">
        <f>VLOOKUP(AL118,'Player List'!$A$3:$F$275,6)</f>
        <v>B CLARKE</v>
      </c>
      <c r="AN118" s="3">
        <v>267</v>
      </c>
      <c r="AO118" s="47" t="str">
        <f>VLOOKUP(AN118,'Player List'!$A$3:$F$275,6)</f>
        <v>R SMITH</v>
      </c>
      <c r="AP118" s="46"/>
      <c r="AQ118" s="46" t="e">
        <f>VLOOKUP(AP118,'Player List'!$A$3:$F$275,6)</f>
        <v>#N/A</v>
      </c>
      <c r="AR118" s="46"/>
      <c r="AS118" s="47" t="e">
        <f>VLOOKUP(AR118,'Player List'!$A$3:$F$275,6)</f>
        <v>#N/A</v>
      </c>
      <c r="AU118" s="42">
        <f t="shared" si="74"/>
        <v>347</v>
      </c>
      <c r="AV118" s="3">
        <f t="shared" si="75"/>
        <v>360</v>
      </c>
      <c r="AW118" s="3">
        <f t="shared" si="76"/>
        <v>353</v>
      </c>
      <c r="AX118" s="3">
        <f t="shared" si="77"/>
        <v>278</v>
      </c>
      <c r="AY118" s="3">
        <f t="shared" si="78"/>
        <v>338</v>
      </c>
      <c r="AZ118" s="3">
        <f t="shared" si="79"/>
        <v>359</v>
      </c>
      <c r="BA118" s="3">
        <f t="shared" si="80"/>
        <v>336</v>
      </c>
      <c r="BB118" s="3">
        <f t="shared" si="81"/>
        <v>334</v>
      </c>
      <c r="BC118" s="3">
        <f t="shared" si="53"/>
        <v>335</v>
      </c>
      <c r="BD118" s="3" t="str">
        <f t="shared" si="54"/>
        <v xml:space="preserve"> </v>
      </c>
      <c r="BE118" s="42">
        <f t="shared" si="82"/>
        <v>77</v>
      </c>
      <c r="BF118" s="3">
        <f t="shared" si="83"/>
        <v>85</v>
      </c>
      <c r="BG118" s="3">
        <f t="shared" si="84"/>
        <v>298</v>
      </c>
      <c r="BH118" s="3">
        <f t="shared" si="85"/>
        <v>76</v>
      </c>
      <c r="BI118" s="3">
        <f t="shared" si="86"/>
        <v>302</v>
      </c>
      <c r="BJ118" s="3">
        <f t="shared" si="87"/>
        <v>299</v>
      </c>
      <c r="BK118" s="3">
        <f t="shared" si="88"/>
        <v>301</v>
      </c>
      <c r="BL118" s="3">
        <f t="shared" si="89"/>
        <v>267</v>
      </c>
      <c r="BM118" s="3" t="str">
        <f t="shared" si="55"/>
        <v xml:space="preserve"> </v>
      </c>
      <c r="BN118" s="43" t="str">
        <f t="shared" si="56"/>
        <v xml:space="preserve"> </v>
      </c>
      <c r="BP118" s="42" t="str">
        <f>IF(AU118=" ","OK",IF(ISBLANK(VLOOKUP(AU118,'Player List'!$A$3:$C$275,3)),"Err",IF(VLOOKUP(AU118,'Player List'!$A$3:$C$275,3)='Player Input'!$B118,"OK",IF(VLOOKUP(AU118,'Player List'!$A$3:$C$275,2)=VLOOKUP($B118,'Lookup Lists'!$A$2:$C$23,3),"CS","Err"))))</f>
        <v>OK</v>
      </c>
      <c r="BQ118" s="3" t="str">
        <f>IF(AV118=" ","OK",IF(ISBLANK(VLOOKUP(AV118,'Player List'!$A$3:$C$275,3)),"Err",IF(VLOOKUP(AV118,'Player List'!$A$3:$C$275,3)='Player Input'!$B118,"OK",IF(VLOOKUP(AV118,'Player List'!$A$3:$C$275,2)=VLOOKUP($B118,'Lookup Lists'!$A$2:$C$23,3),"CS","Err"))))</f>
        <v>OK</v>
      </c>
      <c r="BR118" s="3" t="str">
        <f>IF(AW118=" ","OK",IF(ISBLANK(VLOOKUP(AW118,'Player List'!$A$3:$C$275,3)),"Err",IF(VLOOKUP(AW118,'Player List'!$A$3:$C$275,3)='Player Input'!$B118,"OK",IF(VLOOKUP(AW118,'Player List'!$A$3:$C$275,2)=VLOOKUP($B118,'Lookup Lists'!$A$2:$C$23,3),"CS","Err"))))</f>
        <v>OK</v>
      </c>
      <c r="BS118" s="3" t="str">
        <f>IF(AX118=" ","OK",IF(ISBLANK(VLOOKUP(AX118,'Player List'!$A$3:$C$275,3)),"Err",IF(VLOOKUP(AX118,'Player List'!$A$3:$C$275,3)='Player Input'!$B118,"OK",IF(VLOOKUP(AX118,'Player List'!$A$3:$C$275,2)=VLOOKUP($B118,'Lookup Lists'!$A$2:$C$23,3),"CS","Err"))))</f>
        <v>OK</v>
      </c>
      <c r="BT118" s="3" t="str">
        <f>IF(AY118=" ","OK",IF(ISBLANK(VLOOKUP(AY118,'Player List'!$A$3:$C$275,3)),"Err",IF(VLOOKUP(AY118,'Player List'!$A$3:$C$275,3)='Player Input'!$B118,"OK",IF(VLOOKUP(AY118,'Player List'!$A$3:$C$275,2)=VLOOKUP($B118,'Lookup Lists'!$A$2:$C$23,3),"CS","Err"))))</f>
        <v>OK</v>
      </c>
      <c r="BU118" s="3" t="str">
        <f>IF(AZ118=" ","OK",IF(ISBLANK(VLOOKUP(AZ118,'Player List'!$A$3:$C$275,3)),"Err",IF(VLOOKUP(AZ118,'Player List'!$A$3:$C$275,3)='Player Input'!$B118,"OK",IF(VLOOKUP(AZ118,'Player List'!$A$3:$C$275,2)=VLOOKUP($B118,'Lookup Lists'!$A$2:$C$23,3),"CS","Err"))))</f>
        <v>OK</v>
      </c>
      <c r="BV118" s="3" t="str">
        <f>IF(BA118=" ","OK",IF(ISBLANK(VLOOKUP(BA118,'Player List'!$A$3:$C$275,3)),"Err",IF(VLOOKUP(BA118,'Player List'!$A$3:$C$275,3)='Player Input'!$B118,"OK",IF(VLOOKUP(BA118,'Player List'!$A$3:$C$275,2)=VLOOKUP($B118,'Lookup Lists'!$A$2:$C$23,3),"CS","Err"))))</f>
        <v>OK</v>
      </c>
      <c r="BW118" s="3" t="str">
        <f>IF(BB118=" ","OK",IF(ISBLANK(VLOOKUP(BB118,'Player List'!$A$3:$C$275,3)),"Err",IF(VLOOKUP(BB118,'Player List'!$A$3:$C$275,3)='Player Input'!$B118,"OK",IF(VLOOKUP(BB118,'Player List'!$A$3:$C$275,2)=VLOOKUP($B118,'Lookup Lists'!$A$2:$C$23,3),"CS","Err"))))</f>
        <v>OK</v>
      </c>
      <c r="BX118" s="3" t="str">
        <f>IF(BC118=" ","OK",IF(ISBLANK(VLOOKUP(BC118,'Player List'!$A$3:$C$275,3)),"Err",IF(VLOOKUP(BC118,'Player List'!$A$3:$C$275,3)='Player Input'!$B118,"OK",IF(VLOOKUP(BC118,'Player List'!$A$3:$C$275,2)=VLOOKUP($B118,'Lookup Lists'!$A$2:$C$23,3),"CS","Err"))))</f>
        <v>OK</v>
      </c>
      <c r="BY118" s="3" t="str">
        <f>IF(BD118=" ","OK",IF(ISBLANK(VLOOKUP(BD118,'Player List'!$A$3:$C$275,3)),"Err",IF(VLOOKUP(BD118,'Player List'!$A$3:$C$275,3)='Player Input'!$B118,"OK",IF(VLOOKUP(BD118,'Player List'!$A$3:$C$275,2)=VLOOKUP($B118,'Lookup Lists'!$A$2:$C$23,3),"CS","Err"))))</f>
        <v>OK</v>
      </c>
      <c r="BZ118" s="42" t="str">
        <f>IF(BE118=" ","OK",IF(ISBLANK(VLOOKUP(BE118,'Player List'!$A$3:$C$275,3)),"Err",IF(VLOOKUP(BE118,'Player List'!$A$3:$C$275,3)='Player Input'!$C118,"OK",IF(VLOOKUP(BE118,'Player List'!$A$3:$C$275,2)=VLOOKUP($C118,'Lookup Lists'!$A$2:$C$23,3),"CS","Err"))))</f>
        <v>OK</v>
      </c>
      <c r="CA118" s="3" t="str">
        <f>IF(BF118=" ","OK",IF(ISBLANK(VLOOKUP(BF118,'Player List'!$A$3:$C$275,3)),"Err",IF(VLOOKUP(BF118,'Player List'!$A$3:$C$275,3)='Player Input'!$C118,"OK",IF(VLOOKUP(BF118,'Player List'!$A$3:$C$275,2)=VLOOKUP($C118,'Lookup Lists'!$A$2:$C$23,3),"CS","Err"))))</f>
        <v>OK</v>
      </c>
      <c r="CB118" s="3" t="str">
        <f>IF(BG118=" ","OK",IF(ISBLANK(VLOOKUP(BG118,'Player List'!$A$3:$C$275,3)),"Err",IF(VLOOKUP(BG118,'Player List'!$A$3:$C$275,3)='Player Input'!$C118,"OK",IF(VLOOKUP(BG118,'Player List'!$A$3:$C$275,2)=VLOOKUP($C118,'Lookup Lists'!$A$2:$C$23,3),"CS","Err"))))</f>
        <v>OK</v>
      </c>
      <c r="CC118" s="3" t="str">
        <f>IF(BH118=" ","OK",IF(ISBLANK(VLOOKUP(BH118,'Player List'!$A$3:$C$275,3)),"Err",IF(VLOOKUP(BH118,'Player List'!$A$3:$C$275,3)='Player Input'!$C118,"OK",IF(VLOOKUP(BH118,'Player List'!$A$3:$C$275,2)=VLOOKUP($C118,'Lookup Lists'!$A$2:$C$23,3),"CS","Err"))))</f>
        <v>OK</v>
      </c>
      <c r="CD118" s="3" t="str">
        <f>IF(BI118=" ","OK",IF(ISBLANK(VLOOKUP(BI118,'Player List'!$A$3:$C$275,3)),"Err",IF(VLOOKUP(BI118,'Player List'!$A$3:$C$275,3)='Player Input'!$C118,"OK",IF(VLOOKUP(BI118,'Player List'!$A$3:$C$275,2)=VLOOKUP($C118,'Lookup Lists'!$A$2:$C$23,3),"CS","Err"))))</f>
        <v>OK</v>
      </c>
      <c r="CE118" s="3" t="str">
        <f>IF(BJ118=" ","OK",IF(ISBLANK(VLOOKUP(BJ118,'Player List'!$A$3:$C$275,3)),"Err",IF(VLOOKUP(BJ118,'Player List'!$A$3:$C$275,3)='Player Input'!$C118,"OK",IF(VLOOKUP(BJ118,'Player List'!$A$3:$C$275,2)=VLOOKUP($C118,'Lookup Lists'!$A$2:$C$23,3),"CS","Err"))))</f>
        <v>OK</v>
      </c>
      <c r="CF118" s="3" t="str">
        <f>IF(BK118=" ","OK",IF(ISBLANK(VLOOKUP(BK118,'Player List'!$A$3:$C$275,3)),"Err",IF(VLOOKUP(BK118,'Player List'!$A$3:$C$275,3)='Player Input'!$C118,"OK",IF(VLOOKUP(BK118,'Player List'!$A$3:$C$275,2)=VLOOKUP($C118,'Lookup Lists'!$A$2:$C$23,3),"CS","Err"))))</f>
        <v>OK</v>
      </c>
      <c r="CG118" s="3" t="str">
        <f>IF(BL118=" ","OK",IF(ISBLANK(VLOOKUP(BL118,'Player List'!$A$3:$C$275,3)),"Err",IF(VLOOKUP(BL118,'Player List'!$A$3:$C$275,3)='Player Input'!$C118,"OK",IF(VLOOKUP(BL118,'Player List'!$A$3:$C$275,2)=VLOOKUP($C118,'Lookup Lists'!$A$2:$C$23,3),"CS","Err"))))</f>
        <v>OK</v>
      </c>
      <c r="CH118" s="3" t="str">
        <f>IF(BM118=" ","OK",IF(ISBLANK(VLOOKUP(BM118,'Player List'!$A$3:$C$275,3)),"Err",IF(VLOOKUP(BM118,'Player List'!$A$3:$C$275,3)='Player Input'!$C118,"OK",IF(VLOOKUP(BM118,'Player List'!$A$3:$C$275,2)=VLOOKUP($C118,'Lookup Lists'!$A$2:$C$23,3),"CS","Err"))))</f>
        <v>OK</v>
      </c>
      <c r="CI118" s="43" t="str">
        <f>IF(BN118=" ","OK",IF(ISBLANK(VLOOKUP(BN118,'Player List'!$A$3:$C$275,3)),"Err",IF(VLOOKUP(BN118,'Player List'!$A$3:$C$275,3)='Player Input'!$C118,"OK",IF(VLOOKUP(BN118,'Player List'!$A$3:$C$275,2)=VLOOKUP($C118,'Lookup Lists'!$A$2:$C$23,3),"CS","Err"))))</f>
        <v>OK</v>
      </c>
    </row>
    <row r="119" spans="1:87" x14ac:dyDescent="0.2">
      <c r="A119" s="108">
        <v>42741</v>
      </c>
      <c r="B119" s="109" t="s">
        <v>260</v>
      </c>
      <c r="C119" s="109" t="s">
        <v>270</v>
      </c>
      <c r="D119" s="60" t="str">
        <f t="shared" si="57"/>
        <v>CS</v>
      </c>
      <c r="E119" s="42">
        <v>31</v>
      </c>
      <c r="F119" s="46" t="str">
        <f>VLOOKUP(E119,'Player List'!$A$3:$F$275,6)</f>
        <v>J BRYANT</v>
      </c>
      <c r="G119" s="3">
        <v>274</v>
      </c>
      <c r="H119" s="46" t="str">
        <f>VLOOKUP(G119,'Player List'!$A$3:$F$275,6)</f>
        <v>B ROGERS</v>
      </c>
      <c r="I119" s="3">
        <v>27</v>
      </c>
      <c r="J119" s="46" t="str">
        <f>VLOOKUP(I119,'Player List'!$A$3:$F$275,6)</f>
        <v>B HESKETH</v>
      </c>
      <c r="K119" s="3">
        <v>34</v>
      </c>
      <c r="L119" s="46" t="str">
        <f>VLOOKUP(K119,'Player List'!$A$3:$F$275,6)</f>
        <v>D BOTT</v>
      </c>
      <c r="M119" s="42">
        <v>32</v>
      </c>
      <c r="N119" s="46" t="str">
        <f>VLOOKUP(M119,'Player List'!$A$3:$F$275,6)</f>
        <v>K O'CONNOR</v>
      </c>
      <c r="O119" s="3">
        <v>33</v>
      </c>
      <c r="P119" s="46" t="str">
        <f>VLOOKUP(O119,'Player List'!$A$3:$F$275,6)</f>
        <v>D TOLSON</v>
      </c>
      <c r="Q119" s="3">
        <v>30</v>
      </c>
      <c r="R119" s="46" t="str">
        <f>VLOOKUP(Q119,'Player List'!$A$3:$F$275,6)</f>
        <v>J CATON</v>
      </c>
      <c r="S119" s="3">
        <v>29</v>
      </c>
      <c r="T119" s="47" t="str">
        <f>VLOOKUP(S119,'Player List'!$A$3:$F$275,6)</f>
        <v>I PORTER</v>
      </c>
      <c r="U119" s="46"/>
      <c r="V119" s="46" t="e">
        <f>VLOOKUP(U119,'Player List'!$A$3:$F$275,6)</f>
        <v>#N/A</v>
      </c>
      <c r="W119" s="46"/>
      <c r="X119" s="47" t="e">
        <f>VLOOKUP(W119,'Player List'!$A$3:$F$275,6)</f>
        <v>#N/A</v>
      </c>
      <c r="Y119" s="34"/>
      <c r="Z119" s="42">
        <v>5</v>
      </c>
      <c r="AA119" s="46" t="str">
        <f>VLOOKUP(Z119,'Player List'!$A$3:$F$275,6)</f>
        <v>M MORTIMER</v>
      </c>
      <c r="AC119" s="46" t="e">
        <f>VLOOKUP(AB119,'Player List'!$A$3:$F$275,6)</f>
        <v>#N/A</v>
      </c>
      <c r="AD119" s="3">
        <v>23</v>
      </c>
      <c r="AE119" s="46" t="str">
        <f>VLOOKUP(AD119,'Player List'!$A$3:$F$275,6)</f>
        <v>R BELL</v>
      </c>
      <c r="AF119" s="3">
        <v>14</v>
      </c>
      <c r="AG119" s="47" t="str">
        <f>VLOOKUP(AF119,'Player List'!$A$3:$F$275,6)</f>
        <v>D BYWATER</v>
      </c>
      <c r="AH119" s="42">
        <v>320</v>
      </c>
      <c r="AI119" s="46" t="str">
        <f>VLOOKUP(AH119,'Player List'!$A$3:$F$275,6)</f>
        <v>C BIRKIN</v>
      </c>
      <c r="AJ119" s="3">
        <v>279</v>
      </c>
      <c r="AK119" s="46" t="str">
        <f>VLOOKUP(AJ119,'Player List'!$A$3:$F$275,6)</f>
        <v>R MARTIN</v>
      </c>
      <c r="AL119" s="3">
        <v>273</v>
      </c>
      <c r="AM119" s="46" t="str">
        <f>VLOOKUP(AL119,'Player List'!$A$3:$F$275,6)</f>
        <v>J BEVAN</v>
      </c>
      <c r="AN119" s="3">
        <v>13</v>
      </c>
      <c r="AO119" s="47" t="str">
        <f>VLOOKUP(AN119,'Player List'!$A$3:$F$275,6)</f>
        <v>G BYWATER</v>
      </c>
      <c r="AP119" s="46"/>
      <c r="AQ119" s="46" t="e">
        <f>VLOOKUP(AP119,'Player List'!$A$3:$F$275,6)</f>
        <v>#N/A</v>
      </c>
      <c r="AR119" s="46"/>
      <c r="AS119" s="47" t="e">
        <f>VLOOKUP(AR119,'Player List'!$A$3:$F$275,6)</f>
        <v>#N/A</v>
      </c>
      <c r="AU119" s="42">
        <f t="shared" si="74"/>
        <v>31</v>
      </c>
      <c r="AV119" s="3">
        <f t="shared" si="75"/>
        <v>274</v>
      </c>
      <c r="AW119" s="3">
        <f t="shared" si="76"/>
        <v>27</v>
      </c>
      <c r="AX119" s="3">
        <f t="shared" si="77"/>
        <v>34</v>
      </c>
      <c r="AY119" s="3">
        <f t="shared" si="78"/>
        <v>32</v>
      </c>
      <c r="AZ119" s="3">
        <f t="shared" si="79"/>
        <v>33</v>
      </c>
      <c r="BA119" s="3">
        <f t="shared" si="80"/>
        <v>30</v>
      </c>
      <c r="BB119" s="3">
        <f t="shared" si="81"/>
        <v>29</v>
      </c>
      <c r="BC119" s="3" t="str">
        <f t="shared" si="53"/>
        <v xml:space="preserve"> </v>
      </c>
      <c r="BD119" s="3" t="str">
        <f t="shared" si="54"/>
        <v xml:space="preserve"> </v>
      </c>
      <c r="BE119" s="42">
        <f t="shared" si="82"/>
        <v>5</v>
      </c>
      <c r="BF119" s="3" t="str">
        <f t="shared" si="83"/>
        <v xml:space="preserve"> </v>
      </c>
      <c r="BG119" s="3">
        <f t="shared" si="84"/>
        <v>23</v>
      </c>
      <c r="BH119" s="3">
        <f t="shared" si="85"/>
        <v>14</v>
      </c>
      <c r="BI119" s="3">
        <f t="shared" si="86"/>
        <v>320</v>
      </c>
      <c r="BJ119" s="3">
        <f t="shared" si="87"/>
        <v>279</v>
      </c>
      <c r="BK119" s="3">
        <f t="shared" si="88"/>
        <v>273</v>
      </c>
      <c r="BL119" s="3">
        <f t="shared" si="89"/>
        <v>13</v>
      </c>
      <c r="BM119" s="3" t="str">
        <f t="shared" si="55"/>
        <v xml:space="preserve"> </v>
      </c>
      <c r="BN119" s="43" t="str">
        <f t="shared" si="56"/>
        <v xml:space="preserve"> </v>
      </c>
      <c r="BP119" s="42" t="str">
        <f>IF(AU119=" ","OK",IF(ISBLANK(VLOOKUP(AU119,'Player List'!$A$3:$C$275,3)),"Err",IF(VLOOKUP(AU119,'Player List'!$A$3:$C$275,3)='Player Input'!$B119,"OK",IF(VLOOKUP(AU119,'Player List'!$A$3:$C$275,2)=VLOOKUP($B119,'Lookup Lists'!$A$2:$C$23,3),"CS","Err"))))</f>
        <v>OK</v>
      </c>
      <c r="BQ119" s="3" t="str">
        <f>IF(AV119=" ","OK",IF(ISBLANK(VLOOKUP(AV119,'Player List'!$A$3:$C$275,3)),"Err",IF(VLOOKUP(AV119,'Player List'!$A$3:$C$275,3)='Player Input'!$B119,"OK",IF(VLOOKUP(AV119,'Player List'!$A$3:$C$275,2)=VLOOKUP($B119,'Lookup Lists'!$A$2:$C$23,3),"CS","Err"))))</f>
        <v>OK</v>
      </c>
      <c r="BR119" s="3" t="str">
        <f>IF(AW119=" ","OK",IF(ISBLANK(VLOOKUP(AW119,'Player List'!$A$3:$C$275,3)),"Err",IF(VLOOKUP(AW119,'Player List'!$A$3:$C$275,3)='Player Input'!$B119,"OK",IF(VLOOKUP(AW119,'Player List'!$A$3:$C$275,2)=VLOOKUP($B119,'Lookup Lists'!$A$2:$C$23,3),"CS","Err"))))</f>
        <v>OK</v>
      </c>
      <c r="BS119" s="3" t="str">
        <f>IF(AX119=" ","OK",IF(ISBLANK(VLOOKUP(AX119,'Player List'!$A$3:$C$275,3)),"Err",IF(VLOOKUP(AX119,'Player List'!$A$3:$C$275,3)='Player Input'!$B119,"OK",IF(VLOOKUP(AX119,'Player List'!$A$3:$C$275,2)=VLOOKUP($B119,'Lookup Lists'!$A$2:$C$23,3),"CS","Err"))))</f>
        <v>OK</v>
      </c>
      <c r="BT119" s="3" t="str">
        <f>IF(AY119=" ","OK",IF(ISBLANK(VLOOKUP(AY119,'Player List'!$A$3:$C$275,3)),"Err",IF(VLOOKUP(AY119,'Player List'!$A$3:$C$275,3)='Player Input'!$B119,"OK",IF(VLOOKUP(AY119,'Player List'!$A$3:$C$275,2)=VLOOKUP($B119,'Lookup Lists'!$A$2:$C$23,3),"CS","Err"))))</f>
        <v>OK</v>
      </c>
      <c r="BU119" s="3" t="str">
        <f>IF(AZ119=" ","OK",IF(ISBLANK(VLOOKUP(AZ119,'Player List'!$A$3:$C$275,3)),"Err",IF(VLOOKUP(AZ119,'Player List'!$A$3:$C$275,3)='Player Input'!$B119,"OK",IF(VLOOKUP(AZ119,'Player List'!$A$3:$C$275,2)=VLOOKUP($B119,'Lookup Lists'!$A$2:$C$23,3),"CS","Err"))))</f>
        <v>OK</v>
      </c>
      <c r="BV119" s="3" t="str">
        <f>IF(BA119=" ","OK",IF(ISBLANK(VLOOKUP(BA119,'Player List'!$A$3:$C$275,3)),"Err",IF(VLOOKUP(BA119,'Player List'!$A$3:$C$275,3)='Player Input'!$B119,"OK",IF(VLOOKUP(BA119,'Player List'!$A$3:$C$275,2)=VLOOKUP($B119,'Lookup Lists'!$A$2:$C$23,3),"CS","Err"))))</f>
        <v>OK</v>
      </c>
      <c r="BW119" s="3" t="str">
        <f>IF(BB119=" ","OK",IF(ISBLANK(VLOOKUP(BB119,'Player List'!$A$3:$C$275,3)),"Err",IF(VLOOKUP(BB119,'Player List'!$A$3:$C$275,3)='Player Input'!$B119,"OK",IF(VLOOKUP(BB119,'Player List'!$A$3:$C$275,2)=VLOOKUP($B119,'Lookup Lists'!$A$2:$C$23,3),"CS","Err"))))</f>
        <v>OK</v>
      </c>
      <c r="BX119" s="3" t="str">
        <f>IF(BC119=" ","OK",IF(ISBLANK(VLOOKUP(BC119,'Player List'!$A$3:$C$275,3)),"Err",IF(VLOOKUP(BC119,'Player List'!$A$3:$C$275,3)='Player Input'!$B119,"OK",IF(VLOOKUP(BC119,'Player List'!$A$3:$C$275,2)=VLOOKUP($B119,'Lookup Lists'!$A$2:$C$23,3),"CS","Err"))))</f>
        <v>OK</v>
      </c>
      <c r="BY119" s="3" t="str">
        <f>IF(BD119=" ","OK",IF(ISBLANK(VLOOKUP(BD119,'Player List'!$A$3:$C$275,3)),"Err",IF(VLOOKUP(BD119,'Player List'!$A$3:$C$275,3)='Player Input'!$B119,"OK",IF(VLOOKUP(BD119,'Player List'!$A$3:$C$275,2)=VLOOKUP($B119,'Lookup Lists'!$A$2:$C$23,3),"CS","Err"))))</f>
        <v>OK</v>
      </c>
      <c r="BZ119" s="42" t="str">
        <f>IF(BE119=" ","OK",IF(ISBLANK(VLOOKUP(BE119,'Player List'!$A$3:$C$275,3)),"Err",IF(VLOOKUP(BE119,'Player List'!$A$3:$C$275,3)='Player Input'!$C119,"OK",IF(VLOOKUP(BE119,'Player List'!$A$3:$C$275,2)=VLOOKUP($C119,'Lookup Lists'!$A$2:$C$23,3),"CS","Err"))))</f>
        <v>CS</v>
      </c>
      <c r="CA119" s="3" t="str">
        <f>IF(BF119=" ","OK",IF(ISBLANK(VLOOKUP(BF119,'Player List'!$A$3:$C$275,3)),"Err",IF(VLOOKUP(BF119,'Player List'!$A$3:$C$275,3)='Player Input'!$C119,"OK",IF(VLOOKUP(BF119,'Player List'!$A$3:$C$275,2)=VLOOKUP($C119,'Lookup Lists'!$A$2:$C$23,3),"CS","Err"))))</f>
        <v>OK</v>
      </c>
      <c r="CB119" s="3" t="str">
        <f>IF(BG119=" ","OK",IF(ISBLANK(VLOOKUP(BG119,'Player List'!$A$3:$C$275,3)),"Err",IF(VLOOKUP(BG119,'Player List'!$A$3:$C$275,3)='Player Input'!$C119,"OK",IF(VLOOKUP(BG119,'Player List'!$A$3:$C$275,2)=VLOOKUP($C119,'Lookup Lists'!$A$2:$C$23,3),"CS","Err"))))</f>
        <v>OK</v>
      </c>
      <c r="CC119" s="3" t="str">
        <f>IF(BH119=" ","OK",IF(ISBLANK(VLOOKUP(BH119,'Player List'!$A$3:$C$275,3)),"Err",IF(VLOOKUP(BH119,'Player List'!$A$3:$C$275,3)='Player Input'!$C119,"OK",IF(VLOOKUP(BH119,'Player List'!$A$3:$C$275,2)=VLOOKUP($C119,'Lookup Lists'!$A$2:$C$23,3),"CS","Err"))))</f>
        <v>OK</v>
      </c>
      <c r="CD119" s="3" t="str">
        <f>IF(BI119=" ","OK",IF(ISBLANK(VLOOKUP(BI119,'Player List'!$A$3:$C$275,3)),"Err",IF(VLOOKUP(BI119,'Player List'!$A$3:$C$275,3)='Player Input'!$C119,"OK",IF(VLOOKUP(BI119,'Player List'!$A$3:$C$275,2)=VLOOKUP($C119,'Lookup Lists'!$A$2:$C$23,3),"CS","Err"))))</f>
        <v>OK</v>
      </c>
      <c r="CE119" s="3" t="str">
        <f>IF(BJ119=" ","OK",IF(ISBLANK(VLOOKUP(BJ119,'Player List'!$A$3:$C$275,3)),"Err",IF(VLOOKUP(BJ119,'Player List'!$A$3:$C$275,3)='Player Input'!$C119,"OK",IF(VLOOKUP(BJ119,'Player List'!$A$3:$C$275,2)=VLOOKUP($C119,'Lookup Lists'!$A$2:$C$23,3),"CS","Err"))))</f>
        <v>OK</v>
      </c>
      <c r="CF119" s="3" t="str">
        <f>IF(BK119=" ","OK",IF(ISBLANK(VLOOKUP(BK119,'Player List'!$A$3:$C$275,3)),"Err",IF(VLOOKUP(BK119,'Player List'!$A$3:$C$275,3)='Player Input'!$C119,"OK",IF(VLOOKUP(BK119,'Player List'!$A$3:$C$275,2)=VLOOKUP($C119,'Lookup Lists'!$A$2:$C$23,3),"CS","Err"))))</f>
        <v>OK</v>
      </c>
      <c r="CG119" s="3" t="str">
        <f>IF(BL119=" ","OK",IF(ISBLANK(VLOOKUP(BL119,'Player List'!$A$3:$C$275,3)),"Err",IF(VLOOKUP(BL119,'Player List'!$A$3:$C$275,3)='Player Input'!$C119,"OK",IF(VLOOKUP(BL119,'Player List'!$A$3:$C$275,2)=VLOOKUP($C119,'Lookup Lists'!$A$2:$C$23,3),"CS","Err"))))</f>
        <v>OK</v>
      </c>
      <c r="CH119" s="3" t="str">
        <f>IF(BM119=" ","OK",IF(ISBLANK(VLOOKUP(BM119,'Player List'!$A$3:$C$275,3)),"Err",IF(VLOOKUP(BM119,'Player List'!$A$3:$C$275,3)='Player Input'!$C119,"OK",IF(VLOOKUP(BM119,'Player List'!$A$3:$C$275,2)=VLOOKUP($C119,'Lookup Lists'!$A$2:$C$23,3),"CS","Err"))))</f>
        <v>OK</v>
      </c>
      <c r="CI119" s="43" t="str">
        <f>IF(BN119=" ","OK",IF(ISBLANK(VLOOKUP(BN119,'Player List'!$A$3:$C$275,3)),"Err",IF(VLOOKUP(BN119,'Player List'!$A$3:$C$275,3)='Player Input'!$C119,"OK",IF(VLOOKUP(BN119,'Player List'!$A$3:$C$275,2)=VLOOKUP($C119,'Lookup Lists'!$A$2:$C$23,3),"CS","Err"))))</f>
        <v>OK</v>
      </c>
    </row>
    <row r="120" spans="1:87" x14ac:dyDescent="0.2">
      <c r="A120" s="90">
        <v>42745</v>
      </c>
      <c r="B120" s="89" t="s">
        <v>272</v>
      </c>
      <c r="C120" s="89" t="s">
        <v>350</v>
      </c>
      <c r="D120" s="60" t="str">
        <f t="shared" si="57"/>
        <v>OK</v>
      </c>
      <c r="E120" s="42">
        <v>157</v>
      </c>
      <c r="F120" s="46" t="str">
        <f>VLOOKUP(E120,'Player List'!$A$3:$F$275,6)</f>
        <v>S DIX</v>
      </c>
      <c r="G120" s="3">
        <v>156</v>
      </c>
      <c r="H120" s="46" t="str">
        <f>VLOOKUP(G120,'Player List'!$A$3:$F$275,6)</f>
        <v>J CHURCHILL</v>
      </c>
      <c r="I120" s="3">
        <v>155</v>
      </c>
      <c r="J120" s="46" t="str">
        <f>VLOOKUP(I120,'Player List'!$A$3:$F$275,6)</f>
        <v>H CHURCHILL</v>
      </c>
      <c r="K120" s="3">
        <v>162</v>
      </c>
      <c r="L120" s="46" t="str">
        <f>VLOOKUP(K120,'Player List'!$A$3:$F$275,6)</f>
        <v>D MILLS</v>
      </c>
      <c r="M120" s="42">
        <v>160</v>
      </c>
      <c r="N120" s="46" t="str">
        <f>VLOOKUP(M120,'Player List'!$A$3:$F$275,6)</f>
        <v>L COLE</v>
      </c>
      <c r="O120" s="3">
        <v>161</v>
      </c>
      <c r="P120" s="46" t="str">
        <f>VLOOKUP(O120,'Player List'!$A$3:$F$275,6)</f>
        <v>P MILLS</v>
      </c>
      <c r="Q120" s="3">
        <v>319</v>
      </c>
      <c r="R120" s="46" t="str">
        <f>VLOOKUP(Q120,'Player List'!$A$3:$F$275,6)</f>
        <v>R PEARCE</v>
      </c>
      <c r="S120" s="3">
        <v>166</v>
      </c>
      <c r="T120" s="47" t="str">
        <f>VLOOKUP(S120,'Player List'!$A$3:$F$275,6)</f>
        <v>J PERKS</v>
      </c>
      <c r="U120" s="46"/>
      <c r="V120" s="46" t="e">
        <f>VLOOKUP(U120,'Player List'!$A$3:$F$275,6)</f>
        <v>#N/A</v>
      </c>
      <c r="W120" s="46"/>
      <c r="X120" s="47" t="e">
        <f>VLOOKUP(W120,'Player List'!$A$3:$F$275,6)</f>
        <v>#N/A</v>
      </c>
      <c r="Y120" s="34"/>
      <c r="Z120" s="42">
        <v>48</v>
      </c>
      <c r="AA120" s="46" t="str">
        <f>VLOOKUP(Z120,'Player List'!$A$3:$F$275,6)</f>
        <v>G GANGE</v>
      </c>
      <c r="AB120" s="3">
        <v>181</v>
      </c>
      <c r="AC120" s="46" t="str">
        <f>VLOOKUP(AB120,'Player List'!$A$3:$F$275,6)</f>
        <v>D FOULKES</v>
      </c>
      <c r="AD120" s="3">
        <v>47</v>
      </c>
      <c r="AE120" s="46" t="str">
        <f>VLOOKUP(AD120,'Player List'!$A$3:$F$275,6)</f>
        <v>B GANGE</v>
      </c>
      <c r="AF120" s="3">
        <v>46</v>
      </c>
      <c r="AG120" s="47" t="str">
        <f>VLOOKUP(AF120,'Player List'!$A$3:$F$275,6)</f>
        <v>J COOPER</v>
      </c>
      <c r="AH120" s="42">
        <v>214</v>
      </c>
      <c r="AI120" s="46" t="str">
        <f>VLOOKUP(AH120,'Player List'!$A$3:$F$275,6)</f>
        <v>D EVERY</v>
      </c>
      <c r="AJ120" s="3">
        <v>62</v>
      </c>
      <c r="AK120" s="46" t="str">
        <f>VLOOKUP(AJ120,'Player List'!$A$3:$F$275,6)</f>
        <v>D REES</v>
      </c>
      <c r="AL120" s="3">
        <v>219</v>
      </c>
      <c r="AM120" s="46" t="str">
        <f>VLOOKUP(AL120,'Player List'!$A$3:$F$275,6)</f>
        <v>G PRES</v>
      </c>
      <c r="AN120" s="3">
        <v>313</v>
      </c>
      <c r="AO120" s="47" t="str">
        <f>VLOOKUP(AN120,'Player List'!$A$3:$F$275,6)</f>
        <v>B CONSTABLE</v>
      </c>
      <c r="AP120" s="46"/>
      <c r="AQ120" s="46" t="e">
        <f>VLOOKUP(AP120,'Player List'!$A$3:$F$275,6)</f>
        <v>#N/A</v>
      </c>
      <c r="AR120" s="46"/>
      <c r="AS120" s="47" t="e">
        <f>VLOOKUP(AR120,'Player List'!$A$3:$F$275,6)</f>
        <v>#N/A</v>
      </c>
      <c r="AU120" s="42">
        <f t="shared" si="74"/>
        <v>157</v>
      </c>
      <c r="AV120" s="3">
        <f t="shared" si="75"/>
        <v>156</v>
      </c>
      <c r="AW120" s="3">
        <f t="shared" si="76"/>
        <v>155</v>
      </c>
      <c r="AX120" s="3">
        <f t="shared" si="77"/>
        <v>162</v>
      </c>
      <c r="AY120" s="3">
        <f t="shared" si="78"/>
        <v>160</v>
      </c>
      <c r="AZ120" s="3">
        <f t="shared" si="79"/>
        <v>161</v>
      </c>
      <c r="BA120" s="3">
        <f t="shared" si="80"/>
        <v>319</v>
      </c>
      <c r="BB120" s="3">
        <f t="shared" si="81"/>
        <v>166</v>
      </c>
      <c r="BC120" s="3" t="str">
        <f t="shared" si="53"/>
        <v xml:space="preserve"> </v>
      </c>
      <c r="BD120" s="3" t="str">
        <f t="shared" si="54"/>
        <v xml:space="preserve"> </v>
      </c>
      <c r="BE120" s="42">
        <f t="shared" si="82"/>
        <v>48</v>
      </c>
      <c r="BF120" s="3">
        <f t="shared" si="83"/>
        <v>181</v>
      </c>
      <c r="BG120" s="3">
        <f t="shared" si="84"/>
        <v>47</v>
      </c>
      <c r="BH120" s="3">
        <f t="shared" si="85"/>
        <v>46</v>
      </c>
      <c r="BI120" s="3">
        <f t="shared" si="86"/>
        <v>214</v>
      </c>
      <c r="BJ120" s="3">
        <f t="shared" si="87"/>
        <v>62</v>
      </c>
      <c r="BK120" s="3">
        <f t="shared" si="88"/>
        <v>219</v>
      </c>
      <c r="BL120" s="3">
        <f t="shared" si="89"/>
        <v>313</v>
      </c>
      <c r="BM120" s="3" t="str">
        <f t="shared" si="55"/>
        <v xml:space="preserve"> </v>
      </c>
      <c r="BN120" s="43" t="str">
        <f t="shared" si="56"/>
        <v xml:space="preserve"> </v>
      </c>
      <c r="BP120" s="42" t="str">
        <f>IF(AU120=" ","OK",IF(ISBLANK(VLOOKUP(AU120,'Player List'!$A$3:$C$275,3)),"Err",IF(VLOOKUP(AU120,'Player List'!$A$3:$C$275,3)='Player Input'!$B120,"OK",IF(VLOOKUP(AU120,'Player List'!$A$3:$C$275,2)=VLOOKUP($B120,'Lookup Lists'!$A$2:$C$23,3),"CS","Err"))))</f>
        <v>OK</v>
      </c>
      <c r="BQ120" s="3" t="str">
        <f>IF(AV120=" ","OK",IF(ISBLANK(VLOOKUP(AV120,'Player List'!$A$3:$C$275,3)),"Err",IF(VLOOKUP(AV120,'Player List'!$A$3:$C$275,3)='Player Input'!$B120,"OK",IF(VLOOKUP(AV120,'Player List'!$A$3:$C$275,2)=VLOOKUP($B120,'Lookup Lists'!$A$2:$C$23,3),"CS","Err"))))</f>
        <v>OK</v>
      </c>
      <c r="BR120" s="3" t="str">
        <f>IF(AW120=" ","OK",IF(ISBLANK(VLOOKUP(AW120,'Player List'!$A$3:$C$275,3)),"Err",IF(VLOOKUP(AW120,'Player List'!$A$3:$C$275,3)='Player Input'!$B120,"OK",IF(VLOOKUP(AW120,'Player List'!$A$3:$C$275,2)=VLOOKUP($B120,'Lookup Lists'!$A$2:$C$23,3),"CS","Err"))))</f>
        <v>OK</v>
      </c>
      <c r="BS120" s="3" t="str">
        <f>IF(AX120=" ","OK",IF(ISBLANK(VLOOKUP(AX120,'Player List'!$A$3:$C$275,3)),"Err",IF(VLOOKUP(AX120,'Player List'!$A$3:$C$275,3)='Player Input'!$B120,"OK",IF(VLOOKUP(AX120,'Player List'!$A$3:$C$275,2)=VLOOKUP($B120,'Lookup Lists'!$A$2:$C$23,3),"CS","Err"))))</f>
        <v>OK</v>
      </c>
      <c r="BT120" s="3" t="str">
        <f>IF(AY120=" ","OK",IF(ISBLANK(VLOOKUP(AY120,'Player List'!$A$3:$C$275,3)),"Err",IF(VLOOKUP(AY120,'Player List'!$A$3:$C$275,3)='Player Input'!$B120,"OK",IF(VLOOKUP(AY120,'Player List'!$A$3:$C$275,2)=VLOOKUP($B120,'Lookup Lists'!$A$2:$C$23,3),"CS","Err"))))</f>
        <v>OK</v>
      </c>
      <c r="BU120" s="3" t="str">
        <f>IF(AZ120=" ","OK",IF(ISBLANK(VLOOKUP(AZ120,'Player List'!$A$3:$C$275,3)),"Err",IF(VLOOKUP(AZ120,'Player List'!$A$3:$C$275,3)='Player Input'!$B120,"OK",IF(VLOOKUP(AZ120,'Player List'!$A$3:$C$275,2)=VLOOKUP($B120,'Lookup Lists'!$A$2:$C$23,3),"CS","Err"))))</f>
        <v>OK</v>
      </c>
      <c r="BV120" s="3" t="str">
        <f>IF(BA120=" ","OK",IF(ISBLANK(VLOOKUP(BA120,'Player List'!$A$3:$C$275,3)),"Err",IF(VLOOKUP(BA120,'Player List'!$A$3:$C$275,3)='Player Input'!$B120,"OK",IF(VLOOKUP(BA120,'Player List'!$A$3:$C$275,2)=VLOOKUP($B120,'Lookup Lists'!$A$2:$C$23,3),"CS","Err"))))</f>
        <v>OK</v>
      </c>
      <c r="BW120" s="3" t="str">
        <f>IF(BB120=" ","OK",IF(ISBLANK(VLOOKUP(BB120,'Player List'!$A$3:$C$275,3)),"Err",IF(VLOOKUP(BB120,'Player List'!$A$3:$C$275,3)='Player Input'!$B120,"OK",IF(VLOOKUP(BB120,'Player List'!$A$3:$C$275,2)=VLOOKUP($B120,'Lookup Lists'!$A$2:$C$23,3),"CS","Err"))))</f>
        <v>OK</v>
      </c>
      <c r="BX120" s="3" t="str">
        <f>IF(BC120=" ","OK",IF(ISBLANK(VLOOKUP(BC120,'Player List'!$A$3:$C$275,3)),"Err",IF(VLOOKUP(BC120,'Player List'!$A$3:$C$275,3)='Player Input'!$B120,"OK",IF(VLOOKUP(BC120,'Player List'!$A$3:$C$275,2)=VLOOKUP($B120,'Lookup Lists'!$A$2:$C$23,3),"CS","Err"))))</f>
        <v>OK</v>
      </c>
      <c r="BY120" s="3" t="str">
        <f>IF(BD120=" ","OK",IF(ISBLANK(VLOOKUP(BD120,'Player List'!$A$3:$C$275,3)),"Err",IF(VLOOKUP(BD120,'Player List'!$A$3:$C$275,3)='Player Input'!$B120,"OK",IF(VLOOKUP(BD120,'Player List'!$A$3:$C$275,2)=VLOOKUP($B120,'Lookup Lists'!$A$2:$C$23,3),"CS","Err"))))</f>
        <v>OK</v>
      </c>
      <c r="BZ120" s="42" t="str">
        <f>IF(BE120=" ","OK",IF(ISBLANK(VLOOKUP(BE120,'Player List'!$A$3:$C$275,3)),"Err",IF(VLOOKUP(BE120,'Player List'!$A$3:$C$275,3)='Player Input'!$C120,"OK",IF(VLOOKUP(BE120,'Player List'!$A$3:$C$275,2)=VLOOKUP($C120,'Lookup Lists'!$A$2:$C$23,3),"CS","Err"))))</f>
        <v>OK</v>
      </c>
      <c r="CA120" s="3" t="str">
        <f>IF(BF120=" ","OK",IF(ISBLANK(VLOOKUP(BF120,'Player List'!$A$3:$C$275,3)),"Err",IF(VLOOKUP(BF120,'Player List'!$A$3:$C$275,3)='Player Input'!$C120,"OK",IF(VLOOKUP(BF120,'Player List'!$A$3:$C$275,2)=VLOOKUP($C120,'Lookup Lists'!$A$2:$C$23,3),"CS","Err"))))</f>
        <v>OK</v>
      </c>
      <c r="CB120" s="3" t="str">
        <f>IF(BG120=" ","OK",IF(ISBLANK(VLOOKUP(BG120,'Player List'!$A$3:$C$275,3)),"Err",IF(VLOOKUP(BG120,'Player List'!$A$3:$C$275,3)='Player Input'!$C120,"OK",IF(VLOOKUP(BG120,'Player List'!$A$3:$C$275,2)=VLOOKUP($C120,'Lookup Lists'!$A$2:$C$23,3),"CS","Err"))))</f>
        <v>OK</v>
      </c>
      <c r="CC120" s="3" t="str">
        <f>IF(BH120=" ","OK",IF(ISBLANK(VLOOKUP(BH120,'Player List'!$A$3:$C$275,3)),"Err",IF(VLOOKUP(BH120,'Player List'!$A$3:$C$275,3)='Player Input'!$C120,"OK",IF(VLOOKUP(BH120,'Player List'!$A$3:$C$275,2)=VLOOKUP($C120,'Lookup Lists'!$A$2:$C$23,3),"CS","Err"))))</f>
        <v>OK</v>
      </c>
      <c r="CD120" s="3" t="str">
        <f>IF(BI120=" ","OK",IF(ISBLANK(VLOOKUP(BI120,'Player List'!$A$3:$C$275,3)),"Err",IF(VLOOKUP(BI120,'Player List'!$A$3:$C$275,3)='Player Input'!$C120,"OK",IF(VLOOKUP(BI120,'Player List'!$A$3:$C$275,2)=VLOOKUP($C120,'Lookup Lists'!$A$2:$C$23,3),"CS","Err"))))</f>
        <v>OK</v>
      </c>
      <c r="CE120" s="3" t="str">
        <f>IF(BJ120=" ","OK",IF(ISBLANK(VLOOKUP(BJ120,'Player List'!$A$3:$C$275,3)),"Err",IF(VLOOKUP(BJ120,'Player List'!$A$3:$C$275,3)='Player Input'!$C120,"OK",IF(VLOOKUP(BJ120,'Player List'!$A$3:$C$275,2)=VLOOKUP($C120,'Lookup Lists'!$A$2:$C$23,3),"CS","Err"))))</f>
        <v>OK</v>
      </c>
      <c r="CF120" s="3" t="str">
        <f>IF(BK120=" ","OK",IF(ISBLANK(VLOOKUP(BK120,'Player List'!$A$3:$C$275,3)),"Err",IF(VLOOKUP(BK120,'Player List'!$A$3:$C$275,3)='Player Input'!$C120,"OK",IF(VLOOKUP(BK120,'Player List'!$A$3:$C$275,2)=VLOOKUP($C120,'Lookup Lists'!$A$2:$C$23,3),"CS","Err"))))</f>
        <v>OK</v>
      </c>
      <c r="CG120" s="3" t="str">
        <f>IF(BL120=" ","OK",IF(ISBLANK(VLOOKUP(BL120,'Player List'!$A$3:$C$275,3)),"Err",IF(VLOOKUP(BL120,'Player List'!$A$3:$C$275,3)='Player Input'!$C120,"OK",IF(VLOOKUP(BL120,'Player List'!$A$3:$C$275,2)=VLOOKUP($C120,'Lookup Lists'!$A$2:$C$23,3),"CS","Err"))))</f>
        <v>OK</v>
      </c>
      <c r="CH120" s="3" t="str">
        <f>IF(BM120=" ","OK",IF(ISBLANK(VLOOKUP(BM120,'Player List'!$A$3:$C$275,3)),"Err",IF(VLOOKUP(BM120,'Player List'!$A$3:$C$275,3)='Player Input'!$C120,"OK",IF(VLOOKUP(BM120,'Player List'!$A$3:$C$275,2)=VLOOKUP($C120,'Lookup Lists'!$A$2:$C$23,3),"CS","Err"))))</f>
        <v>OK</v>
      </c>
      <c r="CI120" s="43" t="str">
        <f>IF(BN120=" ","OK",IF(ISBLANK(VLOOKUP(BN120,'Player List'!$A$3:$C$275,3)),"Err",IF(VLOOKUP(BN120,'Player List'!$A$3:$C$275,3)='Player Input'!$C120,"OK",IF(VLOOKUP(BN120,'Player List'!$A$3:$C$275,2)=VLOOKUP($C120,'Lookup Lists'!$A$2:$C$23,3),"CS","Err"))))</f>
        <v>OK</v>
      </c>
    </row>
    <row r="121" spans="1:87" x14ac:dyDescent="0.2">
      <c r="A121" s="108">
        <v>42746</v>
      </c>
      <c r="B121" s="109" t="s">
        <v>269</v>
      </c>
      <c r="C121" s="109" t="s">
        <v>271</v>
      </c>
      <c r="D121" s="60" t="str">
        <f t="shared" si="57"/>
        <v>OK</v>
      </c>
      <c r="E121" s="42">
        <v>11</v>
      </c>
      <c r="F121" s="46" t="str">
        <f>VLOOKUP(E121,'Player List'!$A$3:$F$275,6)</f>
        <v>D WARREN</v>
      </c>
      <c r="G121" s="3">
        <v>8</v>
      </c>
      <c r="H121" s="46" t="str">
        <f>VLOOKUP(G121,'Player List'!$A$3:$F$275,6)</f>
        <v>D SYLVESTER</v>
      </c>
      <c r="I121" s="3">
        <v>130</v>
      </c>
      <c r="J121" s="46" t="str">
        <f>VLOOKUP(I121,'Player List'!$A$3:$F$275,6)</f>
        <v>T GRIFFITHS</v>
      </c>
      <c r="K121" s="3">
        <v>4</v>
      </c>
      <c r="L121" s="46" t="str">
        <f>VLOOKUP(K121,'Player List'!$A$3:$F$275,6)</f>
        <v>R HANCOCK</v>
      </c>
      <c r="M121" s="42">
        <v>3</v>
      </c>
      <c r="N121" s="46" t="str">
        <f>VLOOKUP(M121,'Player List'!$A$3:$F$275,6)</f>
        <v>E EVANS</v>
      </c>
      <c r="O121" s="3">
        <v>286</v>
      </c>
      <c r="P121" s="46" t="str">
        <f>VLOOKUP(O121,'Player List'!$A$3:$F$275,6)</f>
        <v>M CONWAY</v>
      </c>
      <c r="Q121" s="3">
        <v>2</v>
      </c>
      <c r="R121" s="46" t="str">
        <f>VLOOKUP(Q121,'Player List'!$A$3:$F$275,6)</f>
        <v>T DARRINGTON</v>
      </c>
      <c r="S121" s="3">
        <v>5</v>
      </c>
      <c r="T121" s="47" t="str">
        <f>VLOOKUP(S121,'Player List'!$A$3:$F$275,6)</f>
        <v>M MORTIMER</v>
      </c>
      <c r="U121" s="46"/>
      <c r="V121" s="46" t="e">
        <f>VLOOKUP(U121,'Player List'!$A$3:$F$275,6)</f>
        <v>#N/A</v>
      </c>
      <c r="W121" s="46"/>
      <c r="X121" s="47" t="e">
        <f>VLOOKUP(W121,'Player List'!$A$3:$F$275,6)</f>
        <v>#N/A</v>
      </c>
      <c r="Y121" s="34"/>
      <c r="Z121" s="42">
        <v>136</v>
      </c>
      <c r="AA121" s="46" t="str">
        <f>VLOOKUP(Z121,'Player List'!$A$3:$F$275,6)</f>
        <v>E GEORGE</v>
      </c>
      <c r="AB121" s="3">
        <v>140</v>
      </c>
      <c r="AC121" s="46" t="str">
        <f>VLOOKUP(AB121,'Player List'!$A$3:$F$275,6)</f>
        <v>D WATKINS</v>
      </c>
      <c r="AD121" s="3">
        <v>105</v>
      </c>
      <c r="AE121" s="46" t="str">
        <f>VLOOKUP(AD121,'Player List'!$A$3:$F$275,6)</f>
        <v>K WILLIAMS</v>
      </c>
      <c r="AF121" s="3">
        <v>143</v>
      </c>
      <c r="AG121" s="47" t="str">
        <f>VLOOKUP(AF121,'Player List'!$A$3:$F$275,6)</f>
        <v>L WILLIAMS</v>
      </c>
      <c r="AH121" s="42">
        <v>138</v>
      </c>
      <c r="AI121" s="46" t="str">
        <f>VLOOKUP(AH121,'Player List'!$A$3:$F$275,6)</f>
        <v>G MARSHALL</v>
      </c>
      <c r="AJ121" s="3">
        <v>137</v>
      </c>
      <c r="AK121" s="46" t="str">
        <f>VLOOKUP(AJ121,'Player List'!$A$3:$F$275,6)</f>
        <v>R GEORGE</v>
      </c>
      <c r="AL121" s="3">
        <v>135</v>
      </c>
      <c r="AM121" s="46" t="str">
        <f>VLOOKUP(AL121,'Player List'!$A$3:$F$275,6)</f>
        <v>I ROE</v>
      </c>
      <c r="AN121" s="3">
        <v>196</v>
      </c>
      <c r="AO121" s="47" t="str">
        <f>VLOOKUP(AN121,'Player List'!$A$3:$F$275,6)</f>
        <v>I PARK</v>
      </c>
      <c r="AP121" s="46"/>
      <c r="AQ121" s="46" t="e">
        <f>VLOOKUP(AP121,'Player List'!$A$3:$F$275,6)</f>
        <v>#N/A</v>
      </c>
      <c r="AR121" s="46"/>
      <c r="AS121" s="47" t="e">
        <f>VLOOKUP(AR121,'Player List'!$A$3:$F$275,6)</f>
        <v>#N/A</v>
      </c>
      <c r="AU121" s="42">
        <f t="shared" si="74"/>
        <v>11</v>
      </c>
      <c r="AV121" s="3">
        <f t="shared" si="75"/>
        <v>8</v>
      </c>
      <c r="AW121" s="3">
        <f t="shared" si="76"/>
        <v>130</v>
      </c>
      <c r="AX121" s="3">
        <f t="shared" si="77"/>
        <v>4</v>
      </c>
      <c r="AY121" s="3">
        <f t="shared" si="78"/>
        <v>3</v>
      </c>
      <c r="AZ121" s="3">
        <f t="shared" si="79"/>
        <v>286</v>
      </c>
      <c r="BA121" s="3">
        <f t="shared" si="80"/>
        <v>2</v>
      </c>
      <c r="BB121" s="3">
        <f t="shared" si="81"/>
        <v>5</v>
      </c>
      <c r="BC121" s="3" t="str">
        <f t="shared" si="53"/>
        <v xml:space="preserve"> </v>
      </c>
      <c r="BD121" s="3" t="str">
        <f t="shared" si="54"/>
        <v xml:space="preserve"> </v>
      </c>
      <c r="BE121" s="42">
        <f t="shared" si="82"/>
        <v>136</v>
      </c>
      <c r="BF121" s="3">
        <f t="shared" si="83"/>
        <v>140</v>
      </c>
      <c r="BG121" s="3">
        <f t="shared" si="84"/>
        <v>105</v>
      </c>
      <c r="BH121" s="3">
        <f t="shared" si="85"/>
        <v>143</v>
      </c>
      <c r="BI121" s="3">
        <f t="shared" si="86"/>
        <v>138</v>
      </c>
      <c r="BJ121" s="3">
        <f t="shared" si="87"/>
        <v>137</v>
      </c>
      <c r="BK121" s="3">
        <f t="shared" si="88"/>
        <v>135</v>
      </c>
      <c r="BL121" s="3">
        <f t="shared" si="89"/>
        <v>196</v>
      </c>
      <c r="BM121" s="3" t="str">
        <f t="shared" si="55"/>
        <v xml:space="preserve"> </v>
      </c>
      <c r="BN121" s="43" t="str">
        <f t="shared" si="56"/>
        <v xml:space="preserve"> </v>
      </c>
      <c r="BP121" s="42" t="str">
        <f>IF(AU121=" ","OK",IF(ISBLANK(VLOOKUP(AU121,'Player List'!$A$3:$C$275,3)),"Err",IF(VLOOKUP(AU121,'Player List'!$A$3:$C$275,3)='Player Input'!$B121,"OK",IF(VLOOKUP(AU121,'Player List'!$A$3:$C$275,2)=VLOOKUP($B121,'Lookup Lists'!$A$2:$C$23,3),"CS","Err"))))</f>
        <v>OK</v>
      </c>
      <c r="BQ121" s="3" t="str">
        <f>IF(AV121=" ","OK",IF(ISBLANK(VLOOKUP(AV121,'Player List'!$A$3:$C$275,3)),"Err",IF(VLOOKUP(AV121,'Player List'!$A$3:$C$275,3)='Player Input'!$B121,"OK",IF(VLOOKUP(AV121,'Player List'!$A$3:$C$275,2)=VLOOKUP($B121,'Lookup Lists'!$A$2:$C$23,3),"CS","Err"))))</f>
        <v>OK</v>
      </c>
      <c r="BR121" s="3" t="str">
        <f>IF(AW121=" ","OK",IF(ISBLANK(VLOOKUP(AW121,'Player List'!$A$3:$C$275,3)),"Err",IF(VLOOKUP(AW121,'Player List'!$A$3:$C$275,3)='Player Input'!$B121,"OK",IF(VLOOKUP(AW121,'Player List'!$A$3:$C$275,2)=VLOOKUP($B121,'Lookup Lists'!$A$2:$C$23,3),"CS","Err"))))</f>
        <v>OK</v>
      </c>
      <c r="BS121" s="3" t="str">
        <f>IF(AX121=" ","OK",IF(ISBLANK(VLOOKUP(AX121,'Player List'!$A$3:$C$275,3)),"Err",IF(VLOOKUP(AX121,'Player List'!$A$3:$C$275,3)='Player Input'!$B121,"OK",IF(VLOOKUP(AX121,'Player List'!$A$3:$C$275,2)=VLOOKUP($B121,'Lookup Lists'!$A$2:$C$23,3),"CS","Err"))))</f>
        <v>OK</v>
      </c>
      <c r="BT121" s="3" t="str">
        <f>IF(AY121=" ","OK",IF(ISBLANK(VLOOKUP(AY121,'Player List'!$A$3:$C$275,3)),"Err",IF(VLOOKUP(AY121,'Player List'!$A$3:$C$275,3)='Player Input'!$B121,"OK",IF(VLOOKUP(AY121,'Player List'!$A$3:$C$275,2)=VLOOKUP($B121,'Lookup Lists'!$A$2:$C$23,3),"CS","Err"))))</f>
        <v>OK</v>
      </c>
      <c r="BU121" s="3" t="str">
        <f>IF(AZ121=" ","OK",IF(ISBLANK(VLOOKUP(AZ121,'Player List'!$A$3:$C$275,3)),"Err",IF(VLOOKUP(AZ121,'Player List'!$A$3:$C$275,3)='Player Input'!$B121,"OK",IF(VLOOKUP(AZ121,'Player List'!$A$3:$C$275,2)=VLOOKUP($B121,'Lookup Lists'!$A$2:$C$23,3),"CS","Err"))))</f>
        <v>OK</v>
      </c>
      <c r="BV121" s="3" t="str">
        <f>IF(BA121=" ","OK",IF(ISBLANK(VLOOKUP(BA121,'Player List'!$A$3:$C$275,3)),"Err",IF(VLOOKUP(BA121,'Player List'!$A$3:$C$275,3)='Player Input'!$B121,"OK",IF(VLOOKUP(BA121,'Player List'!$A$3:$C$275,2)=VLOOKUP($B121,'Lookup Lists'!$A$2:$C$23,3),"CS","Err"))))</f>
        <v>OK</v>
      </c>
      <c r="BW121" s="3" t="str">
        <f>IF(BB121=" ","OK",IF(ISBLANK(VLOOKUP(BB121,'Player List'!$A$3:$C$275,3)),"Err",IF(VLOOKUP(BB121,'Player List'!$A$3:$C$275,3)='Player Input'!$B121,"OK",IF(VLOOKUP(BB121,'Player List'!$A$3:$C$275,2)=VLOOKUP($B121,'Lookup Lists'!$A$2:$C$23,3),"CS","Err"))))</f>
        <v>OK</v>
      </c>
      <c r="BX121" s="3" t="str">
        <f>IF(BC121=" ","OK",IF(ISBLANK(VLOOKUP(BC121,'Player List'!$A$3:$C$275,3)),"Err",IF(VLOOKUP(BC121,'Player List'!$A$3:$C$275,3)='Player Input'!$B121,"OK",IF(VLOOKUP(BC121,'Player List'!$A$3:$C$275,2)=VLOOKUP($B121,'Lookup Lists'!$A$2:$C$23,3),"CS","Err"))))</f>
        <v>OK</v>
      </c>
      <c r="BY121" s="3" t="str">
        <f>IF(BD121=" ","OK",IF(ISBLANK(VLOOKUP(BD121,'Player List'!$A$3:$C$275,3)),"Err",IF(VLOOKUP(BD121,'Player List'!$A$3:$C$275,3)='Player Input'!$B121,"OK",IF(VLOOKUP(BD121,'Player List'!$A$3:$C$275,2)=VLOOKUP($B121,'Lookup Lists'!$A$2:$C$23,3),"CS","Err"))))</f>
        <v>OK</v>
      </c>
      <c r="BZ121" s="42" t="str">
        <f>IF(BE121=" ","OK",IF(ISBLANK(VLOOKUP(BE121,'Player List'!$A$3:$C$275,3)),"Err",IF(VLOOKUP(BE121,'Player List'!$A$3:$C$275,3)='Player Input'!$C121,"OK",IF(VLOOKUP(BE121,'Player List'!$A$3:$C$275,2)=VLOOKUP($C121,'Lookup Lists'!$A$2:$C$23,3),"CS","Err"))))</f>
        <v>OK</v>
      </c>
      <c r="CA121" s="3" t="str">
        <f>IF(BF121=" ","OK",IF(ISBLANK(VLOOKUP(BF121,'Player List'!$A$3:$C$275,3)),"Err",IF(VLOOKUP(BF121,'Player List'!$A$3:$C$275,3)='Player Input'!$C121,"OK",IF(VLOOKUP(BF121,'Player List'!$A$3:$C$275,2)=VLOOKUP($C121,'Lookup Lists'!$A$2:$C$23,3),"CS","Err"))))</f>
        <v>OK</v>
      </c>
      <c r="CB121" s="3" t="str">
        <f>IF(BG121=" ","OK",IF(ISBLANK(VLOOKUP(BG121,'Player List'!$A$3:$C$275,3)),"Err",IF(VLOOKUP(BG121,'Player List'!$A$3:$C$275,3)='Player Input'!$C121,"OK",IF(VLOOKUP(BG121,'Player List'!$A$3:$C$275,2)=VLOOKUP($C121,'Lookup Lists'!$A$2:$C$23,3),"CS","Err"))))</f>
        <v>OK</v>
      </c>
      <c r="CC121" s="3" t="str">
        <f>IF(BH121=" ","OK",IF(ISBLANK(VLOOKUP(BH121,'Player List'!$A$3:$C$275,3)),"Err",IF(VLOOKUP(BH121,'Player List'!$A$3:$C$275,3)='Player Input'!$C121,"OK",IF(VLOOKUP(BH121,'Player List'!$A$3:$C$275,2)=VLOOKUP($C121,'Lookup Lists'!$A$2:$C$23,3),"CS","Err"))))</f>
        <v>OK</v>
      </c>
      <c r="CD121" s="3" t="str">
        <f>IF(BI121=" ","OK",IF(ISBLANK(VLOOKUP(BI121,'Player List'!$A$3:$C$275,3)),"Err",IF(VLOOKUP(BI121,'Player List'!$A$3:$C$275,3)='Player Input'!$C121,"OK",IF(VLOOKUP(BI121,'Player List'!$A$3:$C$275,2)=VLOOKUP($C121,'Lookup Lists'!$A$2:$C$23,3),"CS","Err"))))</f>
        <v>OK</v>
      </c>
      <c r="CE121" s="3" t="str">
        <f>IF(BJ121=" ","OK",IF(ISBLANK(VLOOKUP(BJ121,'Player List'!$A$3:$C$275,3)),"Err",IF(VLOOKUP(BJ121,'Player List'!$A$3:$C$275,3)='Player Input'!$C121,"OK",IF(VLOOKUP(BJ121,'Player List'!$A$3:$C$275,2)=VLOOKUP($C121,'Lookup Lists'!$A$2:$C$23,3),"CS","Err"))))</f>
        <v>OK</v>
      </c>
      <c r="CF121" s="3" t="str">
        <f>IF(BK121=" ","OK",IF(ISBLANK(VLOOKUP(BK121,'Player List'!$A$3:$C$275,3)),"Err",IF(VLOOKUP(BK121,'Player List'!$A$3:$C$275,3)='Player Input'!$C121,"OK",IF(VLOOKUP(BK121,'Player List'!$A$3:$C$275,2)=VLOOKUP($C121,'Lookup Lists'!$A$2:$C$23,3),"CS","Err"))))</f>
        <v>OK</v>
      </c>
      <c r="CG121" s="3" t="str">
        <f>IF(BL121=" ","OK",IF(ISBLANK(VLOOKUP(BL121,'Player List'!$A$3:$C$275,3)),"Err",IF(VLOOKUP(BL121,'Player List'!$A$3:$C$275,3)='Player Input'!$C121,"OK",IF(VLOOKUP(BL121,'Player List'!$A$3:$C$275,2)=VLOOKUP($C121,'Lookup Lists'!$A$2:$C$23,3),"CS","Err"))))</f>
        <v>OK</v>
      </c>
      <c r="CH121" s="3" t="str">
        <f>IF(BM121=" ","OK",IF(ISBLANK(VLOOKUP(BM121,'Player List'!$A$3:$C$275,3)),"Err",IF(VLOOKUP(BM121,'Player List'!$A$3:$C$275,3)='Player Input'!$C121,"OK",IF(VLOOKUP(BM121,'Player List'!$A$3:$C$275,2)=VLOOKUP($C121,'Lookup Lists'!$A$2:$C$23,3),"CS","Err"))))</f>
        <v>OK</v>
      </c>
      <c r="CI121" s="43" t="str">
        <f>IF(BN121=" ","OK",IF(ISBLANK(VLOOKUP(BN121,'Player List'!$A$3:$C$275,3)),"Err",IF(VLOOKUP(BN121,'Player List'!$A$3:$C$275,3)='Player Input'!$C121,"OK",IF(VLOOKUP(BN121,'Player List'!$A$3:$C$275,2)=VLOOKUP($C121,'Lookup Lists'!$A$2:$C$23,3),"CS","Err"))))</f>
        <v>OK</v>
      </c>
    </row>
    <row r="122" spans="1:87" x14ac:dyDescent="0.2">
      <c r="A122" s="108">
        <v>42746</v>
      </c>
      <c r="B122" s="109" t="s">
        <v>327</v>
      </c>
      <c r="C122" s="109" t="s">
        <v>261</v>
      </c>
      <c r="D122" s="60" t="str">
        <f t="shared" si="57"/>
        <v>OK</v>
      </c>
      <c r="E122" s="42">
        <v>104</v>
      </c>
      <c r="F122" s="46" t="str">
        <f>VLOOKUP(E122,'Player List'!$A$3:$F$275,6)</f>
        <v>J SMITH</v>
      </c>
      <c r="G122" s="3">
        <v>98</v>
      </c>
      <c r="H122" s="46" t="str">
        <f>VLOOKUP(G122,'Player List'!$A$3:$F$275,6)</f>
        <v>C KITE</v>
      </c>
      <c r="I122" s="3">
        <v>95</v>
      </c>
      <c r="J122" s="46" t="str">
        <f>VLOOKUP(I122,'Player List'!$A$3:$F$275,6)</f>
        <v>J HARRIS</v>
      </c>
      <c r="K122" s="3">
        <v>90</v>
      </c>
      <c r="L122" s="46" t="str">
        <f>VLOOKUP(K122,'Player List'!$A$3:$F$275,6)</f>
        <v>M ATTWOOD</v>
      </c>
      <c r="M122" s="42">
        <v>97</v>
      </c>
      <c r="N122" s="46" t="str">
        <f>VLOOKUP(M122,'Player List'!$A$3:$F$275,6)</f>
        <v>G JONES</v>
      </c>
      <c r="O122" s="3">
        <v>108</v>
      </c>
      <c r="P122" s="46" t="str">
        <f>VLOOKUP(O122,'Player List'!$A$3:$F$275,6)</f>
        <v>M GARDNER</v>
      </c>
      <c r="Q122" s="3">
        <v>100</v>
      </c>
      <c r="R122" s="46" t="str">
        <f>VLOOKUP(Q122,'Player List'!$A$3:$F$275,6)</f>
        <v>S KITE</v>
      </c>
      <c r="S122" s="3">
        <v>102</v>
      </c>
      <c r="T122" s="47" t="str">
        <f>VLOOKUP(S122,'Player List'!$A$3:$F$275,6)</f>
        <v>C SMITH</v>
      </c>
      <c r="U122" s="46"/>
      <c r="V122" s="46" t="e">
        <f>VLOOKUP(U122,'Player List'!$A$3:$F$275,6)</f>
        <v>#N/A</v>
      </c>
      <c r="W122" s="46"/>
      <c r="X122" s="47" t="e">
        <f>VLOOKUP(W122,'Player List'!$A$3:$F$275,6)</f>
        <v>#N/A</v>
      </c>
      <c r="Y122" s="34"/>
      <c r="Z122" s="42">
        <v>173</v>
      </c>
      <c r="AA122" s="46" t="str">
        <f>VLOOKUP(Z122,'Player List'!$A$3:$F$275,6)</f>
        <v>R HODGES</v>
      </c>
      <c r="AB122" s="3">
        <v>169</v>
      </c>
      <c r="AC122" s="46" t="str">
        <f>VLOOKUP(AB122,'Player List'!$A$3:$F$275,6)</f>
        <v>W SOILLEUX</v>
      </c>
      <c r="AD122" s="3">
        <v>174</v>
      </c>
      <c r="AE122" s="46" t="str">
        <f>VLOOKUP(AD122,'Player List'!$A$3:$F$275,6)</f>
        <v>V HODGES</v>
      </c>
      <c r="AF122" s="3">
        <v>175</v>
      </c>
      <c r="AG122" s="47" t="str">
        <f>VLOOKUP(AF122,'Player List'!$A$3:$F$275,6)</f>
        <v>R POTTER</v>
      </c>
      <c r="AH122" s="42">
        <v>222</v>
      </c>
      <c r="AI122" s="46" t="str">
        <f>VLOOKUP(AH122,'Player List'!$A$3:$F$275,6)</f>
        <v>G JAMES</v>
      </c>
      <c r="AJ122" s="3">
        <v>176</v>
      </c>
      <c r="AK122" s="46" t="str">
        <f>VLOOKUP(AJ122,'Player List'!$A$3:$F$275,6)</f>
        <v>P KITTO</v>
      </c>
      <c r="AL122" s="3">
        <v>170</v>
      </c>
      <c r="AM122" s="46" t="str">
        <f>VLOOKUP(AL122,'Player List'!$A$3:$F$275,6)</f>
        <v>M BROWNING</v>
      </c>
      <c r="AN122" s="3">
        <v>167</v>
      </c>
      <c r="AO122" s="47" t="str">
        <f>VLOOKUP(AN122,'Player List'!$A$3:$F$275,6)</f>
        <v>T HORTON-SMITH</v>
      </c>
      <c r="AP122" s="46"/>
      <c r="AQ122" s="46" t="e">
        <f>VLOOKUP(AP122,'Player List'!$A$3:$F$275,6)</f>
        <v>#N/A</v>
      </c>
      <c r="AR122" s="46"/>
      <c r="AS122" s="47" t="e">
        <f>VLOOKUP(AR122,'Player List'!$A$3:$F$275,6)</f>
        <v>#N/A</v>
      </c>
      <c r="AU122" s="42">
        <f t="shared" si="74"/>
        <v>104</v>
      </c>
      <c r="AV122" s="3">
        <f t="shared" si="75"/>
        <v>98</v>
      </c>
      <c r="AW122" s="3">
        <f t="shared" si="76"/>
        <v>95</v>
      </c>
      <c r="AX122" s="3">
        <f t="shared" si="77"/>
        <v>90</v>
      </c>
      <c r="AY122" s="3">
        <f t="shared" si="78"/>
        <v>97</v>
      </c>
      <c r="AZ122" s="3">
        <f t="shared" si="79"/>
        <v>108</v>
      </c>
      <c r="BA122" s="3">
        <f t="shared" si="80"/>
        <v>100</v>
      </c>
      <c r="BB122" s="3">
        <f t="shared" si="81"/>
        <v>102</v>
      </c>
      <c r="BC122" s="3" t="str">
        <f t="shared" si="53"/>
        <v xml:space="preserve"> </v>
      </c>
      <c r="BD122" s="3" t="str">
        <f t="shared" si="54"/>
        <v xml:space="preserve"> </v>
      </c>
      <c r="BE122" s="42">
        <f t="shared" si="82"/>
        <v>173</v>
      </c>
      <c r="BF122" s="3">
        <f t="shared" si="83"/>
        <v>169</v>
      </c>
      <c r="BG122" s="3">
        <f t="shared" si="84"/>
        <v>174</v>
      </c>
      <c r="BH122" s="3">
        <f t="shared" si="85"/>
        <v>175</v>
      </c>
      <c r="BI122" s="3">
        <f t="shared" si="86"/>
        <v>222</v>
      </c>
      <c r="BJ122" s="3">
        <f t="shared" si="87"/>
        <v>176</v>
      </c>
      <c r="BK122" s="3">
        <f t="shared" si="88"/>
        <v>170</v>
      </c>
      <c r="BL122" s="3">
        <f t="shared" si="89"/>
        <v>167</v>
      </c>
      <c r="BM122" s="3" t="str">
        <f t="shared" si="55"/>
        <v xml:space="preserve"> </v>
      </c>
      <c r="BN122" s="43" t="str">
        <f t="shared" si="56"/>
        <v xml:space="preserve"> </v>
      </c>
      <c r="BP122" s="42" t="str">
        <f>IF(AU122=" ","OK",IF(ISBLANK(VLOOKUP(AU122,'Player List'!$A$3:$C$275,3)),"Err",IF(VLOOKUP(AU122,'Player List'!$A$3:$C$275,3)='Player Input'!$B122,"OK",IF(VLOOKUP(AU122,'Player List'!$A$3:$C$275,2)=VLOOKUP($B122,'Lookup Lists'!$A$2:$C$23,3),"CS","Err"))))</f>
        <v>OK</v>
      </c>
      <c r="BQ122" s="3" t="str">
        <f>IF(AV122=" ","OK",IF(ISBLANK(VLOOKUP(AV122,'Player List'!$A$3:$C$275,3)),"Err",IF(VLOOKUP(AV122,'Player List'!$A$3:$C$275,3)='Player Input'!$B122,"OK",IF(VLOOKUP(AV122,'Player List'!$A$3:$C$275,2)=VLOOKUP($B122,'Lookup Lists'!$A$2:$C$23,3),"CS","Err"))))</f>
        <v>OK</v>
      </c>
      <c r="BR122" s="3" t="str">
        <f>IF(AW122=" ","OK",IF(ISBLANK(VLOOKUP(AW122,'Player List'!$A$3:$C$275,3)),"Err",IF(VLOOKUP(AW122,'Player List'!$A$3:$C$275,3)='Player Input'!$B122,"OK",IF(VLOOKUP(AW122,'Player List'!$A$3:$C$275,2)=VLOOKUP($B122,'Lookup Lists'!$A$2:$C$23,3),"CS","Err"))))</f>
        <v>OK</v>
      </c>
      <c r="BS122" s="3" t="str">
        <f>IF(AX122=" ","OK",IF(ISBLANK(VLOOKUP(AX122,'Player List'!$A$3:$C$275,3)),"Err",IF(VLOOKUP(AX122,'Player List'!$A$3:$C$275,3)='Player Input'!$B122,"OK",IF(VLOOKUP(AX122,'Player List'!$A$3:$C$275,2)=VLOOKUP($B122,'Lookup Lists'!$A$2:$C$23,3),"CS","Err"))))</f>
        <v>OK</v>
      </c>
      <c r="BT122" s="3" t="str">
        <f>IF(AY122=" ","OK",IF(ISBLANK(VLOOKUP(AY122,'Player List'!$A$3:$C$275,3)),"Err",IF(VLOOKUP(AY122,'Player List'!$A$3:$C$275,3)='Player Input'!$B122,"OK",IF(VLOOKUP(AY122,'Player List'!$A$3:$C$275,2)=VLOOKUP($B122,'Lookup Lists'!$A$2:$C$23,3),"CS","Err"))))</f>
        <v>OK</v>
      </c>
      <c r="BU122" s="3" t="str">
        <f>IF(AZ122=" ","OK",IF(ISBLANK(VLOOKUP(AZ122,'Player List'!$A$3:$C$275,3)),"Err",IF(VLOOKUP(AZ122,'Player List'!$A$3:$C$275,3)='Player Input'!$B122,"OK",IF(VLOOKUP(AZ122,'Player List'!$A$3:$C$275,2)=VLOOKUP($B122,'Lookup Lists'!$A$2:$C$23,3),"CS","Err"))))</f>
        <v>OK</v>
      </c>
      <c r="BV122" s="3" t="str">
        <f>IF(BA122=" ","OK",IF(ISBLANK(VLOOKUP(BA122,'Player List'!$A$3:$C$275,3)),"Err",IF(VLOOKUP(BA122,'Player List'!$A$3:$C$275,3)='Player Input'!$B122,"OK",IF(VLOOKUP(BA122,'Player List'!$A$3:$C$275,2)=VLOOKUP($B122,'Lookup Lists'!$A$2:$C$23,3),"CS","Err"))))</f>
        <v>OK</v>
      </c>
      <c r="BW122" s="3" t="str">
        <f>IF(BB122=" ","OK",IF(ISBLANK(VLOOKUP(BB122,'Player List'!$A$3:$C$275,3)),"Err",IF(VLOOKUP(BB122,'Player List'!$A$3:$C$275,3)='Player Input'!$B122,"OK",IF(VLOOKUP(BB122,'Player List'!$A$3:$C$275,2)=VLOOKUP($B122,'Lookup Lists'!$A$2:$C$23,3),"CS","Err"))))</f>
        <v>OK</v>
      </c>
      <c r="BX122" s="3" t="str">
        <f>IF(BC122=" ","OK",IF(ISBLANK(VLOOKUP(BC122,'Player List'!$A$3:$C$275,3)),"Err",IF(VLOOKUP(BC122,'Player List'!$A$3:$C$275,3)='Player Input'!$B122,"OK",IF(VLOOKUP(BC122,'Player List'!$A$3:$C$275,2)=VLOOKUP($B122,'Lookup Lists'!$A$2:$C$23,3),"CS","Err"))))</f>
        <v>OK</v>
      </c>
      <c r="BY122" s="3" t="str">
        <f>IF(BD122=" ","OK",IF(ISBLANK(VLOOKUP(BD122,'Player List'!$A$3:$C$275,3)),"Err",IF(VLOOKUP(BD122,'Player List'!$A$3:$C$275,3)='Player Input'!$B122,"OK",IF(VLOOKUP(BD122,'Player List'!$A$3:$C$275,2)=VLOOKUP($B122,'Lookup Lists'!$A$2:$C$23,3),"CS","Err"))))</f>
        <v>OK</v>
      </c>
      <c r="BZ122" s="42" t="str">
        <f>IF(BE122=" ","OK",IF(ISBLANK(VLOOKUP(BE122,'Player List'!$A$3:$C$275,3)),"Err",IF(VLOOKUP(BE122,'Player List'!$A$3:$C$275,3)='Player Input'!$C122,"OK",IF(VLOOKUP(BE122,'Player List'!$A$3:$C$275,2)=VLOOKUP($C122,'Lookup Lists'!$A$2:$C$23,3),"CS","Err"))))</f>
        <v>OK</v>
      </c>
      <c r="CA122" s="3" t="str">
        <f>IF(BF122=" ","OK",IF(ISBLANK(VLOOKUP(BF122,'Player List'!$A$3:$C$275,3)),"Err",IF(VLOOKUP(BF122,'Player List'!$A$3:$C$275,3)='Player Input'!$C122,"OK",IF(VLOOKUP(BF122,'Player List'!$A$3:$C$275,2)=VLOOKUP($C122,'Lookup Lists'!$A$2:$C$23,3),"CS","Err"))))</f>
        <v>OK</v>
      </c>
      <c r="CB122" s="3" t="str">
        <f>IF(BG122=" ","OK",IF(ISBLANK(VLOOKUP(BG122,'Player List'!$A$3:$C$275,3)),"Err",IF(VLOOKUP(BG122,'Player List'!$A$3:$C$275,3)='Player Input'!$C122,"OK",IF(VLOOKUP(BG122,'Player List'!$A$3:$C$275,2)=VLOOKUP($C122,'Lookup Lists'!$A$2:$C$23,3),"CS","Err"))))</f>
        <v>OK</v>
      </c>
      <c r="CC122" s="3" t="str">
        <f>IF(BH122=" ","OK",IF(ISBLANK(VLOOKUP(BH122,'Player List'!$A$3:$C$275,3)),"Err",IF(VLOOKUP(BH122,'Player List'!$A$3:$C$275,3)='Player Input'!$C122,"OK",IF(VLOOKUP(BH122,'Player List'!$A$3:$C$275,2)=VLOOKUP($C122,'Lookup Lists'!$A$2:$C$23,3),"CS","Err"))))</f>
        <v>OK</v>
      </c>
      <c r="CD122" s="3" t="str">
        <f>IF(BI122=" ","OK",IF(ISBLANK(VLOOKUP(BI122,'Player List'!$A$3:$C$275,3)),"Err",IF(VLOOKUP(BI122,'Player List'!$A$3:$C$275,3)='Player Input'!$C122,"OK",IF(VLOOKUP(BI122,'Player List'!$A$3:$C$275,2)=VLOOKUP($C122,'Lookup Lists'!$A$2:$C$23,3),"CS","Err"))))</f>
        <v>OK</v>
      </c>
      <c r="CE122" s="3" t="str">
        <f>IF(BJ122=" ","OK",IF(ISBLANK(VLOOKUP(BJ122,'Player List'!$A$3:$C$275,3)),"Err",IF(VLOOKUP(BJ122,'Player List'!$A$3:$C$275,3)='Player Input'!$C122,"OK",IF(VLOOKUP(BJ122,'Player List'!$A$3:$C$275,2)=VLOOKUP($C122,'Lookup Lists'!$A$2:$C$23,3),"CS","Err"))))</f>
        <v>OK</v>
      </c>
      <c r="CF122" s="3" t="str">
        <f>IF(BK122=" ","OK",IF(ISBLANK(VLOOKUP(BK122,'Player List'!$A$3:$C$275,3)),"Err",IF(VLOOKUP(BK122,'Player List'!$A$3:$C$275,3)='Player Input'!$C122,"OK",IF(VLOOKUP(BK122,'Player List'!$A$3:$C$275,2)=VLOOKUP($C122,'Lookup Lists'!$A$2:$C$23,3),"CS","Err"))))</f>
        <v>OK</v>
      </c>
      <c r="CG122" s="3" t="str">
        <f>IF(BL122=" ","OK",IF(ISBLANK(VLOOKUP(BL122,'Player List'!$A$3:$C$275,3)),"Err",IF(VLOOKUP(BL122,'Player List'!$A$3:$C$275,3)='Player Input'!$C122,"OK",IF(VLOOKUP(BL122,'Player List'!$A$3:$C$275,2)=VLOOKUP($C122,'Lookup Lists'!$A$2:$C$23,3),"CS","Err"))))</f>
        <v>OK</v>
      </c>
      <c r="CH122" s="3" t="str">
        <f>IF(BM122=" ","OK",IF(ISBLANK(VLOOKUP(BM122,'Player List'!$A$3:$C$275,3)),"Err",IF(VLOOKUP(BM122,'Player List'!$A$3:$C$275,3)='Player Input'!$C122,"OK",IF(VLOOKUP(BM122,'Player List'!$A$3:$C$275,2)=VLOOKUP($C122,'Lookup Lists'!$A$2:$C$23,3),"CS","Err"))))</f>
        <v>OK</v>
      </c>
      <c r="CI122" s="43" t="str">
        <f>IF(BN122=" ","OK",IF(ISBLANK(VLOOKUP(BN122,'Player List'!$A$3:$C$275,3)),"Err",IF(VLOOKUP(BN122,'Player List'!$A$3:$C$275,3)='Player Input'!$C122,"OK",IF(VLOOKUP(BN122,'Player List'!$A$3:$C$275,2)=VLOOKUP($C122,'Lookup Lists'!$A$2:$C$23,3),"CS","Err"))))</f>
        <v>OK</v>
      </c>
    </row>
    <row r="123" spans="1:87" x14ac:dyDescent="0.2">
      <c r="A123" s="108">
        <v>42747</v>
      </c>
      <c r="B123" s="109" t="s">
        <v>346</v>
      </c>
      <c r="C123" s="109" t="s">
        <v>389</v>
      </c>
      <c r="D123" s="60" t="str">
        <f t="shared" si="57"/>
        <v>CS</v>
      </c>
      <c r="E123" s="42">
        <v>291</v>
      </c>
      <c r="F123" s="46" t="str">
        <f>VLOOKUP(E123,'Player List'!$A$3:$F$275,6)</f>
        <v>M MADIGAN</v>
      </c>
      <c r="G123" s="3">
        <v>358</v>
      </c>
      <c r="H123" s="46" t="str">
        <f>VLOOKUP(G123,'Player List'!$A$3:$F$275,6)</f>
        <v>L BARLOW</v>
      </c>
      <c r="I123" s="3">
        <v>66</v>
      </c>
      <c r="J123" s="46" t="str">
        <f>VLOOKUP(I123,'Player List'!$A$3:$F$275,6)</f>
        <v>H RENFIELD</v>
      </c>
      <c r="K123" s="3">
        <v>69</v>
      </c>
      <c r="L123" s="46" t="str">
        <f>VLOOKUP(K123,'Player List'!$A$3:$F$275,6)</f>
        <v>J TAYLOR</v>
      </c>
      <c r="M123" s="42">
        <v>303</v>
      </c>
      <c r="N123" s="46" t="str">
        <f>VLOOKUP(M123,'Player List'!$A$3:$F$275,6)</f>
        <v>P JONES</v>
      </c>
      <c r="O123" s="3">
        <v>262</v>
      </c>
      <c r="P123" s="46" t="str">
        <f>VLOOKUP(O123,'Player List'!$A$3:$F$275,6)</f>
        <v>B WAINWRIGHT</v>
      </c>
      <c r="Q123" s="3">
        <v>92</v>
      </c>
      <c r="R123" s="46" t="str">
        <f>VLOOKUP(Q123,'Player List'!$A$3:$F$275,6)</f>
        <v>A BESLEY</v>
      </c>
      <c r="S123" s="3">
        <v>65</v>
      </c>
      <c r="T123" s="47" t="str">
        <f>VLOOKUP(S123,'Player List'!$A$3:$F$275,6)</f>
        <v>A BARLOW</v>
      </c>
      <c r="U123" s="46"/>
      <c r="V123" s="46" t="e">
        <f>VLOOKUP(U123,'Player List'!$A$3:$F$275,6)</f>
        <v>#N/A</v>
      </c>
      <c r="W123" s="46"/>
      <c r="X123" s="47" t="e">
        <f>VLOOKUP(W123,'Player List'!$A$3:$F$275,6)</f>
        <v>#N/A</v>
      </c>
      <c r="Y123" s="34"/>
      <c r="Z123" s="42">
        <v>359</v>
      </c>
      <c r="AA123" s="46" t="str">
        <f>VLOOKUP(Z123,'Player List'!$A$3:$F$275,6)</f>
        <v>B HUSTWAYTE</v>
      </c>
      <c r="AB123" s="3">
        <v>336</v>
      </c>
      <c r="AC123" s="46" t="str">
        <f>VLOOKUP(AB123,'Player List'!$A$3:$F$275,6)</f>
        <v>I HEALEY</v>
      </c>
      <c r="AD123" s="3">
        <v>353</v>
      </c>
      <c r="AE123" s="46" t="str">
        <f>VLOOKUP(AD123,'Player List'!$A$3:$F$275,6)</f>
        <v>T ORLEY</v>
      </c>
      <c r="AF123" s="3">
        <v>278</v>
      </c>
      <c r="AG123" s="47" t="str">
        <f>VLOOKUP(AF123,'Player List'!$A$3:$F$275,6)</f>
        <v>P KENNETT</v>
      </c>
      <c r="AH123" s="42">
        <v>332</v>
      </c>
      <c r="AI123" s="46" t="str">
        <f>VLOOKUP(AH123,'Player List'!$A$3:$F$275,6)</f>
        <v>D SMITH</v>
      </c>
      <c r="AJ123" s="3">
        <v>333</v>
      </c>
      <c r="AK123" s="46" t="str">
        <f>VLOOKUP(AJ123,'Player List'!$A$3:$F$275,6)</f>
        <v>P SMITH</v>
      </c>
      <c r="AL123" s="3">
        <v>334</v>
      </c>
      <c r="AM123" s="46" t="str">
        <f>VLOOKUP(AL123,'Player List'!$A$3:$F$275,6)</f>
        <v>J TROUT</v>
      </c>
      <c r="AN123" s="3">
        <v>331</v>
      </c>
      <c r="AO123" s="47" t="str">
        <f>VLOOKUP(AN123,'Player List'!$A$3:$F$275,6)</f>
        <v>L ANSON</v>
      </c>
      <c r="AP123" s="46"/>
      <c r="AQ123" s="46" t="e">
        <f>VLOOKUP(AP123,'Player List'!$A$3:$F$275,6)</f>
        <v>#N/A</v>
      </c>
      <c r="AR123" s="46"/>
      <c r="AS123" s="47" t="e">
        <f>VLOOKUP(AR123,'Player List'!$A$3:$F$275,6)</f>
        <v>#N/A</v>
      </c>
      <c r="AU123" s="42">
        <f t="shared" si="74"/>
        <v>291</v>
      </c>
      <c r="AV123" s="3">
        <f t="shared" si="75"/>
        <v>358</v>
      </c>
      <c r="AW123" s="3">
        <f t="shared" si="76"/>
        <v>66</v>
      </c>
      <c r="AX123" s="3">
        <f t="shared" si="77"/>
        <v>69</v>
      </c>
      <c r="AY123" s="3">
        <f t="shared" si="78"/>
        <v>303</v>
      </c>
      <c r="AZ123" s="3">
        <f t="shared" si="79"/>
        <v>262</v>
      </c>
      <c r="BA123" s="3">
        <f t="shared" si="80"/>
        <v>92</v>
      </c>
      <c r="BB123" s="3">
        <f t="shared" si="81"/>
        <v>65</v>
      </c>
      <c r="BC123" s="3" t="str">
        <f t="shared" si="53"/>
        <v xml:space="preserve"> </v>
      </c>
      <c r="BD123" s="3" t="str">
        <f t="shared" si="54"/>
        <v xml:space="preserve"> </v>
      </c>
      <c r="BE123" s="42">
        <f t="shared" si="82"/>
        <v>359</v>
      </c>
      <c r="BF123" s="3">
        <f t="shared" si="83"/>
        <v>336</v>
      </c>
      <c r="BG123" s="3">
        <f t="shared" si="84"/>
        <v>353</v>
      </c>
      <c r="BH123" s="3">
        <f t="shared" si="85"/>
        <v>278</v>
      </c>
      <c r="BI123" s="3">
        <f t="shared" si="86"/>
        <v>332</v>
      </c>
      <c r="BJ123" s="3">
        <f t="shared" si="87"/>
        <v>333</v>
      </c>
      <c r="BK123" s="3">
        <f t="shared" si="88"/>
        <v>334</v>
      </c>
      <c r="BL123" s="3">
        <f t="shared" si="89"/>
        <v>331</v>
      </c>
      <c r="BM123" s="3" t="str">
        <f t="shared" si="55"/>
        <v xml:space="preserve"> </v>
      </c>
      <c r="BN123" s="43" t="str">
        <f t="shared" si="56"/>
        <v xml:space="preserve"> </v>
      </c>
      <c r="BP123" s="42" t="str">
        <f>IF(AU123=" ","OK",IF(ISBLANK(VLOOKUP(AU123,'Player List'!$A$3:$C$275,3)),"Err",IF(VLOOKUP(AU123,'Player List'!$A$3:$C$275,3)='Player Input'!$B123,"OK",IF(VLOOKUP(AU123,'Player List'!$A$3:$C$275,2)=VLOOKUP($B123,'Lookup Lists'!$A$2:$C$23,3),"CS","Err"))))</f>
        <v>OK</v>
      </c>
      <c r="BQ123" s="3" t="str">
        <f>IF(AV123=" ","OK",IF(ISBLANK(VLOOKUP(AV123,'Player List'!$A$3:$C$275,3)),"Err",IF(VLOOKUP(AV123,'Player List'!$A$3:$C$275,3)='Player Input'!$B123,"OK",IF(VLOOKUP(AV123,'Player List'!$A$3:$C$275,2)=VLOOKUP($B123,'Lookup Lists'!$A$2:$C$23,3),"CS","Err"))))</f>
        <v>OK</v>
      </c>
      <c r="BR123" s="3" t="str">
        <f>IF(AW123=" ","OK",IF(ISBLANK(VLOOKUP(AW123,'Player List'!$A$3:$C$275,3)),"Err",IF(VLOOKUP(AW123,'Player List'!$A$3:$C$275,3)='Player Input'!$B123,"OK",IF(VLOOKUP(AW123,'Player List'!$A$3:$C$275,2)=VLOOKUP($B123,'Lookup Lists'!$A$2:$C$23,3),"CS","Err"))))</f>
        <v>OK</v>
      </c>
      <c r="BS123" s="3" t="str">
        <f>IF(AX123=" ","OK",IF(ISBLANK(VLOOKUP(AX123,'Player List'!$A$3:$C$275,3)),"Err",IF(VLOOKUP(AX123,'Player List'!$A$3:$C$275,3)='Player Input'!$B123,"OK",IF(VLOOKUP(AX123,'Player List'!$A$3:$C$275,2)=VLOOKUP($B123,'Lookup Lists'!$A$2:$C$23,3),"CS","Err"))))</f>
        <v>OK</v>
      </c>
      <c r="BT123" s="3" t="str">
        <f>IF(AY123=" ","OK",IF(ISBLANK(VLOOKUP(AY123,'Player List'!$A$3:$C$275,3)),"Err",IF(VLOOKUP(AY123,'Player List'!$A$3:$C$275,3)='Player Input'!$B123,"OK",IF(VLOOKUP(AY123,'Player List'!$A$3:$C$275,2)=VLOOKUP($B123,'Lookup Lists'!$A$2:$C$23,3),"CS","Err"))))</f>
        <v>OK</v>
      </c>
      <c r="BU123" s="3" t="str">
        <f>IF(AZ123=" ","OK",IF(ISBLANK(VLOOKUP(AZ123,'Player List'!$A$3:$C$275,3)),"Err",IF(VLOOKUP(AZ123,'Player List'!$A$3:$C$275,3)='Player Input'!$B123,"OK",IF(VLOOKUP(AZ123,'Player List'!$A$3:$C$275,2)=VLOOKUP($B123,'Lookup Lists'!$A$2:$C$23,3),"CS","Err"))))</f>
        <v>CS</v>
      </c>
      <c r="BV123" s="3" t="str">
        <f>IF(BA123=" ","OK",IF(ISBLANK(VLOOKUP(BA123,'Player List'!$A$3:$C$275,3)),"Err",IF(VLOOKUP(BA123,'Player List'!$A$3:$C$275,3)='Player Input'!$B123,"OK",IF(VLOOKUP(BA123,'Player List'!$A$3:$C$275,2)=VLOOKUP($B123,'Lookup Lists'!$A$2:$C$23,3),"CS","Err"))))</f>
        <v>OK</v>
      </c>
      <c r="BW123" s="3" t="str">
        <f>IF(BB123=" ","OK",IF(ISBLANK(VLOOKUP(BB123,'Player List'!$A$3:$C$275,3)),"Err",IF(VLOOKUP(BB123,'Player List'!$A$3:$C$275,3)='Player Input'!$B123,"OK",IF(VLOOKUP(BB123,'Player List'!$A$3:$C$275,2)=VLOOKUP($B123,'Lookup Lists'!$A$2:$C$23,3),"CS","Err"))))</f>
        <v>OK</v>
      </c>
      <c r="BX123" s="3" t="str">
        <f>IF(BC123=" ","OK",IF(ISBLANK(VLOOKUP(BC123,'Player List'!$A$3:$C$275,3)),"Err",IF(VLOOKUP(BC123,'Player List'!$A$3:$C$275,3)='Player Input'!$B123,"OK",IF(VLOOKUP(BC123,'Player List'!$A$3:$C$275,2)=VLOOKUP($B123,'Lookup Lists'!$A$2:$C$23,3),"CS","Err"))))</f>
        <v>OK</v>
      </c>
      <c r="BY123" s="3" t="str">
        <f>IF(BD123=" ","OK",IF(ISBLANK(VLOOKUP(BD123,'Player List'!$A$3:$C$275,3)),"Err",IF(VLOOKUP(BD123,'Player List'!$A$3:$C$275,3)='Player Input'!$B123,"OK",IF(VLOOKUP(BD123,'Player List'!$A$3:$C$275,2)=VLOOKUP($B123,'Lookup Lists'!$A$2:$C$23,3),"CS","Err"))))</f>
        <v>OK</v>
      </c>
      <c r="BZ123" s="42" t="str">
        <f>IF(BE123=" ","OK",IF(ISBLANK(VLOOKUP(BE123,'Player List'!$A$3:$C$275,3)),"Err",IF(VLOOKUP(BE123,'Player List'!$A$3:$C$275,3)='Player Input'!$C123,"OK",IF(VLOOKUP(BE123,'Player List'!$A$3:$C$275,2)=VLOOKUP($C123,'Lookup Lists'!$A$2:$C$23,3),"CS","Err"))))</f>
        <v>OK</v>
      </c>
      <c r="CA123" s="3" t="str">
        <f>IF(BF123=" ","OK",IF(ISBLANK(VLOOKUP(BF123,'Player List'!$A$3:$C$275,3)),"Err",IF(VLOOKUP(BF123,'Player List'!$A$3:$C$275,3)='Player Input'!$C123,"OK",IF(VLOOKUP(BF123,'Player List'!$A$3:$C$275,2)=VLOOKUP($C123,'Lookup Lists'!$A$2:$C$23,3),"CS","Err"))))</f>
        <v>OK</v>
      </c>
      <c r="CB123" s="3" t="str">
        <f>IF(BG123=" ","OK",IF(ISBLANK(VLOOKUP(BG123,'Player List'!$A$3:$C$275,3)),"Err",IF(VLOOKUP(BG123,'Player List'!$A$3:$C$275,3)='Player Input'!$C123,"OK",IF(VLOOKUP(BG123,'Player List'!$A$3:$C$275,2)=VLOOKUP($C123,'Lookup Lists'!$A$2:$C$23,3),"CS","Err"))))</f>
        <v>OK</v>
      </c>
      <c r="CC123" s="3" t="str">
        <f>IF(BH123=" ","OK",IF(ISBLANK(VLOOKUP(BH123,'Player List'!$A$3:$C$275,3)),"Err",IF(VLOOKUP(BH123,'Player List'!$A$3:$C$275,3)='Player Input'!$C123,"OK",IF(VLOOKUP(BH123,'Player List'!$A$3:$C$275,2)=VLOOKUP($C123,'Lookup Lists'!$A$2:$C$23,3),"CS","Err"))))</f>
        <v>OK</v>
      </c>
      <c r="CD123" s="3" t="str">
        <f>IF(BI123=" ","OK",IF(ISBLANK(VLOOKUP(BI123,'Player List'!$A$3:$C$275,3)),"Err",IF(VLOOKUP(BI123,'Player List'!$A$3:$C$275,3)='Player Input'!$C123,"OK",IF(VLOOKUP(BI123,'Player List'!$A$3:$C$275,2)=VLOOKUP($C123,'Lookup Lists'!$A$2:$C$23,3),"CS","Err"))))</f>
        <v>OK</v>
      </c>
      <c r="CE123" s="3" t="str">
        <f>IF(BJ123=" ","OK",IF(ISBLANK(VLOOKUP(BJ123,'Player List'!$A$3:$C$275,3)),"Err",IF(VLOOKUP(BJ123,'Player List'!$A$3:$C$275,3)='Player Input'!$C123,"OK",IF(VLOOKUP(BJ123,'Player List'!$A$3:$C$275,2)=VLOOKUP($C123,'Lookup Lists'!$A$2:$C$23,3),"CS","Err"))))</f>
        <v>OK</v>
      </c>
      <c r="CF123" s="3" t="str">
        <f>IF(BK123=" ","OK",IF(ISBLANK(VLOOKUP(BK123,'Player List'!$A$3:$C$275,3)),"Err",IF(VLOOKUP(BK123,'Player List'!$A$3:$C$275,3)='Player Input'!$C123,"OK",IF(VLOOKUP(BK123,'Player List'!$A$3:$C$275,2)=VLOOKUP($C123,'Lookup Lists'!$A$2:$C$23,3),"CS","Err"))))</f>
        <v>OK</v>
      </c>
      <c r="CG123" s="3" t="str">
        <f>IF(BL123=" ","OK",IF(ISBLANK(VLOOKUP(BL123,'Player List'!$A$3:$C$275,3)),"Err",IF(VLOOKUP(BL123,'Player List'!$A$3:$C$275,3)='Player Input'!$C123,"OK",IF(VLOOKUP(BL123,'Player List'!$A$3:$C$275,2)=VLOOKUP($C123,'Lookup Lists'!$A$2:$C$23,3),"CS","Err"))))</f>
        <v>OK</v>
      </c>
      <c r="CH123" s="3" t="str">
        <f>IF(BM123=" ","OK",IF(ISBLANK(VLOOKUP(BM123,'Player List'!$A$3:$C$275,3)),"Err",IF(VLOOKUP(BM123,'Player List'!$A$3:$C$275,3)='Player Input'!$C123,"OK",IF(VLOOKUP(BM123,'Player List'!$A$3:$C$275,2)=VLOOKUP($C123,'Lookup Lists'!$A$2:$C$23,3),"CS","Err"))))</f>
        <v>OK</v>
      </c>
      <c r="CI123" s="43" t="str">
        <f>IF(BN123=" ","OK",IF(ISBLANK(VLOOKUP(BN123,'Player List'!$A$3:$C$275,3)),"Err",IF(VLOOKUP(BN123,'Player List'!$A$3:$C$275,3)='Player Input'!$C123,"OK",IF(VLOOKUP(BN123,'Player List'!$A$3:$C$275,2)=VLOOKUP($C123,'Lookup Lists'!$A$2:$C$23,3),"CS","Err"))))</f>
        <v>OK</v>
      </c>
    </row>
    <row r="124" spans="1:87" x14ac:dyDescent="0.2">
      <c r="A124" s="90">
        <v>42747</v>
      </c>
      <c r="B124" s="89" t="s">
        <v>274</v>
      </c>
      <c r="C124" s="89" t="s">
        <v>349</v>
      </c>
      <c r="D124" s="60" t="str">
        <f t="shared" si="57"/>
        <v>CS</v>
      </c>
      <c r="E124" s="42">
        <v>226</v>
      </c>
      <c r="F124" s="46" t="str">
        <f>VLOOKUP(E124,'Player List'!$A$3:$F$275,6)</f>
        <v>D MILLINGTON JONES</v>
      </c>
      <c r="G124" s="3">
        <v>193</v>
      </c>
      <c r="H124" s="46" t="str">
        <f>VLOOKUP(G124,'Player List'!$A$3:$F$275,6)</f>
        <v>S ROGERS</v>
      </c>
      <c r="I124" s="3">
        <v>229</v>
      </c>
      <c r="J124" s="46" t="str">
        <f>VLOOKUP(I124,'Player List'!$A$3:$F$275,6)</f>
        <v>D ROGERS</v>
      </c>
      <c r="K124" s="3">
        <v>191</v>
      </c>
      <c r="L124" s="46" t="str">
        <f>VLOOKUP(K124,'Player List'!$A$3:$F$275,6)</f>
        <v>A ROGERS</v>
      </c>
      <c r="M124" s="42">
        <v>202</v>
      </c>
      <c r="N124" s="46" t="str">
        <f>VLOOKUP(M124,'Player List'!$A$3:$F$275,6)</f>
        <v>M BOWDEN</v>
      </c>
      <c r="O124" s="3">
        <v>200</v>
      </c>
      <c r="P124" s="46" t="str">
        <f>VLOOKUP(O124,'Player List'!$A$3:$F$275,6)</f>
        <v>C COX</v>
      </c>
      <c r="Q124" s="3">
        <v>204</v>
      </c>
      <c r="R124" s="46" t="str">
        <f>VLOOKUP(Q124,'Player List'!$A$3:$F$275,6)</f>
        <v>G WATKINS</v>
      </c>
      <c r="S124" s="3">
        <v>197</v>
      </c>
      <c r="T124" s="47" t="str">
        <f>VLOOKUP(S124,'Player List'!$A$3:$F$275,6)</f>
        <v>J MILLS</v>
      </c>
      <c r="U124" s="46"/>
      <c r="V124" s="46" t="e">
        <f>VLOOKUP(U124,'Player List'!$A$3:$F$275,6)</f>
        <v>#N/A</v>
      </c>
      <c r="W124" s="46"/>
      <c r="X124" s="47" t="e">
        <f>VLOOKUP(W124,'Player List'!$A$3:$F$275,6)</f>
        <v>#N/A</v>
      </c>
      <c r="Y124" s="34"/>
      <c r="Z124" s="42">
        <v>207</v>
      </c>
      <c r="AA124" s="46" t="str">
        <f>VLOOKUP(Z124,'Player List'!$A$3:$F$275,6)</f>
        <v>B AUBREY</v>
      </c>
      <c r="AB124" s="3">
        <v>213</v>
      </c>
      <c r="AC124" s="46" t="str">
        <f>VLOOKUP(AB124,'Player List'!$A$3:$F$275,6)</f>
        <v>P LOWE</v>
      </c>
      <c r="AD124" s="3">
        <v>208</v>
      </c>
      <c r="AE124" s="46" t="str">
        <f>VLOOKUP(AD124,'Player List'!$A$3:$F$275,6)</f>
        <v>H AUBREY</v>
      </c>
      <c r="AF124" s="3">
        <v>209</v>
      </c>
      <c r="AG124" s="47" t="str">
        <f>VLOOKUP(AF124,'Player List'!$A$3:$F$275,6)</f>
        <v>T RIGDEN</v>
      </c>
      <c r="AH124" s="42">
        <v>210</v>
      </c>
      <c r="AI124" s="46" t="str">
        <f>VLOOKUP(AH124,'Player List'!$A$3:$F$275,6)</f>
        <v>G RIGDEN</v>
      </c>
      <c r="AJ124" s="3">
        <v>219</v>
      </c>
      <c r="AK124" s="46" t="str">
        <f>VLOOKUP(AJ124,'Player List'!$A$3:$F$275,6)</f>
        <v>G PRES</v>
      </c>
      <c r="AL124" s="3">
        <v>212</v>
      </c>
      <c r="AM124" s="46" t="str">
        <f>VLOOKUP(AL124,'Player List'!$A$3:$F$275,6)</f>
        <v>J CLAPSON</v>
      </c>
      <c r="AN124" s="3">
        <v>182</v>
      </c>
      <c r="AO124" s="47" t="str">
        <f>VLOOKUP(AN124,'Player List'!$A$3:$F$275,6)</f>
        <v>H FOULKES</v>
      </c>
      <c r="AP124" s="46"/>
      <c r="AQ124" s="46" t="e">
        <f>VLOOKUP(AP124,'Player List'!$A$3:$F$275,6)</f>
        <v>#N/A</v>
      </c>
      <c r="AR124" s="46"/>
      <c r="AS124" s="47" t="e">
        <f>VLOOKUP(AR124,'Player List'!$A$3:$F$275,6)</f>
        <v>#N/A</v>
      </c>
      <c r="AU124" s="42">
        <f t="shared" si="74"/>
        <v>226</v>
      </c>
      <c r="AV124" s="3">
        <f t="shared" si="75"/>
        <v>193</v>
      </c>
      <c r="AW124" s="3">
        <f t="shared" si="76"/>
        <v>229</v>
      </c>
      <c r="AX124" s="3">
        <f t="shared" si="77"/>
        <v>191</v>
      </c>
      <c r="AY124" s="3">
        <f t="shared" si="78"/>
        <v>202</v>
      </c>
      <c r="AZ124" s="3">
        <f t="shared" si="79"/>
        <v>200</v>
      </c>
      <c r="BA124" s="3">
        <f t="shared" si="80"/>
        <v>204</v>
      </c>
      <c r="BB124" s="3">
        <f t="shared" si="81"/>
        <v>197</v>
      </c>
      <c r="BC124" s="3" t="str">
        <f t="shared" si="53"/>
        <v xml:space="preserve"> </v>
      </c>
      <c r="BD124" s="3" t="str">
        <f t="shared" si="54"/>
        <v xml:space="preserve"> </v>
      </c>
      <c r="BE124" s="42">
        <f t="shared" si="82"/>
        <v>207</v>
      </c>
      <c r="BF124" s="3">
        <f t="shared" si="83"/>
        <v>213</v>
      </c>
      <c r="BG124" s="3">
        <f t="shared" si="84"/>
        <v>208</v>
      </c>
      <c r="BH124" s="3">
        <f t="shared" si="85"/>
        <v>209</v>
      </c>
      <c r="BI124" s="3">
        <f t="shared" si="86"/>
        <v>210</v>
      </c>
      <c r="BJ124" s="3">
        <f t="shared" si="87"/>
        <v>219</v>
      </c>
      <c r="BK124" s="3">
        <f t="shared" si="88"/>
        <v>212</v>
      </c>
      <c r="BL124" s="3">
        <f t="shared" si="89"/>
        <v>182</v>
      </c>
      <c r="BM124" s="3" t="str">
        <f t="shared" si="55"/>
        <v xml:space="preserve"> </v>
      </c>
      <c r="BN124" s="43" t="str">
        <f t="shared" si="56"/>
        <v xml:space="preserve"> </v>
      </c>
      <c r="BP124" s="42" t="str">
        <f>IF(AU124=" ","OK",IF(ISBLANK(VLOOKUP(AU124,'Player List'!$A$3:$C$275,3)),"Err",IF(VLOOKUP(AU124,'Player List'!$A$3:$C$275,3)='Player Input'!$B124,"OK",IF(VLOOKUP(AU124,'Player List'!$A$3:$C$275,2)=VLOOKUP($B124,'Lookup Lists'!$A$2:$C$23,3),"CS","Err"))))</f>
        <v>OK</v>
      </c>
      <c r="BQ124" s="3" t="str">
        <f>IF(AV124=" ","OK",IF(ISBLANK(VLOOKUP(AV124,'Player List'!$A$3:$C$275,3)),"Err",IF(VLOOKUP(AV124,'Player List'!$A$3:$C$275,3)='Player Input'!$B124,"OK",IF(VLOOKUP(AV124,'Player List'!$A$3:$C$275,2)=VLOOKUP($B124,'Lookup Lists'!$A$2:$C$23,3),"CS","Err"))))</f>
        <v>OK</v>
      </c>
      <c r="BR124" s="3" t="str">
        <f>IF(AW124=" ","OK",IF(ISBLANK(VLOOKUP(AW124,'Player List'!$A$3:$C$275,3)),"Err",IF(VLOOKUP(AW124,'Player List'!$A$3:$C$275,3)='Player Input'!$B124,"OK",IF(VLOOKUP(AW124,'Player List'!$A$3:$C$275,2)=VLOOKUP($B124,'Lookup Lists'!$A$2:$C$23,3),"CS","Err"))))</f>
        <v>OK</v>
      </c>
      <c r="BS124" s="3" t="str">
        <f>IF(AX124=" ","OK",IF(ISBLANK(VLOOKUP(AX124,'Player List'!$A$3:$C$275,3)),"Err",IF(VLOOKUP(AX124,'Player List'!$A$3:$C$275,3)='Player Input'!$B124,"OK",IF(VLOOKUP(AX124,'Player List'!$A$3:$C$275,2)=VLOOKUP($B124,'Lookup Lists'!$A$2:$C$23,3),"CS","Err"))))</f>
        <v>OK</v>
      </c>
      <c r="BT124" s="3" t="str">
        <f>IF(AY124=" ","OK",IF(ISBLANK(VLOOKUP(AY124,'Player List'!$A$3:$C$275,3)),"Err",IF(VLOOKUP(AY124,'Player List'!$A$3:$C$275,3)='Player Input'!$B124,"OK",IF(VLOOKUP(AY124,'Player List'!$A$3:$C$275,2)=VLOOKUP($B124,'Lookup Lists'!$A$2:$C$23,3),"CS","Err"))))</f>
        <v>OK</v>
      </c>
      <c r="BU124" s="3" t="str">
        <f>IF(AZ124=" ","OK",IF(ISBLANK(VLOOKUP(AZ124,'Player List'!$A$3:$C$275,3)),"Err",IF(VLOOKUP(AZ124,'Player List'!$A$3:$C$275,3)='Player Input'!$B124,"OK",IF(VLOOKUP(AZ124,'Player List'!$A$3:$C$275,2)=VLOOKUP($B124,'Lookup Lists'!$A$2:$C$23,3),"CS","Err"))))</f>
        <v>CS</v>
      </c>
      <c r="BV124" s="3" t="str">
        <f>IF(BA124=" ","OK",IF(ISBLANK(VLOOKUP(BA124,'Player List'!$A$3:$C$275,3)),"Err",IF(VLOOKUP(BA124,'Player List'!$A$3:$C$275,3)='Player Input'!$B124,"OK",IF(VLOOKUP(BA124,'Player List'!$A$3:$C$275,2)=VLOOKUP($B124,'Lookup Lists'!$A$2:$C$23,3),"CS","Err"))))</f>
        <v>OK</v>
      </c>
      <c r="BW124" s="3" t="str">
        <f>IF(BB124=" ","OK",IF(ISBLANK(VLOOKUP(BB124,'Player List'!$A$3:$C$275,3)),"Err",IF(VLOOKUP(BB124,'Player List'!$A$3:$C$275,3)='Player Input'!$B124,"OK",IF(VLOOKUP(BB124,'Player List'!$A$3:$C$275,2)=VLOOKUP($B124,'Lookup Lists'!$A$2:$C$23,3),"CS","Err"))))</f>
        <v>OK</v>
      </c>
      <c r="BX124" s="3" t="str">
        <f>IF(BC124=" ","OK",IF(ISBLANK(VLOOKUP(BC124,'Player List'!$A$3:$C$275,3)),"Err",IF(VLOOKUP(BC124,'Player List'!$A$3:$C$275,3)='Player Input'!$B124,"OK",IF(VLOOKUP(BC124,'Player List'!$A$3:$C$275,2)=VLOOKUP($B124,'Lookup Lists'!$A$2:$C$23,3),"CS","Err"))))</f>
        <v>OK</v>
      </c>
      <c r="BY124" s="3" t="str">
        <f>IF(BD124=" ","OK",IF(ISBLANK(VLOOKUP(BD124,'Player List'!$A$3:$C$275,3)),"Err",IF(VLOOKUP(BD124,'Player List'!$A$3:$C$275,3)='Player Input'!$B124,"OK",IF(VLOOKUP(BD124,'Player List'!$A$3:$C$275,2)=VLOOKUP($B124,'Lookup Lists'!$A$2:$C$23,3),"CS","Err"))))</f>
        <v>OK</v>
      </c>
      <c r="BZ124" s="42" t="str">
        <f>IF(BE124=" ","OK",IF(ISBLANK(VLOOKUP(BE124,'Player List'!$A$3:$C$275,3)),"Err",IF(VLOOKUP(BE124,'Player List'!$A$3:$C$275,3)='Player Input'!$C124,"OK",IF(VLOOKUP(BE124,'Player List'!$A$3:$C$275,2)=VLOOKUP($C124,'Lookup Lists'!$A$2:$C$23,3),"CS","Err"))))</f>
        <v>OK</v>
      </c>
      <c r="CA124" s="3" t="str">
        <f>IF(BF124=" ","OK",IF(ISBLANK(VLOOKUP(BF124,'Player List'!$A$3:$C$275,3)),"Err",IF(VLOOKUP(BF124,'Player List'!$A$3:$C$275,3)='Player Input'!$C124,"OK",IF(VLOOKUP(BF124,'Player List'!$A$3:$C$275,2)=VLOOKUP($C124,'Lookup Lists'!$A$2:$C$23,3),"CS","Err"))))</f>
        <v>OK</v>
      </c>
      <c r="CB124" s="3" t="str">
        <f>IF(BG124=" ","OK",IF(ISBLANK(VLOOKUP(BG124,'Player List'!$A$3:$C$275,3)),"Err",IF(VLOOKUP(BG124,'Player List'!$A$3:$C$275,3)='Player Input'!$C124,"OK",IF(VLOOKUP(BG124,'Player List'!$A$3:$C$275,2)=VLOOKUP($C124,'Lookup Lists'!$A$2:$C$23,3),"CS","Err"))))</f>
        <v>OK</v>
      </c>
      <c r="CC124" s="3" t="str">
        <f>IF(BH124=" ","OK",IF(ISBLANK(VLOOKUP(BH124,'Player List'!$A$3:$C$275,3)),"Err",IF(VLOOKUP(BH124,'Player List'!$A$3:$C$275,3)='Player Input'!$C124,"OK",IF(VLOOKUP(BH124,'Player List'!$A$3:$C$275,2)=VLOOKUP($C124,'Lookup Lists'!$A$2:$C$23,3),"CS","Err"))))</f>
        <v>OK</v>
      </c>
      <c r="CD124" s="3" t="str">
        <f>IF(BI124=" ","OK",IF(ISBLANK(VLOOKUP(BI124,'Player List'!$A$3:$C$275,3)),"Err",IF(VLOOKUP(BI124,'Player List'!$A$3:$C$275,3)='Player Input'!$C124,"OK",IF(VLOOKUP(BI124,'Player List'!$A$3:$C$275,2)=VLOOKUP($C124,'Lookup Lists'!$A$2:$C$23,3),"CS","Err"))))</f>
        <v>OK</v>
      </c>
      <c r="CE124" s="3" t="str">
        <f>IF(BJ124=" ","OK",IF(ISBLANK(VLOOKUP(BJ124,'Player List'!$A$3:$C$275,3)),"Err",IF(VLOOKUP(BJ124,'Player List'!$A$3:$C$275,3)='Player Input'!$C124,"OK",IF(VLOOKUP(BJ124,'Player List'!$A$3:$C$275,2)=VLOOKUP($C124,'Lookup Lists'!$A$2:$C$23,3),"CS","Err"))))</f>
        <v>CS</v>
      </c>
      <c r="CF124" s="3" t="str">
        <f>IF(BK124=" ","OK",IF(ISBLANK(VLOOKUP(BK124,'Player List'!$A$3:$C$275,3)),"Err",IF(VLOOKUP(BK124,'Player List'!$A$3:$C$275,3)='Player Input'!$C124,"OK",IF(VLOOKUP(BK124,'Player List'!$A$3:$C$275,2)=VLOOKUP($C124,'Lookup Lists'!$A$2:$C$23,3),"CS","Err"))))</f>
        <v>OK</v>
      </c>
      <c r="CG124" s="3" t="str">
        <f>IF(BL124=" ","OK",IF(ISBLANK(VLOOKUP(BL124,'Player List'!$A$3:$C$275,3)),"Err",IF(VLOOKUP(BL124,'Player List'!$A$3:$C$275,3)='Player Input'!$C124,"OK",IF(VLOOKUP(BL124,'Player List'!$A$3:$C$275,2)=VLOOKUP($C124,'Lookup Lists'!$A$2:$C$23,3),"CS","Err"))))</f>
        <v>OK</v>
      </c>
      <c r="CH124" s="3" t="str">
        <f>IF(BM124=" ","OK",IF(ISBLANK(VLOOKUP(BM124,'Player List'!$A$3:$C$275,3)),"Err",IF(VLOOKUP(BM124,'Player List'!$A$3:$C$275,3)='Player Input'!$C124,"OK",IF(VLOOKUP(BM124,'Player List'!$A$3:$C$275,2)=VLOOKUP($C124,'Lookup Lists'!$A$2:$C$23,3),"CS","Err"))))</f>
        <v>OK</v>
      </c>
      <c r="CI124" s="43" t="str">
        <f>IF(BN124=" ","OK",IF(ISBLANK(VLOOKUP(BN124,'Player List'!$A$3:$C$275,3)),"Err",IF(VLOOKUP(BN124,'Player List'!$A$3:$C$275,3)='Player Input'!$C124,"OK",IF(VLOOKUP(BN124,'Player List'!$A$3:$C$275,2)=VLOOKUP($C124,'Lookup Lists'!$A$2:$C$23,3),"CS","Err"))))</f>
        <v>OK</v>
      </c>
    </row>
    <row r="125" spans="1:87" x14ac:dyDescent="0.2">
      <c r="A125" s="90">
        <v>42748</v>
      </c>
      <c r="B125" s="89" t="s">
        <v>270</v>
      </c>
      <c r="C125" s="89" t="s">
        <v>348</v>
      </c>
      <c r="D125" s="60" t="str">
        <f t="shared" si="57"/>
        <v>OK</v>
      </c>
      <c r="E125" s="42">
        <v>21</v>
      </c>
      <c r="F125" s="46" t="str">
        <f>VLOOKUP(E125,'Player List'!$A$3:$F$275,6)</f>
        <v>O WATKINS</v>
      </c>
      <c r="G125" s="3">
        <v>365</v>
      </c>
      <c r="H125" s="46" t="str">
        <f>VLOOKUP(G125,'Player List'!$A$3:$F$275,6)</f>
        <v>A MARFELL</v>
      </c>
      <c r="I125" s="3">
        <v>273</v>
      </c>
      <c r="J125" s="46" t="str">
        <f>VLOOKUP(I125,'Player List'!$A$3:$F$275,6)</f>
        <v>J BEVAN</v>
      </c>
      <c r="K125" s="3">
        <v>14</v>
      </c>
      <c r="L125" s="46" t="str">
        <f>VLOOKUP(K125,'Player List'!$A$3:$F$275,6)</f>
        <v>D BYWATER</v>
      </c>
      <c r="M125" s="42">
        <v>320</v>
      </c>
      <c r="N125" s="46" t="str">
        <f>VLOOKUP(M125,'Player List'!$A$3:$F$275,6)</f>
        <v>C BIRKIN</v>
      </c>
      <c r="O125" s="3">
        <v>279</v>
      </c>
      <c r="P125" s="46" t="str">
        <f>VLOOKUP(O125,'Player List'!$A$3:$F$275,6)</f>
        <v>R MARTIN</v>
      </c>
      <c r="Q125" s="3">
        <v>19</v>
      </c>
      <c r="R125" s="46" t="str">
        <f>VLOOKUP(Q125,'Player List'!$A$3:$F$275,6)</f>
        <v>J OAKMAN</v>
      </c>
      <c r="S125" s="3">
        <v>13</v>
      </c>
      <c r="T125" s="47" t="str">
        <f>VLOOKUP(S125,'Player List'!$A$3:$F$275,6)</f>
        <v>G BYWATER</v>
      </c>
      <c r="U125" s="46"/>
      <c r="V125" s="46" t="e">
        <f>VLOOKUP(U125,'Player List'!$A$3:$F$275,6)</f>
        <v>#N/A</v>
      </c>
      <c r="W125" s="46"/>
      <c r="X125" s="47" t="e">
        <f>VLOOKUP(W125,'Player List'!$A$3:$F$275,6)</f>
        <v>#N/A</v>
      </c>
      <c r="Y125" s="34"/>
      <c r="Z125" s="42">
        <v>85</v>
      </c>
      <c r="AA125" s="46" t="str">
        <f>VLOOKUP(Z125,'Player List'!$A$3:$F$275,6)</f>
        <v>M DAVIES</v>
      </c>
      <c r="AB125" s="3">
        <v>330</v>
      </c>
      <c r="AC125" s="46" t="str">
        <f>VLOOKUP(AB125,'Player List'!$A$3:$F$275,6)</f>
        <v>L PEARCE</v>
      </c>
      <c r="AD125" s="3">
        <v>298</v>
      </c>
      <c r="AE125" s="46" t="str">
        <f>VLOOKUP(AD125,'Player List'!$A$3:$F$275,6)</f>
        <v>R FRANKS</v>
      </c>
      <c r="AF125" s="3">
        <v>76</v>
      </c>
      <c r="AG125" s="47" t="str">
        <f>VLOOKUP(AF125,'Player List'!$A$3:$F$275,6)</f>
        <v>H HIRD</v>
      </c>
      <c r="AH125" s="42">
        <v>299</v>
      </c>
      <c r="AI125" s="46" t="str">
        <f>VLOOKUP(AH125,'Player List'!$A$3:$F$275,6)</f>
        <v>M FRANKS</v>
      </c>
      <c r="AJ125" s="3">
        <v>300</v>
      </c>
      <c r="AK125" s="46" t="str">
        <f>VLOOKUP(AJ125,'Player List'!$A$3:$F$275,6)</f>
        <v>B PUDGE</v>
      </c>
      <c r="AL125" s="3">
        <v>87</v>
      </c>
      <c r="AM125" s="46" t="str">
        <f>VLOOKUP(AL125,'Player List'!$A$3:$F$275,6)</f>
        <v>D JAQUES</v>
      </c>
      <c r="AN125" s="3">
        <v>267</v>
      </c>
      <c r="AO125" s="47" t="str">
        <f>VLOOKUP(AN125,'Player List'!$A$3:$F$275,6)</f>
        <v>R SMITH</v>
      </c>
      <c r="AP125" s="46"/>
      <c r="AQ125" s="46" t="e">
        <f>VLOOKUP(AP125,'Player List'!$A$3:$F$275,6)</f>
        <v>#N/A</v>
      </c>
      <c r="AR125" s="46"/>
      <c r="AS125" s="47" t="e">
        <f>VLOOKUP(AR125,'Player List'!$A$3:$F$275,6)</f>
        <v>#N/A</v>
      </c>
      <c r="AU125" s="42">
        <f>IF(+E125&gt;0,E125," ")</f>
        <v>21</v>
      </c>
      <c r="AV125" s="3">
        <f>IF(+G125&gt;0,G125," ")</f>
        <v>365</v>
      </c>
      <c r="AW125" s="3">
        <f>IF(+I125&gt;0,I125," ")</f>
        <v>273</v>
      </c>
      <c r="AX125" s="3">
        <f>IF(+K125&gt;0,K125," ")</f>
        <v>14</v>
      </c>
      <c r="AY125" s="3">
        <f>IF(+M125&gt;0,M125," ")</f>
        <v>320</v>
      </c>
      <c r="AZ125" s="3">
        <f>IF(+O125&gt;0,O125," ")</f>
        <v>279</v>
      </c>
      <c r="BA125" s="3">
        <f>IF(+Q125&gt;0,Q125," ")</f>
        <v>19</v>
      </c>
      <c r="BB125" s="3">
        <f>IF(+S125&gt;0,S125," ")</f>
        <v>13</v>
      </c>
      <c r="BC125" s="3" t="str">
        <f>IF(+U125&gt;0,U125," ")</f>
        <v xml:space="preserve"> </v>
      </c>
      <c r="BD125" s="3" t="str">
        <f>IF(+W125&gt;0,W125," ")</f>
        <v xml:space="preserve"> </v>
      </c>
      <c r="BE125" s="42">
        <f>IF(+Z125&gt;0,Z125," ")</f>
        <v>85</v>
      </c>
      <c r="BF125" s="3">
        <f>IF(+AB125&gt;0,AB125," ")</f>
        <v>330</v>
      </c>
      <c r="BG125" s="3">
        <f>IF(+AD125&gt;0,AD125," ")</f>
        <v>298</v>
      </c>
      <c r="BH125" s="3">
        <f>IF(+AF125&gt;0,AF125," ")</f>
        <v>76</v>
      </c>
      <c r="BI125" s="3">
        <f>IF(+AH125&gt;0,AH125," ")</f>
        <v>299</v>
      </c>
      <c r="BJ125" s="3">
        <f>IF(+AJ125&gt;0,AJ125," ")</f>
        <v>300</v>
      </c>
      <c r="BK125" s="3">
        <f>IF(+AL125&gt;0,AL125," ")</f>
        <v>87</v>
      </c>
      <c r="BL125" s="3">
        <f>IF(+AN125&gt;0,AN125," ")</f>
        <v>267</v>
      </c>
      <c r="BM125" s="3" t="str">
        <f>IF(+AP125&gt;0,AP125," ")</f>
        <v xml:space="preserve"> </v>
      </c>
      <c r="BN125" s="43" t="str">
        <f>IF(+AR125&gt;0,AR125," ")</f>
        <v xml:space="preserve"> </v>
      </c>
      <c r="BP125" s="42" t="str">
        <f>IF(AU125=" ","OK",IF(ISBLANK(VLOOKUP(AU125,'Player List'!$A$3:$C$275,3)),"Err",IF(VLOOKUP(AU125,'Player List'!$A$3:$C$275,3)='Player Input'!$B125,"OK",IF(VLOOKUP(AU125,'Player List'!$A$3:$C$275,2)=VLOOKUP($B125,'Lookup Lists'!$A$2:$C$23,3),"CS","Err"))))</f>
        <v>OK</v>
      </c>
      <c r="BQ125" s="3" t="str">
        <f>IF(AV125=" ","OK",IF(ISBLANK(VLOOKUP(AV125,'Player List'!$A$3:$C$275,3)),"Err",IF(VLOOKUP(AV125,'Player List'!$A$3:$C$275,3)='Player Input'!$B125,"OK",IF(VLOOKUP(AV125,'Player List'!$A$3:$C$275,2)=VLOOKUP($B125,'Lookup Lists'!$A$2:$C$23,3),"CS","Err"))))</f>
        <v>OK</v>
      </c>
      <c r="BR125" s="3" t="str">
        <f>IF(AW125=" ","OK",IF(ISBLANK(VLOOKUP(AW125,'Player List'!$A$3:$C$275,3)),"Err",IF(VLOOKUP(AW125,'Player List'!$A$3:$C$275,3)='Player Input'!$B125,"OK",IF(VLOOKUP(AW125,'Player List'!$A$3:$C$275,2)=VLOOKUP($B125,'Lookup Lists'!$A$2:$C$23,3),"CS","Err"))))</f>
        <v>OK</v>
      </c>
      <c r="BS125" s="3" t="str">
        <f>IF(AX125=" ","OK",IF(ISBLANK(VLOOKUP(AX125,'Player List'!$A$3:$C$275,3)),"Err",IF(VLOOKUP(AX125,'Player List'!$A$3:$C$275,3)='Player Input'!$B125,"OK",IF(VLOOKUP(AX125,'Player List'!$A$3:$C$275,2)=VLOOKUP($B125,'Lookup Lists'!$A$2:$C$23,3),"CS","Err"))))</f>
        <v>OK</v>
      </c>
      <c r="BT125" s="3" t="str">
        <f>IF(AY125=" ","OK",IF(ISBLANK(VLOOKUP(AY125,'Player List'!$A$3:$C$275,3)),"Err",IF(VLOOKUP(AY125,'Player List'!$A$3:$C$275,3)='Player Input'!$B125,"OK",IF(VLOOKUP(AY125,'Player List'!$A$3:$C$275,2)=VLOOKUP($B125,'Lookup Lists'!$A$2:$C$23,3),"CS","Err"))))</f>
        <v>OK</v>
      </c>
      <c r="BU125" s="3" t="str">
        <f>IF(AZ125=" ","OK",IF(ISBLANK(VLOOKUP(AZ125,'Player List'!$A$3:$C$275,3)),"Err",IF(VLOOKUP(AZ125,'Player List'!$A$3:$C$275,3)='Player Input'!$B125,"OK",IF(VLOOKUP(AZ125,'Player List'!$A$3:$C$275,2)=VLOOKUP($B125,'Lookup Lists'!$A$2:$C$23,3),"CS","Err"))))</f>
        <v>OK</v>
      </c>
      <c r="BV125" s="3" t="str">
        <f>IF(BA125=" ","OK",IF(ISBLANK(VLOOKUP(BA125,'Player List'!$A$3:$C$275,3)),"Err",IF(VLOOKUP(BA125,'Player List'!$A$3:$C$275,3)='Player Input'!$B125,"OK",IF(VLOOKUP(BA125,'Player List'!$A$3:$C$275,2)=VLOOKUP($B125,'Lookup Lists'!$A$2:$C$23,3),"CS","Err"))))</f>
        <v>OK</v>
      </c>
      <c r="BW125" s="3" t="str">
        <f>IF(BB125=" ","OK",IF(ISBLANK(VLOOKUP(BB125,'Player List'!$A$3:$C$275,3)),"Err",IF(VLOOKUP(BB125,'Player List'!$A$3:$C$275,3)='Player Input'!$B125,"OK",IF(VLOOKUP(BB125,'Player List'!$A$3:$C$275,2)=VLOOKUP($B125,'Lookup Lists'!$A$2:$C$23,3),"CS","Err"))))</f>
        <v>OK</v>
      </c>
      <c r="BX125" s="3" t="str">
        <f>IF(BC125=" ","OK",IF(ISBLANK(VLOOKUP(BC125,'Player List'!$A$3:$C$275,3)),"Err",IF(VLOOKUP(BC125,'Player List'!$A$3:$C$275,3)='Player Input'!$B125,"OK",IF(VLOOKUP(BC125,'Player List'!$A$3:$C$275,2)=VLOOKUP($B125,'Lookup Lists'!$A$2:$C$23,3),"CS","Err"))))</f>
        <v>OK</v>
      </c>
      <c r="BY125" s="3" t="str">
        <f>IF(BD125=" ","OK",IF(ISBLANK(VLOOKUP(BD125,'Player List'!$A$3:$C$275,3)),"Err",IF(VLOOKUP(BD125,'Player List'!$A$3:$C$275,3)='Player Input'!$B125,"OK",IF(VLOOKUP(BD125,'Player List'!$A$3:$C$275,2)=VLOOKUP($B125,'Lookup Lists'!$A$2:$C$23,3),"CS","Err"))))</f>
        <v>OK</v>
      </c>
      <c r="BZ125" s="42" t="str">
        <f>IF(BE125=" ","OK",IF(ISBLANK(VLOOKUP(BE125,'Player List'!$A$3:$C$275,3)),"Err",IF(VLOOKUP(BE125,'Player List'!$A$3:$C$275,3)='Player Input'!$C125,"OK",IF(VLOOKUP(BE125,'Player List'!$A$3:$C$275,2)=VLOOKUP($C125,'Lookup Lists'!$A$2:$C$23,3),"CS","Err"))))</f>
        <v>OK</v>
      </c>
      <c r="CA125" s="3" t="str">
        <f>IF(BF125=" ","OK",IF(ISBLANK(VLOOKUP(BF125,'Player List'!$A$3:$C$275,3)),"Err",IF(VLOOKUP(BF125,'Player List'!$A$3:$C$275,3)='Player Input'!$C125,"OK",IF(VLOOKUP(BF125,'Player List'!$A$3:$C$275,2)=VLOOKUP($C125,'Lookup Lists'!$A$2:$C$23,3),"CS","Err"))))</f>
        <v>OK</v>
      </c>
      <c r="CB125" s="3" t="str">
        <f>IF(BG125=" ","OK",IF(ISBLANK(VLOOKUP(BG125,'Player List'!$A$3:$C$275,3)),"Err",IF(VLOOKUP(BG125,'Player List'!$A$3:$C$275,3)='Player Input'!$C125,"OK",IF(VLOOKUP(BG125,'Player List'!$A$3:$C$275,2)=VLOOKUP($C125,'Lookup Lists'!$A$2:$C$23,3),"CS","Err"))))</f>
        <v>OK</v>
      </c>
      <c r="CC125" s="3" t="str">
        <f>IF(BH125=" ","OK",IF(ISBLANK(VLOOKUP(BH125,'Player List'!$A$3:$C$275,3)),"Err",IF(VLOOKUP(BH125,'Player List'!$A$3:$C$275,3)='Player Input'!$C125,"OK",IF(VLOOKUP(BH125,'Player List'!$A$3:$C$275,2)=VLOOKUP($C125,'Lookup Lists'!$A$2:$C$23,3),"CS","Err"))))</f>
        <v>OK</v>
      </c>
      <c r="CD125" s="3" t="str">
        <f>IF(BI125=" ","OK",IF(ISBLANK(VLOOKUP(BI125,'Player List'!$A$3:$C$275,3)),"Err",IF(VLOOKUP(BI125,'Player List'!$A$3:$C$275,3)='Player Input'!$C125,"OK",IF(VLOOKUP(BI125,'Player List'!$A$3:$C$275,2)=VLOOKUP($C125,'Lookup Lists'!$A$2:$C$23,3),"CS","Err"))))</f>
        <v>OK</v>
      </c>
      <c r="CE125" s="3" t="str">
        <f>IF(BJ125=" ","OK",IF(ISBLANK(VLOOKUP(BJ125,'Player List'!$A$3:$C$275,3)),"Err",IF(VLOOKUP(BJ125,'Player List'!$A$3:$C$275,3)='Player Input'!$C125,"OK",IF(VLOOKUP(BJ125,'Player List'!$A$3:$C$275,2)=VLOOKUP($C125,'Lookup Lists'!$A$2:$C$23,3),"CS","Err"))))</f>
        <v>OK</v>
      </c>
      <c r="CF125" s="3" t="str">
        <f>IF(BK125=" ","OK",IF(ISBLANK(VLOOKUP(BK125,'Player List'!$A$3:$C$275,3)),"Err",IF(VLOOKUP(BK125,'Player List'!$A$3:$C$275,3)='Player Input'!$C125,"OK",IF(VLOOKUP(BK125,'Player List'!$A$3:$C$275,2)=VLOOKUP($C125,'Lookup Lists'!$A$2:$C$23,3),"CS","Err"))))</f>
        <v>OK</v>
      </c>
      <c r="CG125" s="3" t="str">
        <f>IF(BL125=" ","OK",IF(ISBLANK(VLOOKUP(BL125,'Player List'!$A$3:$C$275,3)),"Err",IF(VLOOKUP(BL125,'Player List'!$A$3:$C$275,3)='Player Input'!$C125,"OK",IF(VLOOKUP(BL125,'Player List'!$A$3:$C$275,2)=VLOOKUP($C125,'Lookup Lists'!$A$2:$C$23,3),"CS","Err"))))</f>
        <v>OK</v>
      </c>
      <c r="CH125" s="3" t="str">
        <f>IF(BM125=" ","OK",IF(ISBLANK(VLOOKUP(BM125,'Player List'!$A$3:$C$275,3)),"Err",IF(VLOOKUP(BM125,'Player List'!$A$3:$C$275,3)='Player Input'!$C125,"OK",IF(VLOOKUP(BM125,'Player List'!$A$3:$C$275,2)=VLOOKUP($C125,'Lookup Lists'!$A$2:$C$23,3),"CS","Err"))))</f>
        <v>OK</v>
      </c>
      <c r="CI125" s="43" t="str">
        <f>IF(BN125=" ","OK",IF(ISBLANK(VLOOKUP(BN125,'Player List'!$A$3:$C$275,3)),"Err",IF(VLOOKUP(BN125,'Player List'!$A$3:$C$275,3)='Player Input'!$C125,"OK",IF(VLOOKUP(BN125,'Player List'!$A$3:$C$275,2)=VLOOKUP($C125,'Lookup Lists'!$A$2:$C$23,3),"CS","Err"))))</f>
        <v>OK</v>
      </c>
    </row>
    <row r="126" spans="1:87" x14ac:dyDescent="0.2">
      <c r="A126" s="108">
        <v>42748</v>
      </c>
      <c r="B126" s="109" t="s">
        <v>347</v>
      </c>
      <c r="C126" s="109" t="s">
        <v>12</v>
      </c>
      <c r="D126" s="60" t="str">
        <f t="shared" si="57"/>
        <v>OK</v>
      </c>
      <c r="E126" s="42">
        <v>75</v>
      </c>
      <c r="F126" s="46" t="str">
        <f>VLOOKUP(E126,'Player List'!$A$3:$F$275,6)</f>
        <v>S WHITTINGHAM</v>
      </c>
      <c r="G126" s="3">
        <v>79</v>
      </c>
      <c r="H126" s="46" t="str">
        <f>VLOOKUP(G126,'Player List'!$A$3:$F$275,6)</f>
        <v>A WYE</v>
      </c>
      <c r="I126" s="3">
        <v>71</v>
      </c>
      <c r="J126" s="46" t="str">
        <f>VLOOKUP(I126,'Player List'!$A$3:$F$275,6)</f>
        <v>J PEARCE</v>
      </c>
      <c r="K126" s="3">
        <v>81</v>
      </c>
      <c r="L126" s="46" t="str">
        <f>VLOOKUP(K126,'Player List'!$A$3:$F$275,6)</f>
        <v>L PHILLIPS</v>
      </c>
      <c r="M126" s="42">
        <v>82</v>
      </c>
      <c r="N126" s="46" t="str">
        <f>VLOOKUP(M126,'Player List'!$A$3:$F$275,6)</f>
        <v>C BOYSE</v>
      </c>
      <c r="O126" s="3">
        <v>308</v>
      </c>
      <c r="P126" s="46" t="str">
        <f>VLOOKUP(O126,'Player List'!$A$3:$F$275,6)</f>
        <v>S WYE</v>
      </c>
      <c r="Q126" s="3">
        <v>72</v>
      </c>
      <c r="R126" s="46" t="str">
        <f>VLOOKUP(Q126,'Player List'!$A$3:$F$275,6)</f>
        <v>H VITALE</v>
      </c>
      <c r="S126" s="3">
        <v>73</v>
      </c>
      <c r="T126" s="47" t="str">
        <f>VLOOKUP(S126,'Player List'!$A$3:$F$275,6)</f>
        <v>T VITALE</v>
      </c>
      <c r="U126" s="46"/>
      <c r="V126" s="46" t="e">
        <f>VLOOKUP(U126,'Player List'!$A$3:$F$275,6)</f>
        <v>#N/A</v>
      </c>
      <c r="W126" s="46"/>
      <c r="X126" s="47" t="e">
        <f>VLOOKUP(W126,'Player List'!$A$3:$F$275,6)</f>
        <v>#N/A</v>
      </c>
      <c r="Y126" s="34"/>
      <c r="Z126" s="42">
        <v>40</v>
      </c>
      <c r="AA126" s="46" t="str">
        <f>VLOOKUP(Z126,'Player List'!$A$3:$F$275,6)</f>
        <v>R LONDESBOROUGH</v>
      </c>
      <c r="AB126" s="3">
        <v>42</v>
      </c>
      <c r="AC126" s="46" t="str">
        <f>VLOOKUP(AB126,'Player List'!$A$3:$F$275,6)</f>
        <v>J WILLIAMS</v>
      </c>
      <c r="AD126" s="3">
        <v>235</v>
      </c>
      <c r="AE126" s="46" t="str">
        <f>VLOOKUP(AD126,'Player List'!$A$3:$F$275,6)</f>
        <v>P LEWIS</v>
      </c>
      <c r="AF126" s="3">
        <v>39</v>
      </c>
      <c r="AG126" s="47" t="str">
        <f>VLOOKUP(AF126,'Player List'!$A$3:$F$275,6)</f>
        <v>F JONES</v>
      </c>
      <c r="AH126" s="42">
        <v>37</v>
      </c>
      <c r="AI126" s="46" t="str">
        <f>VLOOKUP(AH126,'Player List'!$A$3:$F$275,6)</f>
        <v>J HEAVEN</v>
      </c>
      <c r="AJ126" s="3">
        <v>241</v>
      </c>
      <c r="AK126" s="46" t="str">
        <f>VLOOKUP(AJ126,'Player List'!$A$3:$F$275,6)</f>
        <v>D ELLIOTT</v>
      </c>
      <c r="AL126" s="3">
        <v>41</v>
      </c>
      <c r="AM126" s="46" t="str">
        <f>VLOOKUP(AL126,'Player List'!$A$3:$F$275,6)</f>
        <v>V SMITH</v>
      </c>
      <c r="AN126" s="3">
        <v>35</v>
      </c>
      <c r="AO126" s="47" t="str">
        <f>VLOOKUP(AN126,'Player List'!$A$3:$F$275,6)</f>
        <v>P ELLIOTT</v>
      </c>
      <c r="AP126" s="46"/>
      <c r="AQ126" s="46" t="e">
        <f>VLOOKUP(AP126,'Player List'!$A$3:$F$275,6)</f>
        <v>#N/A</v>
      </c>
      <c r="AR126" s="46"/>
      <c r="AS126" s="47" t="e">
        <f>VLOOKUP(AR126,'Player List'!$A$3:$F$275,6)</f>
        <v>#N/A</v>
      </c>
      <c r="AU126" s="42">
        <f t="shared" si="74"/>
        <v>75</v>
      </c>
      <c r="AV126" s="3">
        <f t="shared" si="75"/>
        <v>79</v>
      </c>
      <c r="AW126" s="3">
        <f t="shared" si="76"/>
        <v>71</v>
      </c>
      <c r="AX126" s="3">
        <f t="shared" si="77"/>
        <v>81</v>
      </c>
      <c r="AY126" s="3">
        <f t="shared" si="78"/>
        <v>82</v>
      </c>
      <c r="AZ126" s="3">
        <f t="shared" si="79"/>
        <v>308</v>
      </c>
      <c r="BA126" s="3">
        <f t="shared" si="80"/>
        <v>72</v>
      </c>
      <c r="BB126" s="3">
        <f t="shared" si="81"/>
        <v>73</v>
      </c>
      <c r="BC126" s="3" t="str">
        <f t="shared" si="53"/>
        <v xml:space="preserve"> </v>
      </c>
      <c r="BD126" s="3" t="str">
        <f t="shared" si="54"/>
        <v xml:space="preserve"> </v>
      </c>
      <c r="BE126" s="42">
        <f t="shared" si="82"/>
        <v>40</v>
      </c>
      <c r="BF126" s="3">
        <f t="shared" si="83"/>
        <v>42</v>
      </c>
      <c r="BG126" s="3">
        <f t="shared" si="84"/>
        <v>235</v>
      </c>
      <c r="BH126" s="3">
        <f t="shared" si="85"/>
        <v>39</v>
      </c>
      <c r="BI126" s="3">
        <f t="shared" si="86"/>
        <v>37</v>
      </c>
      <c r="BJ126" s="3">
        <f t="shared" si="87"/>
        <v>241</v>
      </c>
      <c r="BK126" s="3">
        <f t="shared" si="88"/>
        <v>41</v>
      </c>
      <c r="BL126" s="3">
        <f t="shared" si="89"/>
        <v>35</v>
      </c>
      <c r="BM126" s="3" t="str">
        <f t="shared" si="55"/>
        <v xml:space="preserve"> </v>
      </c>
      <c r="BN126" s="43" t="str">
        <f t="shared" si="56"/>
        <v xml:space="preserve"> </v>
      </c>
      <c r="BP126" s="42" t="str">
        <f>IF(AU126=" ","OK",IF(ISBLANK(VLOOKUP(AU126,'Player List'!$A$3:$C$275,3)),"Err",IF(VLOOKUP(AU126,'Player List'!$A$3:$C$275,3)='Player Input'!$B126,"OK",IF(VLOOKUP(AU126,'Player List'!$A$3:$C$275,2)=VLOOKUP($B126,'Lookup Lists'!$A$2:$C$23,3),"CS","Err"))))</f>
        <v>OK</v>
      </c>
      <c r="BQ126" s="3" t="str">
        <f>IF(AV126=" ","OK",IF(ISBLANK(VLOOKUP(AV126,'Player List'!$A$3:$C$275,3)),"Err",IF(VLOOKUP(AV126,'Player List'!$A$3:$C$275,3)='Player Input'!$B126,"OK",IF(VLOOKUP(AV126,'Player List'!$A$3:$C$275,2)=VLOOKUP($B126,'Lookup Lists'!$A$2:$C$23,3),"CS","Err"))))</f>
        <v>OK</v>
      </c>
      <c r="BR126" s="3" t="str">
        <f>IF(AW126=" ","OK",IF(ISBLANK(VLOOKUP(AW126,'Player List'!$A$3:$C$275,3)),"Err",IF(VLOOKUP(AW126,'Player List'!$A$3:$C$275,3)='Player Input'!$B126,"OK",IF(VLOOKUP(AW126,'Player List'!$A$3:$C$275,2)=VLOOKUP($B126,'Lookup Lists'!$A$2:$C$23,3),"CS","Err"))))</f>
        <v>OK</v>
      </c>
      <c r="BS126" s="3" t="str">
        <f>IF(AX126=" ","OK",IF(ISBLANK(VLOOKUP(AX126,'Player List'!$A$3:$C$275,3)),"Err",IF(VLOOKUP(AX126,'Player List'!$A$3:$C$275,3)='Player Input'!$B126,"OK",IF(VLOOKUP(AX126,'Player List'!$A$3:$C$275,2)=VLOOKUP($B126,'Lookup Lists'!$A$2:$C$23,3),"CS","Err"))))</f>
        <v>OK</v>
      </c>
      <c r="BT126" s="3" t="str">
        <f>IF(AY126=" ","OK",IF(ISBLANK(VLOOKUP(AY126,'Player List'!$A$3:$C$275,3)),"Err",IF(VLOOKUP(AY126,'Player List'!$A$3:$C$275,3)='Player Input'!$B126,"OK",IF(VLOOKUP(AY126,'Player List'!$A$3:$C$275,2)=VLOOKUP($B126,'Lookup Lists'!$A$2:$C$23,3),"CS","Err"))))</f>
        <v>OK</v>
      </c>
      <c r="BU126" s="3" t="str">
        <f>IF(AZ126=" ","OK",IF(ISBLANK(VLOOKUP(AZ126,'Player List'!$A$3:$C$275,3)),"Err",IF(VLOOKUP(AZ126,'Player List'!$A$3:$C$275,3)='Player Input'!$B126,"OK",IF(VLOOKUP(AZ126,'Player List'!$A$3:$C$275,2)=VLOOKUP($B126,'Lookup Lists'!$A$2:$C$23,3),"CS","Err"))))</f>
        <v>OK</v>
      </c>
      <c r="BV126" s="3" t="str">
        <f>IF(BA126=" ","OK",IF(ISBLANK(VLOOKUP(BA126,'Player List'!$A$3:$C$275,3)),"Err",IF(VLOOKUP(BA126,'Player List'!$A$3:$C$275,3)='Player Input'!$B126,"OK",IF(VLOOKUP(BA126,'Player List'!$A$3:$C$275,2)=VLOOKUP($B126,'Lookup Lists'!$A$2:$C$23,3),"CS","Err"))))</f>
        <v>OK</v>
      </c>
      <c r="BW126" s="3" t="str">
        <f>IF(BB126=" ","OK",IF(ISBLANK(VLOOKUP(BB126,'Player List'!$A$3:$C$275,3)),"Err",IF(VLOOKUP(BB126,'Player List'!$A$3:$C$275,3)='Player Input'!$B126,"OK",IF(VLOOKUP(BB126,'Player List'!$A$3:$C$275,2)=VLOOKUP($B126,'Lookup Lists'!$A$2:$C$23,3),"CS","Err"))))</f>
        <v>OK</v>
      </c>
      <c r="BX126" s="3" t="str">
        <f>IF(BC126=" ","OK",IF(ISBLANK(VLOOKUP(BC126,'Player List'!$A$3:$C$275,3)),"Err",IF(VLOOKUP(BC126,'Player List'!$A$3:$C$275,3)='Player Input'!$B126,"OK",IF(VLOOKUP(BC126,'Player List'!$A$3:$C$275,2)=VLOOKUP($B126,'Lookup Lists'!$A$2:$C$23,3),"CS","Err"))))</f>
        <v>OK</v>
      </c>
      <c r="BY126" s="3" t="str">
        <f>IF(BD126=" ","OK",IF(ISBLANK(VLOOKUP(BD126,'Player List'!$A$3:$C$275,3)),"Err",IF(VLOOKUP(BD126,'Player List'!$A$3:$C$275,3)='Player Input'!$B126,"OK",IF(VLOOKUP(BD126,'Player List'!$A$3:$C$275,2)=VLOOKUP($B126,'Lookup Lists'!$A$2:$C$23,3),"CS","Err"))))</f>
        <v>OK</v>
      </c>
      <c r="BZ126" s="42" t="str">
        <f>IF(BE126=" ","OK",IF(ISBLANK(VLOOKUP(BE126,'Player List'!$A$3:$C$275,3)),"Err",IF(VLOOKUP(BE126,'Player List'!$A$3:$C$275,3)='Player Input'!$C126,"OK",IF(VLOOKUP(BE126,'Player List'!$A$3:$C$275,2)=VLOOKUP($C126,'Lookup Lists'!$A$2:$C$23,3),"CS","Err"))))</f>
        <v>OK</v>
      </c>
      <c r="CA126" s="3" t="str">
        <f>IF(BF126=" ","OK",IF(ISBLANK(VLOOKUP(BF126,'Player List'!$A$3:$C$275,3)),"Err",IF(VLOOKUP(BF126,'Player List'!$A$3:$C$275,3)='Player Input'!$C126,"OK",IF(VLOOKUP(BF126,'Player List'!$A$3:$C$275,2)=VLOOKUP($C126,'Lookup Lists'!$A$2:$C$23,3),"CS","Err"))))</f>
        <v>OK</v>
      </c>
      <c r="CB126" s="3" t="str">
        <f>IF(BG126=" ","OK",IF(ISBLANK(VLOOKUP(BG126,'Player List'!$A$3:$C$275,3)),"Err",IF(VLOOKUP(BG126,'Player List'!$A$3:$C$275,3)='Player Input'!$C126,"OK",IF(VLOOKUP(BG126,'Player List'!$A$3:$C$275,2)=VLOOKUP($C126,'Lookup Lists'!$A$2:$C$23,3),"CS","Err"))))</f>
        <v>OK</v>
      </c>
      <c r="CC126" s="3" t="str">
        <f>IF(BH126=" ","OK",IF(ISBLANK(VLOOKUP(BH126,'Player List'!$A$3:$C$275,3)),"Err",IF(VLOOKUP(BH126,'Player List'!$A$3:$C$275,3)='Player Input'!$C126,"OK",IF(VLOOKUP(BH126,'Player List'!$A$3:$C$275,2)=VLOOKUP($C126,'Lookup Lists'!$A$2:$C$23,3),"CS","Err"))))</f>
        <v>OK</v>
      </c>
      <c r="CD126" s="3" t="str">
        <f>IF(BI126=" ","OK",IF(ISBLANK(VLOOKUP(BI126,'Player List'!$A$3:$C$275,3)),"Err",IF(VLOOKUP(BI126,'Player List'!$A$3:$C$275,3)='Player Input'!$C126,"OK",IF(VLOOKUP(BI126,'Player List'!$A$3:$C$275,2)=VLOOKUP($C126,'Lookup Lists'!$A$2:$C$23,3),"CS","Err"))))</f>
        <v>OK</v>
      </c>
      <c r="CE126" s="3" t="str">
        <f>IF(BJ126=" ","OK",IF(ISBLANK(VLOOKUP(BJ126,'Player List'!$A$3:$C$275,3)),"Err",IF(VLOOKUP(BJ126,'Player List'!$A$3:$C$275,3)='Player Input'!$C126,"OK",IF(VLOOKUP(BJ126,'Player List'!$A$3:$C$275,2)=VLOOKUP($C126,'Lookup Lists'!$A$2:$C$23,3),"CS","Err"))))</f>
        <v>OK</v>
      </c>
      <c r="CF126" s="3" t="str">
        <f>IF(BK126=" ","OK",IF(ISBLANK(VLOOKUP(BK126,'Player List'!$A$3:$C$275,3)),"Err",IF(VLOOKUP(BK126,'Player List'!$A$3:$C$275,3)='Player Input'!$C126,"OK",IF(VLOOKUP(BK126,'Player List'!$A$3:$C$275,2)=VLOOKUP($C126,'Lookup Lists'!$A$2:$C$23,3),"CS","Err"))))</f>
        <v>OK</v>
      </c>
      <c r="CG126" s="3" t="str">
        <f>IF(BL126=" ","OK",IF(ISBLANK(VLOOKUP(BL126,'Player List'!$A$3:$C$275,3)),"Err",IF(VLOOKUP(BL126,'Player List'!$A$3:$C$275,3)='Player Input'!$C126,"OK",IF(VLOOKUP(BL126,'Player List'!$A$3:$C$275,2)=VLOOKUP($C126,'Lookup Lists'!$A$2:$C$23,3),"CS","Err"))))</f>
        <v>OK</v>
      </c>
      <c r="CH126" s="3" t="str">
        <f>IF(BM126=" ","OK",IF(ISBLANK(VLOOKUP(BM126,'Player List'!$A$3:$C$275,3)),"Err",IF(VLOOKUP(BM126,'Player List'!$A$3:$C$275,3)='Player Input'!$C126,"OK",IF(VLOOKUP(BM126,'Player List'!$A$3:$C$275,2)=VLOOKUP($C126,'Lookup Lists'!$A$2:$C$23,3),"CS","Err"))))</f>
        <v>OK</v>
      </c>
      <c r="CI126" s="43" t="str">
        <f>IF(BN126=" ","OK",IF(ISBLANK(VLOOKUP(BN126,'Player List'!$A$3:$C$275,3)),"Err",IF(VLOOKUP(BN126,'Player List'!$A$3:$C$275,3)='Player Input'!$C126,"OK",IF(VLOOKUP(BN126,'Player List'!$A$3:$C$275,2)=VLOOKUP($C126,'Lookup Lists'!$A$2:$C$23,3),"CS","Err"))))</f>
        <v>OK</v>
      </c>
    </row>
    <row r="127" spans="1:87" x14ac:dyDescent="0.2">
      <c r="A127" s="108">
        <v>42750</v>
      </c>
      <c r="B127" s="109" t="s">
        <v>10</v>
      </c>
      <c r="C127" s="109" t="s">
        <v>262</v>
      </c>
      <c r="D127" s="60" t="str">
        <f t="shared" si="57"/>
        <v>OK</v>
      </c>
      <c r="E127" s="42">
        <v>316</v>
      </c>
      <c r="F127" s="46" t="str">
        <f>VLOOKUP(E127,'Player List'!$A$3:$F$275,6)</f>
        <v>D SMITH</v>
      </c>
      <c r="G127" s="3">
        <v>52</v>
      </c>
      <c r="H127" s="46" t="str">
        <f>VLOOKUP(G127,'Player List'!$A$3:$F$275,6)</f>
        <v>P DAVIS</v>
      </c>
      <c r="I127" s="3">
        <v>50</v>
      </c>
      <c r="J127" s="46" t="str">
        <f>VLOOKUP(I127,'Player List'!$A$3:$F$275,6)</f>
        <v>D GRIFFITHS</v>
      </c>
      <c r="K127" s="3">
        <v>44</v>
      </c>
      <c r="L127" s="46" t="str">
        <f>VLOOKUP(K127,'Player List'!$A$3:$F$275,6)</f>
        <v>S STANNARD</v>
      </c>
      <c r="M127" s="42">
        <v>281</v>
      </c>
      <c r="N127" s="46" t="str">
        <f>VLOOKUP(M127,'Player List'!$A$3:$F$275,6)</f>
        <v>C WHEADON</v>
      </c>
      <c r="O127" s="3">
        <v>292</v>
      </c>
      <c r="P127" s="46" t="str">
        <f>VLOOKUP(O127,'Player List'!$A$3:$F$275,6)</f>
        <v>H PARRY</v>
      </c>
      <c r="Q127" s="3">
        <v>53</v>
      </c>
      <c r="R127" s="46" t="str">
        <f>VLOOKUP(Q127,'Player List'!$A$3:$F$275,6)</f>
        <v>C ROWLAND</v>
      </c>
      <c r="S127" s="3">
        <v>43</v>
      </c>
      <c r="T127" s="47" t="str">
        <f>VLOOKUP(S127,'Player List'!$A$3:$F$275,6)</f>
        <v>J STANNARD</v>
      </c>
      <c r="U127" s="46"/>
      <c r="V127" s="46" t="e">
        <f>VLOOKUP(U127,'Player List'!$A$3:$F$275,6)</f>
        <v>#N/A</v>
      </c>
      <c r="W127" s="46"/>
      <c r="X127" s="47" t="e">
        <f>VLOOKUP(W127,'Player List'!$A$3:$F$275,6)</f>
        <v>#N/A</v>
      </c>
      <c r="Y127" s="34"/>
      <c r="Z127" s="42">
        <v>116</v>
      </c>
      <c r="AA127" s="46" t="str">
        <f>VLOOKUP(Z127,'Player List'!$A$3:$F$275,6)</f>
        <v>S AYLING</v>
      </c>
      <c r="AB127" s="3">
        <v>110</v>
      </c>
      <c r="AC127" s="46" t="str">
        <f>VLOOKUP(AB127,'Player List'!$A$3:$F$275,6)</f>
        <v>J BELL</v>
      </c>
      <c r="AD127" s="3">
        <v>321</v>
      </c>
      <c r="AE127" s="46" t="str">
        <f>VLOOKUP(AD127,'Player List'!$A$3:$F$275,6)</f>
        <v>T SMITH</v>
      </c>
      <c r="AF127" s="3">
        <v>111</v>
      </c>
      <c r="AG127" s="47" t="str">
        <f>VLOOKUP(AF127,'Player List'!$A$3:$F$275,6)</f>
        <v>S MCINTYRE</v>
      </c>
      <c r="AH127" s="42">
        <v>223</v>
      </c>
      <c r="AI127" s="46" t="str">
        <f>VLOOKUP(AH127,'Player List'!$A$3:$F$275,6)</f>
        <v>B TWEEDALE</v>
      </c>
      <c r="AJ127" s="3">
        <v>317</v>
      </c>
      <c r="AK127" s="46" t="str">
        <f>VLOOKUP(AJ127,'Player List'!$A$3:$F$275,6)</f>
        <v>D GOSLING-SMITH</v>
      </c>
      <c r="AL127" s="3">
        <v>120</v>
      </c>
      <c r="AM127" s="46" t="str">
        <f>VLOOKUP(AL127,'Player List'!$A$3:$F$275,6)</f>
        <v>D SPENCER</v>
      </c>
      <c r="AN127" s="3">
        <v>113</v>
      </c>
      <c r="AO127" s="47" t="str">
        <f>VLOOKUP(AN127,'Player List'!$A$3:$F$275,6)</f>
        <v>S CURTIS</v>
      </c>
      <c r="AP127" s="46"/>
      <c r="AQ127" s="46" t="e">
        <f>VLOOKUP(AP127,'Player List'!$A$3:$F$275,6)</f>
        <v>#N/A</v>
      </c>
      <c r="AR127" s="46"/>
      <c r="AS127" s="47" t="e">
        <f>VLOOKUP(AR127,'Player List'!$A$3:$F$275,6)</f>
        <v>#N/A</v>
      </c>
      <c r="AU127" s="42">
        <f t="shared" si="74"/>
        <v>316</v>
      </c>
      <c r="AV127" s="3">
        <f t="shared" si="75"/>
        <v>52</v>
      </c>
      <c r="AW127" s="3">
        <f t="shared" si="76"/>
        <v>50</v>
      </c>
      <c r="AX127" s="3">
        <f t="shared" si="77"/>
        <v>44</v>
      </c>
      <c r="AY127" s="3">
        <f t="shared" si="78"/>
        <v>281</v>
      </c>
      <c r="AZ127" s="3">
        <f t="shared" si="79"/>
        <v>292</v>
      </c>
      <c r="BA127" s="3">
        <f t="shared" si="80"/>
        <v>53</v>
      </c>
      <c r="BB127" s="3">
        <f t="shared" si="81"/>
        <v>43</v>
      </c>
      <c r="BC127" s="3" t="str">
        <f t="shared" si="53"/>
        <v xml:space="preserve"> </v>
      </c>
      <c r="BD127" s="3" t="str">
        <f t="shared" si="54"/>
        <v xml:space="preserve"> </v>
      </c>
      <c r="BE127" s="42">
        <f t="shared" si="82"/>
        <v>116</v>
      </c>
      <c r="BF127" s="3">
        <f t="shared" si="83"/>
        <v>110</v>
      </c>
      <c r="BG127" s="3">
        <f t="shared" si="84"/>
        <v>321</v>
      </c>
      <c r="BH127" s="3">
        <f t="shared" si="85"/>
        <v>111</v>
      </c>
      <c r="BI127" s="3">
        <f t="shared" si="86"/>
        <v>223</v>
      </c>
      <c r="BJ127" s="3">
        <f t="shared" si="87"/>
        <v>317</v>
      </c>
      <c r="BK127" s="3">
        <f t="shared" si="88"/>
        <v>120</v>
      </c>
      <c r="BL127" s="3">
        <f t="shared" si="89"/>
        <v>113</v>
      </c>
      <c r="BM127" s="3" t="str">
        <f t="shared" si="55"/>
        <v xml:space="preserve"> </v>
      </c>
      <c r="BN127" s="43" t="str">
        <f t="shared" si="56"/>
        <v xml:space="preserve"> </v>
      </c>
      <c r="BP127" s="42" t="str">
        <f>IF(AU127=" ","OK",IF(ISBLANK(VLOOKUP(AU127,'Player List'!$A$3:$C$275,3)),"Err",IF(VLOOKUP(AU127,'Player List'!$A$3:$C$275,3)='Player Input'!$B127,"OK",IF(VLOOKUP(AU127,'Player List'!$A$3:$C$275,2)=VLOOKUP($B127,'Lookup Lists'!$A$2:$C$23,3),"CS","Err"))))</f>
        <v>OK</v>
      </c>
      <c r="BQ127" s="3" t="str">
        <f>IF(AV127=" ","OK",IF(ISBLANK(VLOOKUP(AV127,'Player List'!$A$3:$C$275,3)),"Err",IF(VLOOKUP(AV127,'Player List'!$A$3:$C$275,3)='Player Input'!$B127,"OK",IF(VLOOKUP(AV127,'Player List'!$A$3:$C$275,2)=VLOOKUP($B127,'Lookup Lists'!$A$2:$C$23,3),"CS","Err"))))</f>
        <v>OK</v>
      </c>
      <c r="BR127" s="3" t="str">
        <f>IF(AW127=" ","OK",IF(ISBLANK(VLOOKUP(AW127,'Player List'!$A$3:$C$275,3)),"Err",IF(VLOOKUP(AW127,'Player List'!$A$3:$C$275,3)='Player Input'!$B127,"OK",IF(VLOOKUP(AW127,'Player List'!$A$3:$C$275,2)=VLOOKUP($B127,'Lookup Lists'!$A$2:$C$23,3),"CS","Err"))))</f>
        <v>OK</v>
      </c>
      <c r="BS127" s="3" t="str">
        <f>IF(AX127=" ","OK",IF(ISBLANK(VLOOKUP(AX127,'Player List'!$A$3:$C$275,3)),"Err",IF(VLOOKUP(AX127,'Player List'!$A$3:$C$275,3)='Player Input'!$B127,"OK",IF(VLOOKUP(AX127,'Player List'!$A$3:$C$275,2)=VLOOKUP($B127,'Lookup Lists'!$A$2:$C$23,3),"CS","Err"))))</f>
        <v>OK</v>
      </c>
      <c r="BT127" s="3" t="str">
        <f>IF(AY127=" ","OK",IF(ISBLANK(VLOOKUP(AY127,'Player List'!$A$3:$C$275,3)),"Err",IF(VLOOKUP(AY127,'Player List'!$A$3:$C$275,3)='Player Input'!$B127,"OK",IF(VLOOKUP(AY127,'Player List'!$A$3:$C$275,2)=VLOOKUP($B127,'Lookup Lists'!$A$2:$C$23,3),"CS","Err"))))</f>
        <v>OK</v>
      </c>
      <c r="BU127" s="3" t="str">
        <f>IF(AZ127=" ","OK",IF(ISBLANK(VLOOKUP(AZ127,'Player List'!$A$3:$C$275,3)),"Err",IF(VLOOKUP(AZ127,'Player List'!$A$3:$C$275,3)='Player Input'!$B127,"OK",IF(VLOOKUP(AZ127,'Player List'!$A$3:$C$275,2)=VLOOKUP($B127,'Lookup Lists'!$A$2:$C$23,3),"CS","Err"))))</f>
        <v>OK</v>
      </c>
      <c r="BV127" s="3" t="str">
        <f>IF(BA127=" ","OK",IF(ISBLANK(VLOOKUP(BA127,'Player List'!$A$3:$C$275,3)),"Err",IF(VLOOKUP(BA127,'Player List'!$A$3:$C$275,3)='Player Input'!$B127,"OK",IF(VLOOKUP(BA127,'Player List'!$A$3:$C$275,2)=VLOOKUP($B127,'Lookup Lists'!$A$2:$C$23,3),"CS","Err"))))</f>
        <v>OK</v>
      </c>
      <c r="BW127" s="3" t="str">
        <f>IF(BB127=" ","OK",IF(ISBLANK(VLOOKUP(BB127,'Player List'!$A$3:$C$275,3)),"Err",IF(VLOOKUP(BB127,'Player List'!$A$3:$C$275,3)='Player Input'!$B127,"OK",IF(VLOOKUP(BB127,'Player List'!$A$3:$C$275,2)=VLOOKUP($B127,'Lookup Lists'!$A$2:$C$23,3),"CS","Err"))))</f>
        <v>OK</v>
      </c>
      <c r="BX127" s="3" t="str">
        <f>IF(BC127=" ","OK",IF(ISBLANK(VLOOKUP(BC127,'Player List'!$A$3:$C$275,3)),"Err",IF(VLOOKUP(BC127,'Player List'!$A$3:$C$275,3)='Player Input'!$B127,"OK",IF(VLOOKUP(BC127,'Player List'!$A$3:$C$275,2)=VLOOKUP($B127,'Lookup Lists'!$A$2:$C$23,3),"CS","Err"))))</f>
        <v>OK</v>
      </c>
      <c r="BY127" s="3" t="str">
        <f>IF(BD127=" ","OK",IF(ISBLANK(VLOOKUP(BD127,'Player List'!$A$3:$C$275,3)),"Err",IF(VLOOKUP(BD127,'Player List'!$A$3:$C$275,3)='Player Input'!$B127,"OK",IF(VLOOKUP(BD127,'Player List'!$A$3:$C$275,2)=VLOOKUP($B127,'Lookup Lists'!$A$2:$C$23,3),"CS","Err"))))</f>
        <v>OK</v>
      </c>
      <c r="BZ127" s="42" t="str">
        <f>IF(BE127=" ","OK",IF(ISBLANK(VLOOKUP(BE127,'Player List'!$A$3:$C$275,3)),"Err",IF(VLOOKUP(BE127,'Player List'!$A$3:$C$275,3)='Player Input'!$C127,"OK",IF(VLOOKUP(BE127,'Player List'!$A$3:$C$275,2)=VLOOKUP($C127,'Lookup Lists'!$A$2:$C$23,3),"CS","Err"))))</f>
        <v>OK</v>
      </c>
      <c r="CA127" s="3" t="str">
        <f>IF(BF127=" ","OK",IF(ISBLANK(VLOOKUP(BF127,'Player List'!$A$3:$C$275,3)),"Err",IF(VLOOKUP(BF127,'Player List'!$A$3:$C$275,3)='Player Input'!$C127,"OK",IF(VLOOKUP(BF127,'Player List'!$A$3:$C$275,2)=VLOOKUP($C127,'Lookup Lists'!$A$2:$C$23,3),"CS","Err"))))</f>
        <v>OK</v>
      </c>
      <c r="CB127" s="3" t="str">
        <f>IF(BG127=" ","OK",IF(ISBLANK(VLOOKUP(BG127,'Player List'!$A$3:$C$275,3)),"Err",IF(VLOOKUP(BG127,'Player List'!$A$3:$C$275,3)='Player Input'!$C127,"OK",IF(VLOOKUP(BG127,'Player List'!$A$3:$C$275,2)=VLOOKUP($C127,'Lookup Lists'!$A$2:$C$23,3),"CS","Err"))))</f>
        <v>OK</v>
      </c>
      <c r="CC127" s="3" t="str">
        <f>IF(BH127=" ","OK",IF(ISBLANK(VLOOKUP(BH127,'Player List'!$A$3:$C$275,3)),"Err",IF(VLOOKUP(BH127,'Player List'!$A$3:$C$275,3)='Player Input'!$C127,"OK",IF(VLOOKUP(BH127,'Player List'!$A$3:$C$275,2)=VLOOKUP($C127,'Lookup Lists'!$A$2:$C$23,3),"CS","Err"))))</f>
        <v>OK</v>
      </c>
      <c r="CD127" s="3" t="str">
        <f>IF(BI127=" ","OK",IF(ISBLANK(VLOOKUP(BI127,'Player List'!$A$3:$C$275,3)),"Err",IF(VLOOKUP(BI127,'Player List'!$A$3:$C$275,3)='Player Input'!$C127,"OK",IF(VLOOKUP(BI127,'Player List'!$A$3:$C$275,2)=VLOOKUP($C127,'Lookup Lists'!$A$2:$C$23,3),"CS","Err"))))</f>
        <v>OK</v>
      </c>
      <c r="CE127" s="3" t="str">
        <f>IF(BJ127=" ","OK",IF(ISBLANK(VLOOKUP(BJ127,'Player List'!$A$3:$C$275,3)),"Err",IF(VLOOKUP(BJ127,'Player List'!$A$3:$C$275,3)='Player Input'!$C127,"OK",IF(VLOOKUP(BJ127,'Player List'!$A$3:$C$275,2)=VLOOKUP($C127,'Lookup Lists'!$A$2:$C$23,3),"CS","Err"))))</f>
        <v>OK</v>
      </c>
      <c r="CF127" s="3" t="str">
        <f>IF(BK127=" ","OK",IF(ISBLANK(VLOOKUP(BK127,'Player List'!$A$3:$C$275,3)),"Err",IF(VLOOKUP(BK127,'Player List'!$A$3:$C$275,3)='Player Input'!$C127,"OK",IF(VLOOKUP(BK127,'Player List'!$A$3:$C$275,2)=VLOOKUP($C127,'Lookup Lists'!$A$2:$C$23,3),"CS","Err"))))</f>
        <v>OK</v>
      </c>
      <c r="CG127" s="3" t="str">
        <f>IF(BL127=" ","OK",IF(ISBLANK(VLOOKUP(BL127,'Player List'!$A$3:$C$275,3)),"Err",IF(VLOOKUP(BL127,'Player List'!$A$3:$C$275,3)='Player Input'!$C127,"OK",IF(VLOOKUP(BL127,'Player List'!$A$3:$C$275,2)=VLOOKUP($C127,'Lookup Lists'!$A$2:$C$23,3),"CS","Err"))))</f>
        <v>OK</v>
      </c>
      <c r="CH127" s="3" t="str">
        <f>IF(BM127=" ","OK",IF(ISBLANK(VLOOKUP(BM127,'Player List'!$A$3:$C$275,3)),"Err",IF(VLOOKUP(BM127,'Player List'!$A$3:$C$275,3)='Player Input'!$C127,"OK",IF(VLOOKUP(BM127,'Player List'!$A$3:$C$275,2)=VLOOKUP($C127,'Lookup Lists'!$A$2:$C$23,3),"CS","Err"))))</f>
        <v>OK</v>
      </c>
      <c r="CI127" s="43" t="str">
        <f>IF(BN127=" ","OK",IF(ISBLANK(VLOOKUP(BN127,'Player List'!$A$3:$C$275,3)),"Err",IF(VLOOKUP(BN127,'Player List'!$A$3:$C$275,3)='Player Input'!$C127,"OK",IF(VLOOKUP(BN127,'Player List'!$A$3:$C$275,2)=VLOOKUP($C127,'Lookup Lists'!$A$2:$C$23,3),"CS","Err"))))</f>
        <v>OK</v>
      </c>
    </row>
    <row r="128" spans="1:87" x14ac:dyDescent="0.2">
      <c r="A128" s="108">
        <v>42751</v>
      </c>
      <c r="B128" s="109" t="s">
        <v>261</v>
      </c>
      <c r="C128" s="109" t="s">
        <v>345</v>
      </c>
      <c r="D128" s="60" t="str">
        <f t="shared" si="57"/>
        <v>OK</v>
      </c>
      <c r="E128" s="42">
        <v>304</v>
      </c>
      <c r="F128" s="46" t="str">
        <f>VLOOKUP(E128,'Player List'!$A$3:$F$275,6)</f>
        <v>K APPERLEY</v>
      </c>
      <c r="G128" s="3">
        <v>355</v>
      </c>
      <c r="H128" s="46" t="str">
        <f>VLOOKUP(G128,'Player List'!$A$3:$F$275,6)</f>
        <v>A NASH</v>
      </c>
      <c r="I128" s="3">
        <v>174</v>
      </c>
      <c r="J128" s="46" t="str">
        <f>VLOOKUP(I128,'Player List'!$A$3:$F$275,6)</f>
        <v>V HODGES</v>
      </c>
      <c r="K128" s="3">
        <v>175</v>
      </c>
      <c r="L128" s="46" t="str">
        <f>VLOOKUP(K128,'Player List'!$A$3:$F$275,6)</f>
        <v>R POTTER</v>
      </c>
      <c r="M128" s="42">
        <v>222</v>
      </c>
      <c r="N128" s="46" t="str">
        <f>VLOOKUP(M128,'Player List'!$A$3:$F$275,6)</f>
        <v>G JAMES</v>
      </c>
      <c r="O128" s="3">
        <v>176</v>
      </c>
      <c r="P128" s="46" t="str">
        <f>VLOOKUP(O128,'Player List'!$A$3:$F$275,6)</f>
        <v>P KITTO</v>
      </c>
      <c r="Q128" s="3">
        <v>170</v>
      </c>
      <c r="R128" s="46" t="str">
        <f>VLOOKUP(Q128,'Player List'!$A$3:$F$275,6)</f>
        <v>M BROWNING</v>
      </c>
      <c r="S128" s="3">
        <v>167</v>
      </c>
      <c r="T128" s="47" t="str">
        <f>VLOOKUP(S128,'Player List'!$A$3:$F$275,6)</f>
        <v>T HORTON-SMITH</v>
      </c>
      <c r="U128" s="46">
        <v>169</v>
      </c>
      <c r="V128" s="46" t="str">
        <f>VLOOKUP(U128,'Player List'!$A$3:$F$275,6)</f>
        <v>W SOILLEUX</v>
      </c>
      <c r="W128" s="46"/>
      <c r="X128" s="47" t="e">
        <f>VLOOKUP(W128,'Player List'!$A$3:$F$275,6)</f>
        <v>#N/A</v>
      </c>
      <c r="Y128" s="34"/>
      <c r="Z128" s="42">
        <v>262</v>
      </c>
      <c r="AA128" s="46" t="str">
        <f>VLOOKUP(Z128,'Player List'!$A$3:$F$275,6)</f>
        <v>B WAINWRIGHT</v>
      </c>
      <c r="AB128" s="3">
        <v>91</v>
      </c>
      <c r="AC128" s="46" t="str">
        <f>VLOOKUP(AB128,'Player List'!$A$3:$F$275,6)</f>
        <v>R BEMAND</v>
      </c>
      <c r="AD128" s="3">
        <v>64</v>
      </c>
      <c r="AE128" s="46" t="str">
        <f>VLOOKUP(AD128,'Player List'!$A$3:$F$275,6)</f>
        <v>R MILLINGTON</v>
      </c>
      <c r="AF128" s="3">
        <v>285</v>
      </c>
      <c r="AG128" s="47" t="str">
        <f>VLOOKUP(AF128,'Player List'!$A$3:$F$275,6)</f>
        <v>J CUMMINGS</v>
      </c>
      <c r="AH128" s="42">
        <v>306</v>
      </c>
      <c r="AI128" s="46" t="str">
        <f>VLOOKUP(AH128,'Player List'!$A$3:$F$275,6)</f>
        <v>T ROSSER</v>
      </c>
      <c r="AJ128" s="3">
        <v>282</v>
      </c>
      <c r="AK128" s="46" t="str">
        <f>VLOOKUP(AJ128,'Player List'!$A$3:$F$275,6)</f>
        <v>J DAVIS</v>
      </c>
      <c r="AL128" s="3">
        <v>59</v>
      </c>
      <c r="AM128" s="46" t="str">
        <f>VLOOKUP(AL128,'Player List'!$A$3:$F$275,6)</f>
        <v>J BLEWITT</v>
      </c>
      <c r="AN128" s="3">
        <v>70</v>
      </c>
      <c r="AO128" s="47" t="str">
        <f>VLOOKUP(AN128,'Player List'!$A$3:$F$275,6)</f>
        <v>B HAYWARD</v>
      </c>
      <c r="AP128" s="46"/>
      <c r="AQ128" s="46" t="e">
        <f>VLOOKUP(AP128,'Player List'!$A$3:$F$275,6)</f>
        <v>#N/A</v>
      </c>
      <c r="AR128" s="46"/>
      <c r="AS128" s="47" t="e">
        <f>VLOOKUP(AR128,'Player List'!$A$3:$F$275,6)</f>
        <v>#N/A</v>
      </c>
      <c r="AU128" s="42">
        <f t="shared" si="74"/>
        <v>304</v>
      </c>
      <c r="AV128" s="3">
        <f t="shared" si="75"/>
        <v>355</v>
      </c>
      <c r="AW128" s="3">
        <f t="shared" si="76"/>
        <v>174</v>
      </c>
      <c r="AX128" s="3">
        <f t="shared" si="77"/>
        <v>175</v>
      </c>
      <c r="AY128" s="3">
        <f t="shared" si="78"/>
        <v>222</v>
      </c>
      <c r="AZ128" s="3">
        <f t="shared" si="79"/>
        <v>176</v>
      </c>
      <c r="BA128" s="3">
        <f t="shared" si="80"/>
        <v>170</v>
      </c>
      <c r="BB128" s="3">
        <f t="shared" si="81"/>
        <v>167</v>
      </c>
      <c r="BC128" s="3">
        <f t="shared" si="53"/>
        <v>169</v>
      </c>
      <c r="BD128" s="3" t="str">
        <f t="shared" si="54"/>
        <v xml:space="preserve"> </v>
      </c>
      <c r="BE128" s="42">
        <f t="shared" si="82"/>
        <v>262</v>
      </c>
      <c r="BF128" s="3">
        <f t="shared" si="83"/>
        <v>91</v>
      </c>
      <c r="BG128" s="3">
        <f t="shared" si="84"/>
        <v>64</v>
      </c>
      <c r="BH128" s="3">
        <f t="shared" si="85"/>
        <v>285</v>
      </c>
      <c r="BI128" s="3">
        <f t="shared" si="86"/>
        <v>306</v>
      </c>
      <c r="BJ128" s="3">
        <f t="shared" si="87"/>
        <v>282</v>
      </c>
      <c r="BK128" s="3">
        <f t="shared" si="88"/>
        <v>59</v>
      </c>
      <c r="BL128" s="3">
        <f t="shared" si="89"/>
        <v>70</v>
      </c>
      <c r="BM128" s="3" t="str">
        <f t="shared" si="55"/>
        <v xml:space="preserve"> </v>
      </c>
      <c r="BN128" s="43" t="str">
        <f t="shared" si="56"/>
        <v xml:space="preserve"> </v>
      </c>
      <c r="BP128" s="42" t="str">
        <f>IF(AU128=" ","OK",IF(ISBLANK(VLOOKUP(AU128,'Player List'!$A$3:$C$275,3)),"Err",IF(VLOOKUP(AU128,'Player List'!$A$3:$C$275,3)='Player Input'!$B128,"OK",IF(VLOOKUP(AU128,'Player List'!$A$3:$C$275,2)=VLOOKUP($B128,'Lookup Lists'!$A$2:$C$23,3),"CS","Err"))))</f>
        <v>OK</v>
      </c>
      <c r="BQ128" s="3" t="str">
        <f>IF(AV128=" ","OK",IF(ISBLANK(VLOOKUP(AV128,'Player List'!$A$3:$C$275,3)),"Err",IF(VLOOKUP(AV128,'Player List'!$A$3:$C$275,3)='Player Input'!$B128,"OK",IF(VLOOKUP(AV128,'Player List'!$A$3:$C$275,2)=VLOOKUP($B128,'Lookup Lists'!$A$2:$C$23,3),"CS","Err"))))</f>
        <v>OK</v>
      </c>
      <c r="BR128" s="3" t="str">
        <f>IF(AW128=" ","OK",IF(ISBLANK(VLOOKUP(AW128,'Player List'!$A$3:$C$275,3)),"Err",IF(VLOOKUP(AW128,'Player List'!$A$3:$C$275,3)='Player Input'!$B128,"OK",IF(VLOOKUP(AW128,'Player List'!$A$3:$C$275,2)=VLOOKUP($B128,'Lookup Lists'!$A$2:$C$23,3),"CS","Err"))))</f>
        <v>OK</v>
      </c>
      <c r="BS128" s="3" t="str">
        <f>IF(AX128=" ","OK",IF(ISBLANK(VLOOKUP(AX128,'Player List'!$A$3:$C$275,3)),"Err",IF(VLOOKUP(AX128,'Player List'!$A$3:$C$275,3)='Player Input'!$B128,"OK",IF(VLOOKUP(AX128,'Player List'!$A$3:$C$275,2)=VLOOKUP($B128,'Lookup Lists'!$A$2:$C$23,3),"CS","Err"))))</f>
        <v>OK</v>
      </c>
      <c r="BT128" s="3" t="str">
        <f>IF(AY128=" ","OK",IF(ISBLANK(VLOOKUP(AY128,'Player List'!$A$3:$C$275,3)),"Err",IF(VLOOKUP(AY128,'Player List'!$A$3:$C$275,3)='Player Input'!$B128,"OK",IF(VLOOKUP(AY128,'Player List'!$A$3:$C$275,2)=VLOOKUP($B128,'Lookup Lists'!$A$2:$C$23,3),"CS","Err"))))</f>
        <v>OK</v>
      </c>
      <c r="BU128" s="3" t="str">
        <f>IF(AZ128=" ","OK",IF(ISBLANK(VLOOKUP(AZ128,'Player List'!$A$3:$C$275,3)),"Err",IF(VLOOKUP(AZ128,'Player List'!$A$3:$C$275,3)='Player Input'!$B128,"OK",IF(VLOOKUP(AZ128,'Player List'!$A$3:$C$275,2)=VLOOKUP($B128,'Lookup Lists'!$A$2:$C$23,3),"CS","Err"))))</f>
        <v>OK</v>
      </c>
      <c r="BV128" s="3" t="str">
        <f>IF(BA128=" ","OK",IF(ISBLANK(VLOOKUP(BA128,'Player List'!$A$3:$C$275,3)),"Err",IF(VLOOKUP(BA128,'Player List'!$A$3:$C$275,3)='Player Input'!$B128,"OK",IF(VLOOKUP(BA128,'Player List'!$A$3:$C$275,2)=VLOOKUP($B128,'Lookup Lists'!$A$2:$C$23,3),"CS","Err"))))</f>
        <v>OK</v>
      </c>
      <c r="BW128" s="3" t="str">
        <f>IF(BB128=" ","OK",IF(ISBLANK(VLOOKUP(BB128,'Player List'!$A$3:$C$275,3)),"Err",IF(VLOOKUP(BB128,'Player List'!$A$3:$C$275,3)='Player Input'!$B128,"OK",IF(VLOOKUP(BB128,'Player List'!$A$3:$C$275,2)=VLOOKUP($B128,'Lookup Lists'!$A$2:$C$23,3),"CS","Err"))))</f>
        <v>OK</v>
      </c>
      <c r="BX128" s="3" t="str">
        <f>IF(BC128=" ","OK",IF(ISBLANK(VLOOKUP(BC128,'Player List'!$A$3:$C$275,3)),"Err",IF(VLOOKUP(BC128,'Player List'!$A$3:$C$275,3)='Player Input'!$B128,"OK",IF(VLOOKUP(BC128,'Player List'!$A$3:$C$275,2)=VLOOKUP($B128,'Lookup Lists'!$A$2:$C$23,3),"CS","Err"))))</f>
        <v>OK</v>
      </c>
      <c r="BY128" s="3" t="str">
        <f>IF(BD128=" ","OK",IF(ISBLANK(VLOOKUP(BD128,'Player List'!$A$3:$C$275,3)),"Err",IF(VLOOKUP(BD128,'Player List'!$A$3:$C$275,3)='Player Input'!$B128,"OK",IF(VLOOKUP(BD128,'Player List'!$A$3:$C$275,2)=VLOOKUP($B128,'Lookup Lists'!$A$2:$C$23,3),"CS","Err"))))</f>
        <v>OK</v>
      </c>
      <c r="BZ128" s="42" t="str">
        <f>IF(BE128=" ","OK",IF(ISBLANK(VLOOKUP(BE128,'Player List'!$A$3:$C$275,3)),"Err",IF(VLOOKUP(BE128,'Player List'!$A$3:$C$275,3)='Player Input'!$C128,"OK",IF(VLOOKUP(BE128,'Player List'!$A$3:$C$275,2)=VLOOKUP($C128,'Lookup Lists'!$A$2:$C$23,3),"CS","Err"))))</f>
        <v>OK</v>
      </c>
      <c r="CA128" s="3" t="str">
        <f>IF(BF128=" ","OK",IF(ISBLANK(VLOOKUP(BF128,'Player List'!$A$3:$C$275,3)),"Err",IF(VLOOKUP(BF128,'Player List'!$A$3:$C$275,3)='Player Input'!$C128,"OK",IF(VLOOKUP(BF128,'Player List'!$A$3:$C$275,2)=VLOOKUP($C128,'Lookup Lists'!$A$2:$C$23,3),"CS","Err"))))</f>
        <v>OK</v>
      </c>
      <c r="CB128" s="3" t="str">
        <f>IF(BG128=" ","OK",IF(ISBLANK(VLOOKUP(BG128,'Player List'!$A$3:$C$275,3)),"Err",IF(VLOOKUP(BG128,'Player List'!$A$3:$C$275,3)='Player Input'!$C128,"OK",IF(VLOOKUP(BG128,'Player List'!$A$3:$C$275,2)=VLOOKUP($C128,'Lookup Lists'!$A$2:$C$23,3),"CS","Err"))))</f>
        <v>OK</v>
      </c>
      <c r="CC128" s="3" t="str">
        <f>IF(BH128=" ","OK",IF(ISBLANK(VLOOKUP(BH128,'Player List'!$A$3:$C$275,3)),"Err",IF(VLOOKUP(BH128,'Player List'!$A$3:$C$275,3)='Player Input'!$C128,"OK",IF(VLOOKUP(BH128,'Player List'!$A$3:$C$275,2)=VLOOKUP($C128,'Lookup Lists'!$A$2:$C$23,3),"CS","Err"))))</f>
        <v>OK</v>
      </c>
      <c r="CD128" s="3" t="str">
        <f>IF(BI128=" ","OK",IF(ISBLANK(VLOOKUP(BI128,'Player List'!$A$3:$C$275,3)),"Err",IF(VLOOKUP(BI128,'Player List'!$A$3:$C$275,3)='Player Input'!$C128,"OK",IF(VLOOKUP(BI128,'Player List'!$A$3:$C$275,2)=VLOOKUP($C128,'Lookup Lists'!$A$2:$C$23,3),"CS","Err"))))</f>
        <v>OK</v>
      </c>
      <c r="CE128" s="3" t="str">
        <f>IF(BJ128=" ","OK",IF(ISBLANK(VLOOKUP(BJ128,'Player List'!$A$3:$C$275,3)),"Err",IF(VLOOKUP(BJ128,'Player List'!$A$3:$C$275,3)='Player Input'!$C128,"OK",IF(VLOOKUP(BJ128,'Player List'!$A$3:$C$275,2)=VLOOKUP($C128,'Lookup Lists'!$A$2:$C$23,3),"CS","Err"))))</f>
        <v>OK</v>
      </c>
      <c r="CF128" s="3" t="str">
        <f>IF(BK128=" ","OK",IF(ISBLANK(VLOOKUP(BK128,'Player List'!$A$3:$C$275,3)),"Err",IF(VLOOKUP(BK128,'Player List'!$A$3:$C$275,3)='Player Input'!$C128,"OK",IF(VLOOKUP(BK128,'Player List'!$A$3:$C$275,2)=VLOOKUP($C128,'Lookup Lists'!$A$2:$C$23,3),"CS","Err"))))</f>
        <v>OK</v>
      </c>
      <c r="CG128" s="3" t="str">
        <f>IF(BL128=" ","OK",IF(ISBLANK(VLOOKUP(BL128,'Player List'!$A$3:$C$275,3)),"Err",IF(VLOOKUP(BL128,'Player List'!$A$3:$C$275,3)='Player Input'!$C128,"OK",IF(VLOOKUP(BL128,'Player List'!$A$3:$C$275,2)=VLOOKUP($C128,'Lookup Lists'!$A$2:$C$23,3),"CS","Err"))))</f>
        <v>OK</v>
      </c>
      <c r="CH128" s="3" t="str">
        <f>IF(BM128=" ","OK",IF(ISBLANK(VLOOKUP(BM128,'Player List'!$A$3:$C$275,3)),"Err",IF(VLOOKUP(BM128,'Player List'!$A$3:$C$275,3)='Player Input'!$C128,"OK",IF(VLOOKUP(BM128,'Player List'!$A$3:$C$275,2)=VLOOKUP($C128,'Lookup Lists'!$A$2:$C$23,3),"CS","Err"))))</f>
        <v>OK</v>
      </c>
      <c r="CI128" s="43" t="str">
        <f>IF(BN128=" ","OK",IF(ISBLANK(VLOOKUP(BN128,'Player List'!$A$3:$C$275,3)),"Err",IF(VLOOKUP(BN128,'Player List'!$A$3:$C$275,3)='Player Input'!$C128,"OK",IF(VLOOKUP(BN128,'Player List'!$A$3:$C$275,2)=VLOOKUP($C128,'Lookup Lists'!$A$2:$C$23,3),"CS","Err"))))</f>
        <v>OK</v>
      </c>
    </row>
    <row r="129" spans="1:87" x14ac:dyDescent="0.2">
      <c r="A129" s="108">
        <v>42752</v>
      </c>
      <c r="B129" s="109" t="s">
        <v>273</v>
      </c>
      <c r="C129" s="109" t="s">
        <v>348</v>
      </c>
      <c r="D129" s="60" t="str">
        <f t="shared" si="57"/>
        <v>OK</v>
      </c>
      <c r="E129" s="42">
        <v>154</v>
      </c>
      <c r="F129" s="46" t="str">
        <f>VLOOKUP(E129,'Player List'!$A$3:$F$275,6)</f>
        <v>T WILSON</v>
      </c>
      <c r="G129" s="3">
        <v>153</v>
      </c>
      <c r="H129" s="46" t="str">
        <f>VLOOKUP(G129,'Player List'!$A$3:$F$275,6)</f>
        <v>S STEPHENSON</v>
      </c>
      <c r="I129" s="3">
        <v>106</v>
      </c>
      <c r="J129" s="46" t="str">
        <f>VLOOKUP(I129,'Player List'!$A$3:$F$275,6)</f>
        <v>G WILLIAMS</v>
      </c>
      <c r="K129" s="3">
        <v>145</v>
      </c>
      <c r="L129" s="46" t="str">
        <f>VLOOKUP(K129,'Player List'!$A$3:$F$275,6)</f>
        <v>M ROBINSON</v>
      </c>
      <c r="M129" s="42">
        <v>268</v>
      </c>
      <c r="N129" s="46" t="str">
        <f>VLOOKUP(M129,'Player List'!$A$3:$F$275,6)</f>
        <v>I STEPHENSON</v>
      </c>
      <c r="O129" s="3">
        <v>147</v>
      </c>
      <c r="P129" s="46" t="str">
        <f>VLOOKUP(O129,'Player List'!$A$3:$F$275,6)</f>
        <v>G HARNWELL</v>
      </c>
      <c r="Q129" s="3">
        <v>144</v>
      </c>
      <c r="R129" s="46" t="str">
        <f>VLOOKUP(Q129,'Player List'!$A$3:$F$275,6)</f>
        <v>M LEAKE</v>
      </c>
      <c r="S129" s="3">
        <v>146</v>
      </c>
      <c r="T129" s="47" t="str">
        <f>VLOOKUP(S129,'Player List'!$A$3:$F$275,6)</f>
        <v>B GLOVER</v>
      </c>
      <c r="U129" s="46"/>
      <c r="V129" s="46" t="e">
        <f>VLOOKUP(U129,'Player List'!$A$3:$F$275,6)</f>
        <v>#N/A</v>
      </c>
      <c r="W129" s="46"/>
      <c r="X129" s="47" t="e">
        <f>VLOOKUP(W129,'Player List'!$A$3:$F$275,6)</f>
        <v>#N/A</v>
      </c>
      <c r="Y129" s="34"/>
      <c r="Z129" s="42">
        <v>77</v>
      </c>
      <c r="AA129" s="46" t="str">
        <f>VLOOKUP(Z129,'Player List'!$A$3:$F$275,6)</f>
        <v>J AUSTIN</v>
      </c>
      <c r="AB129" s="3">
        <v>330</v>
      </c>
      <c r="AC129" s="46" t="str">
        <f>VLOOKUP(AB129,'Player List'!$A$3:$F$275,6)</f>
        <v>L PEARCE</v>
      </c>
      <c r="AD129" s="3">
        <v>85</v>
      </c>
      <c r="AE129" s="46" t="str">
        <f>VLOOKUP(AD129,'Player List'!$A$3:$F$275,6)</f>
        <v>M DAVIES</v>
      </c>
      <c r="AF129" s="3">
        <v>76</v>
      </c>
      <c r="AG129" s="47" t="str">
        <f>VLOOKUP(AF129,'Player List'!$A$3:$F$275,6)</f>
        <v>H HIRD</v>
      </c>
      <c r="AH129" s="42">
        <v>302</v>
      </c>
      <c r="AI129" s="46" t="str">
        <f>VLOOKUP(AH129,'Player List'!$A$3:$F$275,6)</f>
        <v>L LEWIS</v>
      </c>
      <c r="AJ129" s="3">
        <v>301</v>
      </c>
      <c r="AK129" s="46" t="str">
        <f>VLOOKUP(AJ129,'Player List'!$A$3:$F$275,6)</f>
        <v>B CLARKE</v>
      </c>
      <c r="AL129" s="3">
        <v>87</v>
      </c>
      <c r="AM129" s="46" t="str">
        <f>VLOOKUP(AL129,'Player List'!$A$3:$F$275,6)</f>
        <v>D JAQUES</v>
      </c>
      <c r="AN129" s="3">
        <v>300</v>
      </c>
      <c r="AO129" s="47" t="str">
        <f>VLOOKUP(AN129,'Player List'!$A$3:$F$275,6)</f>
        <v>B PUDGE</v>
      </c>
      <c r="AP129" s="46"/>
      <c r="AQ129" s="46" t="e">
        <f>VLOOKUP(AP129,'Player List'!$A$3:$F$275,6)</f>
        <v>#N/A</v>
      </c>
      <c r="AR129" s="46"/>
      <c r="AS129" s="47" t="e">
        <f>VLOOKUP(AR129,'Player List'!$A$3:$F$275,6)</f>
        <v>#N/A</v>
      </c>
      <c r="AU129" s="42">
        <f t="shared" si="74"/>
        <v>154</v>
      </c>
      <c r="AV129" s="3">
        <f t="shared" si="75"/>
        <v>153</v>
      </c>
      <c r="AW129" s="3">
        <f t="shared" si="76"/>
        <v>106</v>
      </c>
      <c r="AX129" s="3">
        <f t="shared" si="77"/>
        <v>145</v>
      </c>
      <c r="AY129" s="3">
        <f t="shared" si="78"/>
        <v>268</v>
      </c>
      <c r="AZ129" s="3">
        <f t="shared" si="79"/>
        <v>147</v>
      </c>
      <c r="BA129" s="3">
        <f t="shared" si="80"/>
        <v>144</v>
      </c>
      <c r="BB129" s="3">
        <f t="shared" si="81"/>
        <v>146</v>
      </c>
      <c r="BC129" s="3" t="str">
        <f t="shared" si="53"/>
        <v xml:space="preserve"> </v>
      </c>
      <c r="BD129" s="3" t="str">
        <f t="shared" si="54"/>
        <v xml:space="preserve"> </v>
      </c>
      <c r="BE129" s="42">
        <f t="shared" si="82"/>
        <v>77</v>
      </c>
      <c r="BF129" s="3">
        <f t="shared" si="83"/>
        <v>330</v>
      </c>
      <c r="BG129" s="3">
        <f t="shared" si="84"/>
        <v>85</v>
      </c>
      <c r="BH129" s="3">
        <f t="shared" si="85"/>
        <v>76</v>
      </c>
      <c r="BI129" s="3">
        <f t="shared" si="86"/>
        <v>302</v>
      </c>
      <c r="BJ129" s="3">
        <f t="shared" si="87"/>
        <v>301</v>
      </c>
      <c r="BK129" s="3">
        <f t="shared" si="88"/>
        <v>87</v>
      </c>
      <c r="BL129" s="3">
        <f t="shared" si="89"/>
        <v>300</v>
      </c>
      <c r="BM129" s="3" t="str">
        <f t="shared" si="55"/>
        <v xml:space="preserve"> </v>
      </c>
      <c r="BN129" s="43" t="str">
        <f t="shared" si="56"/>
        <v xml:space="preserve"> </v>
      </c>
      <c r="BP129" s="42" t="str">
        <f>IF(AU129=" ","OK",IF(ISBLANK(VLOOKUP(AU129,'Player List'!$A$3:$C$275,3)),"Err",IF(VLOOKUP(AU129,'Player List'!$A$3:$C$275,3)='Player Input'!$B129,"OK",IF(VLOOKUP(AU129,'Player List'!$A$3:$C$275,2)=VLOOKUP($B129,'Lookup Lists'!$A$2:$C$23,3),"CS","Err"))))</f>
        <v>OK</v>
      </c>
      <c r="BQ129" s="3" t="str">
        <f>IF(AV129=" ","OK",IF(ISBLANK(VLOOKUP(AV129,'Player List'!$A$3:$C$275,3)),"Err",IF(VLOOKUP(AV129,'Player List'!$A$3:$C$275,3)='Player Input'!$B129,"OK",IF(VLOOKUP(AV129,'Player List'!$A$3:$C$275,2)=VLOOKUP($B129,'Lookup Lists'!$A$2:$C$23,3),"CS","Err"))))</f>
        <v>OK</v>
      </c>
      <c r="BR129" s="3" t="str">
        <f>IF(AW129=" ","OK",IF(ISBLANK(VLOOKUP(AW129,'Player List'!$A$3:$C$275,3)),"Err",IF(VLOOKUP(AW129,'Player List'!$A$3:$C$275,3)='Player Input'!$B129,"OK",IF(VLOOKUP(AW129,'Player List'!$A$3:$C$275,2)=VLOOKUP($B129,'Lookup Lists'!$A$2:$C$23,3),"CS","Err"))))</f>
        <v>OK</v>
      </c>
      <c r="BS129" s="3" t="str">
        <f>IF(AX129=" ","OK",IF(ISBLANK(VLOOKUP(AX129,'Player List'!$A$3:$C$275,3)),"Err",IF(VLOOKUP(AX129,'Player List'!$A$3:$C$275,3)='Player Input'!$B129,"OK",IF(VLOOKUP(AX129,'Player List'!$A$3:$C$275,2)=VLOOKUP($B129,'Lookup Lists'!$A$2:$C$23,3),"CS","Err"))))</f>
        <v>OK</v>
      </c>
      <c r="BT129" s="3" t="str">
        <f>IF(AY129=" ","OK",IF(ISBLANK(VLOOKUP(AY129,'Player List'!$A$3:$C$275,3)),"Err",IF(VLOOKUP(AY129,'Player List'!$A$3:$C$275,3)='Player Input'!$B129,"OK",IF(VLOOKUP(AY129,'Player List'!$A$3:$C$275,2)=VLOOKUP($B129,'Lookup Lists'!$A$2:$C$23,3),"CS","Err"))))</f>
        <v>OK</v>
      </c>
      <c r="BU129" s="3" t="str">
        <f>IF(AZ129=" ","OK",IF(ISBLANK(VLOOKUP(AZ129,'Player List'!$A$3:$C$275,3)),"Err",IF(VLOOKUP(AZ129,'Player List'!$A$3:$C$275,3)='Player Input'!$B129,"OK",IF(VLOOKUP(AZ129,'Player List'!$A$3:$C$275,2)=VLOOKUP($B129,'Lookup Lists'!$A$2:$C$23,3),"CS","Err"))))</f>
        <v>OK</v>
      </c>
      <c r="BV129" s="3" t="str">
        <f>IF(BA129=" ","OK",IF(ISBLANK(VLOOKUP(BA129,'Player List'!$A$3:$C$275,3)),"Err",IF(VLOOKUP(BA129,'Player List'!$A$3:$C$275,3)='Player Input'!$B129,"OK",IF(VLOOKUP(BA129,'Player List'!$A$3:$C$275,2)=VLOOKUP($B129,'Lookup Lists'!$A$2:$C$23,3),"CS","Err"))))</f>
        <v>OK</v>
      </c>
      <c r="BW129" s="3" t="str">
        <f>IF(BB129=" ","OK",IF(ISBLANK(VLOOKUP(BB129,'Player List'!$A$3:$C$275,3)),"Err",IF(VLOOKUP(BB129,'Player List'!$A$3:$C$275,3)='Player Input'!$B129,"OK",IF(VLOOKUP(BB129,'Player List'!$A$3:$C$275,2)=VLOOKUP($B129,'Lookup Lists'!$A$2:$C$23,3),"CS","Err"))))</f>
        <v>OK</v>
      </c>
      <c r="BX129" s="3" t="str">
        <f>IF(BC129=" ","OK",IF(ISBLANK(VLOOKUP(BC129,'Player List'!$A$3:$C$275,3)),"Err",IF(VLOOKUP(BC129,'Player List'!$A$3:$C$275,3)='Player Input'!$B129,"OK",IF(VLOOKUP(BC129,'Player List'!$A$3:$C$275,2)=VLOOKUP($B129,'Lookup Lists'!$A$2:$C$23,3),"CS","Err"))))</f>
        <v>OK</v>
      </c>
      <c r="BY129" s="3" t="str">
        <f>IF(BD129=" ","OK",IF(ISBLANK(VLOOKUP(BD129,'Player List'!$A$3:$C$275,3)),"Err",IF(VLOOKUP(BD129,'Player List'!$A$3:$C$275,3)='Player Input'!$B129,"OK",IF(VLOOKUP(BD129,'Player List'!$A$3:$C$275,2)=VLOOKUP($B129,'Lookup Lists'!$A$2:$C$23,3),"CS","Err"))))</f>
        <v>OK</v>
      </c>
      <c r="BZ129" s="42" t="str">
        <f>IF(BE129=" ","OK",IF(ISBLANK(VLOOKUP(BE129,'Player List'!$A$3:$C$275,3)),"Err",IF(VLOOKUP(BE129,'Player List'!$A$3:$C$275,3)='Player Input'!$C129,"OK",IF(VLOOKUP(BE129,'Player List'!$A$3:$C$275,2)=VLOOKUP($C129,'Lookup Lists'!$A$2:$C$23,3),"CS","Err"))))</f>
        <v>OK</v>
      </c>
      <c r="CA129" s="3" t="str">
        <f>IF(BF129=" ","OK",IF(ISBLANK(VLOOKUP(BF129,'Player List'!$A$3:$C$275,3)),"Err",IF(VLOOKUP(BF129,'Player List'!$A$3:$C$275,3)='Player Input'!$C129,"OK",IF(VLOOKUP(BF129,'Player List'!$A$3:$C$275,2)=VLOOKUP($C129,'Lookup Lists'!$A$2:$C$23,3),"CS","Err"))))</f>
        <v>OK</v>
      </c>
      <c r="CB129" s="3" t="str">
        <f>IF(BG129=" ","OK",IF(ISBLANK(VLOOKUP(BG129,'Player List'!$A$3:$C$275,3)),"Err",IF(VLOOKUP(BG129,'Player List'!$A$3:$C$275,3)='Player Input'!$C129,"OK",IF(VLOOKUP(BG129,'Player List'!$A$3:$C$275,2)=VLOOKUP($C129,'Lookup Lists'!$A$2:$C$23,3),"CS","Err"))))</f>
        <v>OK</v>
      </c>
      <c r="CC129" s="3" t="str">
        <f>IF(BH129=" ","OK",IF(ISBLANK(VLOOKUP(BH129,'Player List'!$A$3:$C$275,3)),"Err",IF(VLOOKUP(BH129,'Player List'!$A$3:$C$275,3)='Player Input'!$C129,"OK",IF(VLOOKUP(BH129,'Player List'!$A$3:$C$275,2)=VLOOKUP($C129,'Lookup Lists'!$A$2:$C$23,3),"CS","Err"))))</f>
        <v>OK</v>
      </c>
      <c r="CD129" s="3" t="str">
        <f>IF(BI129=" ","OK",IF(ISBLANK(VLOOKUP(BI129,'Player List'!$A$3:$C$275,3)),"Err",IF(VLOOKUP(BI129,'Player List'!$A$3:$C$275,3)='Player Input'!$C129,"OK",IF(VLOOKUP(BI129,'Player List'!$A$3:$C$275,2)=VLOOKUP($C129,'Lookup Lists'!$A$2:$C$23,3),"CS","Err"))))</f>
        <v>OK</v>
      </c>
      <c r="CE129" s="3" t="str">
        <f>IF(BJ129=" ","OK",IF(ISBLANK(VLOOKUP(BJ129,'Player List'!$A$3:$C$275,3)),"Err",IF(VLOOKUP(BJ129,'Player List'!$A$3:$C$275,3)='Player Input'!$C129,"OK",IF(VLOOKUP(BJ129,'Player List'!$A$3:$C$275,2)=VLOOKUP($C129,'Lookup Lists'!$A$2:$C$23,3),"CS","Err"))))</f>
        <v>OK</v>
      </c>
      <c r="CF129" s="3" t="str">
        <f>IF(BK129=" ","OK",IF(ISBLANK(VLOOKUP(BK129,'Player List'!$A$3:$C$275,3)),"Err",IF(VLOOKUP(BK129,'Player List'!$A$3:$C$275,3)='Player Input'!$C129,"OK",IF(VLOOKUP(BK129,'Player List'!$A$3:$C$275,2)=VLOOKUP($C129,'Lookup Lists'!$A$2:$C$23,3),"CS","Err"))))</f>
        <v>OK</v>
      </c>
      <c r="CG129" s="3" t="str">
        <f>IF(BL129=" ","OK",IF(ISBLANK(VLOOKUP(BL129,'Player List'!$A$3:$C$275,3)),"Err",IF(VLOOKUP(BL129,'Player List'!$A$3:$C$275,3)='Player Input'!$C129,"OK",IF(VLOOKUP(BL129,'Player List'!$A$3:$C$275,2)=VLOOKUP($C129,'Lookup Lists'!$A$2:$C$23,3),"CS","Err"))))</f>
        <v>OK</v>
      </c>
      <c r="CH129" s="3" t="str">
        <f>IF(BM129=" ","OK",IF(ISBLANK(VLOOKUP(BM129,'Player List'!$A$3:$C$275,3)),"Err",IF(VLOOKUP(BM129,'Player List'!$A$3:$C$275,3)='Player Input'!$C129,"OK",IF(VLOOKUP(BM129,'Player List'!$A$3:$C$275,2)=VLOOKUP($C129,'Lookup Lists'!$A$2:$C$23,3),"CS","Err"))))</f>
        <v>OK</v>
      </c>
      <c r="CI129" s="43" t="str">
        <f>IF(BN129=" ","OK",IF(ISBLANK(VLOOKUP(BN129,'Player List'!$A$3:$C$275,3)),"Err",IF(VLOOKUP(BN129,'Player List'!$A$3:$C$275,3)='Player Input'!$C129,"OK",IF(VLOOKUP(BN129,'Player List'!$A$3:$C$275,2)=VLOOKUP($C129,'Lookup Lists'!$A$2:$C$23,3),"CS","Err"))))</f>
        <v>OK</v>
      </c>
    </row>
    <row r="130" spans="1:87" x14ac:dyDescent="0.2">
      <c r="A130" s="90">
        <v>42752</v>
      </c>
      <c r="B130" s="89" t="s">
        <v>349</v>
      </c>
      <c r="C130" s="89" t="s">
        <v>275</v>
      </c>
      <c r="D130" s="60" t="str">
        <f t="shared" si="57"/>
        <v>OK</v>
      </c>
      <c r="E130" s="42">
        <v>207</v>
      </c>
      <c r="F130" s="46" t="str">
        <f>VLOOKUP(E130,'Player List'!$A$3:$F$275,6)</f>
        <v>B AUBREY</v>
      </c>
      <c r="G130" s="3">
        <v>213</v>
      </c>
      <c r="H130" s="46" t="str">
        <f>VLOOKUP(G130,'Player List'!$A$3:$F$275,6)</f>
        <v>P LOWE</v>
      </c>
      <c r="I130" s="3">
        <v>208</v>
      </c>
      <c r="J130" s="46" t="str">
        <f>VLOOKUP(I130,'Player List'!$A$3:$F$275,6)</f>
        <v>H AUBREY</v>
      </c>
      <c r="K130" s="3">
        <v>209</v>
      </c>
      <c r="L130" s="46" t="str">
        <f>VLOOKUP(K130,'Player List'!$A$3:$F$275,6)</f>
        <v>T RIGDEN</v>
      </c>
      <c r="M130" s="42">
        <v>210</v>
      </c>
      <c r="N130" s="46" t="str">
        <f>VLOOKUP(M130,'Player List'!$A$3:$F$275,6)</f>
        <v>G RIGDEN</v>
      </c>
      <c r="O130" s="3">
        <v>211</v>
      </c>
      <c r="P130" s="46" t="str">
        <f>VLOOKUP(O130,'Player List'!$A$3:$F$275,6)</f>
        <v>S CLAPSON</v>
      </c>
      <c r="Q130" s="3">
        <v>212</v>
      </c>
      <c r="R130" s="46" t="str">
        <f>VLOOKUP(Q130,'Player List'!$A$3:$F$275,6)</f>
        <v>J CLAPSON</v>
      </c>
      <c r="S130" s="3">
        <v>182</v>
      </c>
      <c r="T130" s="47" t="str">
        <f>VLOOKUP(S130,'Player List'!$A$3:$F$275,6)</f>
        <v>H FOULKES</v>
      </c>
      <c r="U130" s="46"/>
      <c r="V130" s="46" t="e">
        <f>VLOOKUP(U130,'Player List'!$A$3:$F$275,6)</f>
        <v>#N/A</v>
      </c>
      <c r="W130" s="46"/>
      <c r="X130" s="47" t="e">
        <f>VLOOKUP(W130,'Player List'!$A$3:$F$275,6)</f>
        <v>#N/A</v>
      </c>
      <c r="Y130" s="34"/>
      <c r="Z130" s="42">
        <v>142</v>
      </c>
      <c r="AA130" s="46" t="str">
        <f>VLOOKUP(Z130,'Player List'!$A$3:$F$275,6)</f>
        <v>D HOLMES</v>
      </c>
      <c r="AB130" s="3">
        <v>206</v>
      </c>
      <c r="AC130" s="46" t="str">
        <f>VLOOKUP(AB130,'Player List'!$A$3:$F$275,6)</f>
        <v>P CLARK</v>
      </c>
      <c r="AD130" s="3">
        <v>171</v>
      </c>
      <c r="AE130" s="46" t="str">
        <f>VLOOKUP(AD130,'Player List'!$A$3:$F$275,6)</f>
        <v>R DAWSON</v>
      </c>
      <c r="AF130" s="3">
        <v>200</v>
      </c>
      <c r="AG130" s="47" t="str">
        <f>VLOOKUP(AF130,'Player List'!$A$3:$F$275,6)</f>
        <v>C COX</v>
      </c>
      <c r="AH130" s="42">
        <v>205</v>
      </c>
      <c r="AI130" s="46" t="str">
        <f>VLOOKUP(AH130,'Player List'!$A$3:$F$275,6)</f>
        <v>J WATKINS</v>
      </c>
      <c r="AJ130" s="3">
        <v>236</v>
      </c>
      <c r="AK130" s="46" t="str">
        <f>VLOOKUP(AJ130,'Player List'!$A$3:$F$275,6)</f>
        <v>D COX</v>
      </c>
      <c r="AL130" s="3">
        <v>201</v>
      </c>
      <c r="AM130" s="46" t="str">
        <f>VLOOKUP(AL130,'Player List'!$A$3:$F$275,6)</f>
        <v>S COX</v>
      </c>
      <c r="AN130" s="3">
        <v>276</v>
      </c>
      <c r="AO130" s="47" t="str">
        <f>VLOOKUP(AN130,'Player List'!$A$3:$F$275,6)</f>
        <v>B WATKINS</v>
      </c>
      <c r="AP130" s="46"/>
      <c r="AQ130" s="46" t="e">
        <f>VLOOKUP(AP130,'Player List'!$A$3:$F$275,6)</f>
        <v>#N/A</v>
      </c>
      <c r="AR130" s="46"/>
      <c r="AS130" s="47" t="e">
        <f>VLOOKUP(AR130,'Player List'!$A$3:$F$275,6)</f>
        <v>#N/A</v>
      </c>
      <c r="AU130" s="42">
        <f>IF(+E130&gt;0,E130," ")</f>
        <v>207</v>
      </c>
      <c r="AV130" s="3">
        <f>IF(+G130&gt;0,G130," ")</f>
        <v>213</v>
      </c>
      <c r="AW130" s="3">
        <f>IF(+I130&gt;0,I130," ")</f>
        <v>208</v>
      </c>
      <c r="AX130" s="3">
        <f>IF(+K130&gt;0,K130," ")</f>
        <v>209</v>
      </c>
      <c r="AY130" s="3">
        <f>IF(+M130&gt;0,M130," ")</f>
        <v>210</v>
      </c>
      <c r="AZ130" s="3">
        <f>IF(+O130&gt;0,O130," ")</f>
        <v>211</v>
      </c>
      <c r="BA130" s="3">
        <f>IF(+Q130&gt;0,Q130," ")</f>
        <v>212</v>
      </c>
      <c r="BB130" s="3">
        <f>IF(+S130&gt;0,S130," ")</f>
        <v>182</v>
      </c>
      <c r="BC130" s="3" t="str">
        <f>IF(+U130&gt;0,U130," ")</f>
        <v xml:space="preserve"> </v>
      </c>
      <c r="BD130" s="3" t="str">
        <f>IF(+W130&gt;0,W130," ")</f>
        <v xml:space="preserve"> </v>
      </c>
      <c r="BE130" s="42">
        <f>IF(+Z130&gt;0,Z130," ")</f>
        <v>142</v>
      </c>
      <c r="BF130" s="3">
        <f>IF(+AB130&gt;0,AB130," ")</f>
        <v>206</v>
      </c>
      <c r="BG130" s="3">
        <f>IF(+AD130&gt;0,AD130," ")</f>
        <v>171</v>
      </c>
      <c r="BH130" s="3">
        <f>IF(+AF130&gt;0,AF130," ")</f>
        <v>200</v>
      </c>
      <c r="BI130" s="3">
        <f>IF(+AH130&gt;0,AH130," ")</f>
        <v>205</v>
      </c>
      <c r="BJ130" s="3">
        <f>IF(+AJ130&gt;0,AJ130," ")</f>
        <v>236</v>
      </c>
      <c r="BK130" s="3">
        <f>IF(+AL130&gt;0,AL130," ")</f>
        <v>201</v>
      </c>
      <c r="BL130" s="3">
        <f>IF(+AN130&gt;0,AN130," ")</f>
        <v>276</v>
      </c>
      <c r="BM130" s="3" t="str">
        <f>IF(+AP130&gt;0,AP130," ")</f>
        <v xml:space="preserve"> </v>
      </c>
      <c r="BN130" s="43" t="str">
        <f>IF(+AR130&gt;0,AR130," ")</f>
        <v xml:space="preserve"> </v>
      </c>
      <c r="BP130" s="42" t="str">
        <f>IF(AU130=" ","OK",IF(ISBLANK(VLOOKUP(AU130,'Player List'!$A$3:$C$275,3)),"Err",IF(VLOOKUP(AU130,'Player List'!$A$3:$C$275,3)='Player Input'!$B130,"OK",IF(VLOOKUP(AU130,'Player List'!$A$3:$C$275,2)=VLOOKUP($B130,'Lookup Lists'!$A$2:$C$23,3),"CS","Err"))))</f>
        <v>OK</v>
      </c>
      <c r="BQ130" s="3" t="str">
        <f>IF(AV130=" ","OK",IF(ISBLANK(VLOOKUP(AV130,'Player List'!$A$3:$C$275,3)),"Err",IF(VLOOKUP(AV130,'Player List'!$A$3:$C$275,3)='Player Input'!$B130,"OK",IF(VLOOKUP(AV130,'Player List'!$A$3:$C$275,2)=VLOOKUP($B130,'Lookup Lists'!$A$2:$C$23,3),"CS","Err"))))</f>
        <v>OK</v>
      </c>
      <c r="BR130" s="3" t="str">
        <f>IF(AW130=" ","OK",IF(ISBLANK(VLOOKUP(AW130,'Player List'!$A$3:$C$275,3)),"Err",IF(VLOOKUP(AW130,'Player List'!$A$3:$C$275,3)='Player Input'!$B130,"OK",IF(VLOOKUP(AW130,'Player List'!$A$3:$C$275,2)=VLOOKUP($B130,'Lookup Lists'!$A$2:$C$23,3),"CS","Err"))))</f>
        <v>OK</v>
      </c>
      <c r="BS130" s="3" t="str">
        <f>IF(AX130=" ","OK",IF(ISBLANK(VLOOKUP(AX130,'Player List'!$A$3:$C$275,3)),"Err",IF(VLOOKUP(AX130,'Player List'!$A$3:$C$275,3)='Player Input'!$B130,"OK",IF(VLOOKUP(AX130,'Player List'!$A$3:$C$275,2)=VLOOKUP($B130,'Lookup Lists'!$A$2:$C$23,3),"CS","Err"))))</f>
        <v>OK</v>
      </c>
      <c r="BT130" s="3" t="str">
        <f>IF(AY130=" ","OK",IF(ISBLANK(VLOOKUP(AY130,'Player List'!$A$3:$C$275,3)),"Err",IF(VLOOKUP(AY130,'Player List'!$A$3:$C$275,3)='Player Input'!$B130,"OK",IF(VLOOKUP(AY130,'Player List'!$A$3:$C$275,2)=VLOOKUP($B130,'Lookup Lists'!$A$2:$C$23,3),"CS","Err"))))</f>
        <v>OK</v>
      </c>
      <c r="BU130" s="3" t="str">
        <f>IF(AZ130=" ","OK",IF(ISBLANK(VLOOKUP(AZ130,'Player List'!$A$3:$C$275,3)),"Err",IF(VLOOKUP(AZ130,'Player List'!$A$3:$C$275,3)='Player Input'!$B130,"OK",IF(VLOOKUP(AZ130,'Player List'!$A$3:$C$275,2)=VLOOKUP($B130,'Lookup Lists'!$A$2:$C$23,3),"CS","Err"))))</f>
        <v>OK</v>
      </c>
      <c r="BV130" s="3" t="str">
        <f>IF(BA130=" ","OK",IF(ISBLANK(VLOOKUP(BA130,'Player List'!$A$3:$C$275,3)),"Err",IF(VLOOKUP(BA130,'Player List'!$A$3:$C$275,3)='Player Input'!$B130,"OK",IF(VLOOKUP(BA130,'Player List'!$A$3:$C$275,2)=VLOOKUP($B130,'Lookup Lists'!$A$2:$C$23,3),"CS","Err"))))</f>
        <v>OK</v>
      </c>
      <c r="BW130" s="3" t="str">
        <f>IF(BB130=" ","OK",IF(ISBLANK(VLOOKUP(BB130,'Player List'!$A$3:$C$275,3)),"Err",IF(VLOOKUP(BB130,'Player List'!$A$3:$C$275,3)='Player Input'!$B130,"OK",IF(VLOOKUP(BB130,'Player List'!$A$3:$C$275,2)=VLOOKUP($B130,'Lookup Lists'!$A$2:$C$23,3),"CS","Err"))))</f>
        <v>OK</v>
      </c>
      <c r="BX130" s="3" t="str">
        <f>IF(BC130=" ","OK",IF(ISBLANK(VLOOKUP(BC130,'Player List'!$A$3:$C$275,3)),"Err",IF(VLOOKUP(BC130,'Player List'!$A$3:$C$275,3)='Player Input'!$B130,"OK",IF(VLOOKUP(BC130,'Player List'!$A$3:$C$275,2)=VLOOKUP($B130,'Lookup Lists'!$A$2:$C$23,3),"CS","Err"))))</f>
        <v>OK</v>
      </c>
      <c r="BY130" s="3" t="str">
        <f>IF(BD130=" ","OK",IF(ISBLANK(VLOOKUP(BD130,'Player List'!$A$3:$C$275,3)),"Err",IF(VLOOKUP(BD130,'Player List'!$A$3:$C$275,3)='Player Input'!$B130,"OK",IF(VLOOKUP(BD130,'Player List'!$A$3:$C$275,2)=VLOOKUP($B130,'Lookup Lists'!$A$2:$C$23,3),"CS","Err"))))</f>
        <v>OK</v>
      </c>
      <c r="BZ130" s="42" t="str">
        <f>IF(BE130=" ","OK",IF(ISBLANK(VLOOKUP(BE130,'Player List'!$A$3:$C$275,3)),"Err",IF(VLOOKUP(BE130,'Player List'!$A$3:$C$275,3)='Player Input'!$C130,"OK",IF(VLOOKUP(BE130,'Player List'!$A$3:$C$275,2)=VLOOKUP($C130,'Lookup Lists'!$A$2:$C$23,3),"CS","Err"))))</f>
        <v>OK</v>
      </c>
      <c r="CA130" s="3" t="str">
        <f>IF(BF130=" ","OK",IF(ISBLANK(VLOOKUP(BF130,'Player List'!$A$3:$C$275,3)),"Err",IF(VLOOKUP(BF130,'Player List'!$A$3:$C$275,3)='Player Input'!$C130,"OK",IF(VLOOKUP(BF130,'Player List'!$A$3:$C$275,2)=VLOOKUP($C130,'Lookup Lists'!$A$2:$C$23,3),"CS","Err"))))</f>
        <v>OK</v>
      </c>
      <c r="CB130" s="3" t="str">
        <f>IF(BG130=" ","OK",IF(ISBLANK(VLOOKUP(BG130,'Player List'!$A$3:$C$275,3)),"Err",IF(VLOOKUP(BG130,'Player List'!$A$3:$C$275,3)='Player Input'!$C130,"OK",IF(VLOOKUP(BG130,'Player List'!$A$3:$C$275,2)=VLOOKUP($C130,'Lookup Lists'!$A$2:$C$23,3),"CS","Err"))))</f>
        <v>OK</v>
      </c>
      <c r="CC130" s="3" t="str">
        <f>IF(BH130=" ","OK",IF(ISBLANK(VLOOKUP(BH130,'Player List'!$A$3:$C$275,3)),"Err",IF(VLOOKUP(BH130,'Player List'!$A$3:$C$275,3)='Player Input'!$C130,"OK",IF(VLOOKUP(BH130,'Player List'!$A$3:$C$275,2)=VLOOKUP($C130,'Lookup Lists'!$A$2:$C$23,3),"CS","Err"))))</f>
        <v>OK</v>
      </c>
      <c r="CD130" s="3" t="str">
        <f>IF(BI130=" ","OK",IF(ISBLANK(VLOOKUP(BI130,'Player List'!$A$3:$C$275,3)),"Err",IF(VLOOKUP(BI130,'Player List'!$A$3:$C$275,3)='Player Input'!$C130,"OK",IF(VLOOKUP(BI130,'Player List'!$A$3:$C$275,2)=VLOOKUP($C130,'Lookup Lists'!$A$2:$C$23,3),"CS","Err"))))</f>
        <v>OK</v>
      </c>
      <c r="CE130" s="3" t="str">
        <f>IF(BJ130=" ","OK",IF(ISBLANK(VLOOKUP(BJ130,'Player List'!$A$3:$C$275,3)),"Err",IF(VLOOKUP(BJ130,'Player List'!$A$3:$C$275,3)='Player Input'!$C130,"OK",IF(VLOOKUP(BJ130,'Player List'!$A$3:$C$275,2)=VLOOKUP($C130,'Lookup Lists'!$A$2:$C$23,3),"CS","Err"))))</f>
        <v>OK</v>
      </c>
      <c r="CF130" s="3" t="str">
        <f>IF(BK130=" ","OK",IF(ISBLANK(VLOOKUP(BK130,'Player List'!$A$3:$C$275,3)),"Err",IF(VLOOKUP(BK130,'Player List'!$A$3:$C$275,3)='Player Input'!$C130,"OK",IF(VLOOKUP(BK130,'Player List'!$A$3:$C$275,2)=VLOOKUP($C130,'Lookup Lists'!$A$2:$C$23,3),"CS","Err"))))</f>
        <v>OK</v>
      </c>
      <c r="CG130" s="3" t="str">
        <f>IF(BL130=" ","OK",IF(ISBLANK(VLOOKUP(BL130,'Player List'!$A$3:$C$275,3)),"Err",IF(VLOOKUP(BL130,'Player List'!$A$3:$C$275,3)='Player Input'!$C130,"OK",IF(VLOOKUP(BL130,'Player List'!$A$3:$C$275,2)=VLOOKUP($C130,'Lookup Lists'!$A$2:$C$23,3),"CS","Err"))))</f>
        <v>OK</v>
      </c>
      <c r="CH130" s="3" t="str">
        <f>IF(BM130=" ","OK",IF(ISBLANK(VLOOKUP(BM130,'Player List'!$A$3:$C$275,3)),"Err",IF(VLOOKUP(BM130,'Player List'!$A$3:$C$275,3)='Player Input'!$C130,"OK",IF(VLOOKUP(BM130,'Player List'!$A$3:$C$275,2)=VLOOKUP($C130,'Lookup Lists'!$A$2:$C$23,3),"CS","Err"))))</f>
        <v>OK</v>
      </c>
      <c r="CI130" s="43" t="str">
        <f>IF(BN130=" ","OK",IF(ISBLANK(VLOOKUP(BN130,'Player List'!$A$3:$C$275,3)),"Err",IF(VLOOKUP(BN130,'Player List'!$A$3:$C$275,3)='Player Input'!$C130,"OK",IF(VLOOKUP(BN130,'Player List'!$A$3:$C$275,2)=VLOOKUP($C130,'Lookup Lists'!$A$2:$C$23,3),"CS","Err"))))</f>
        <v>OK</v>
      </c>
    </row>
    <row r="131" spans="1:87" x14ac:dyDescent="0.2">
      <c r="A131" s="108">
        <v>42753</v>
      </c>
      <c r="B131" s="109" t="s">
        <v>389</v>
      </c>
      <c r="C131" s="109" t="s">
        <v>390</v>
      </c>
      <c r="D131" s="60" t="str">
        <f t="shared" si="57"/>
        <v>OK</v>
      </c>
      <c r="E131" s="42">
        <v>359</v>
      </c>
      <c r="F131" s="46" t="str">
        <f>VLOOKUP(E131,'Player List'!$A$3:$F$275,6)</f>
        <v>B HUSTWAYTE</v>
      </c>
      <c r="G131" s="3">
        <v>337</v>
      </c>
      <c r="H131" s="46" t="str">
        <f>VLOOKUP(G131,'Player List'!$A$3:$F$275,6)</f>
        <v>D BARNES</v>
      </c>
      <c r="I131" s="3">
        <v>336</v>
      </c>
      <c r="J131" s="46" t="str">
        <f>VLOOKUP(I131,'Player List'!$A$3:$F$275,6)</f>
        <v>I HEALEY</v>
      </c>
      <c r="K131" s="3">
        <v>278</v>
      </c>
      <c r="L131" s="46" t="str">
        <f>VLOOKUP(K131,'Player List'!$A$3:$F$275,6)</f>
        <v>P KENNETT</v>
      </c>
      <c r="M131" s="42">
        <v>332</v>
      </c>
      <c r="N131" s="46" t="str">
        <f>VLOOKUP(M131,'Player List'!$A$3:$F$275,6)</f>
        <v>D SMITH</v>
      </c>
      <c r="O131" s="3">
        <v>333</v>
      </c>
      <c r="P131" s="46" t="str">
        <f>VLOOKUP(O131,'Player List'!$A$3:$F$275,6)</f>
        <v>P SMITH</v>
      </c>
      <c r="Q131" s="3">
        <v>334</v>
      </c>
      <c r="R131" s="46" t="str">
        <f>VLOOKUP(Q131,'Player List'!$A$3:$F$275,6)</f>
        <v>J TROUT</v>
      </c>
      <c r="S131" s="3">
        <v>331</v>
      </c>
      <c r="T131" s="47" t="str">
        <f>VLOOKUP(S131,'Player List'!$A$3:$F$275,6)</f>
        <v>L ANSON</v>
      </c>
      <c r="U131" s="46">
        <v>360</v>
      </c>
      <c r="V131" s="46" t="str">
        <f>VLOOKUP(U131,'Player List'!$A$3:$F$275,6)</f>
        <v>P GOULDING</v>
      </c>
      <c r="W131" s="46">
        <v>338</v>
      </c>
      <c r="X131" s="47" t="str">
        <f>VLOOKUP(W131,'Player List'!$A$3:$F$275,6)</f>
        <v>R WALDEN</v>
      </c>
      <c r="Y131" s="34"/>
      <c r="Z131" s="42">
        <v>363</v>
      </c>
      <c r="AA131" s="46" t="str">
        <f>VLOOKUP(Z131,'Player List'!$A$3:$F$275,6)</f>
        <v>S MASON</v>
      </c>
      <c r="AB131" s="3">
        <v>362</v>
      </c>
      <c r="AC131" s="46" t="str">
        <f>VLOOKUP(AB131,'Player List'!$A$3:$F$275,6)</f>
        <v>P BEARMAN</v>
      </c>
      <c r="AD131" s="3">
        <v>343</v>
      </c>
      <c r="AE131" s="46" t="str">
        <f>VLOOKUP(AD131,'Player List'!$A$3:$F$275,6)</f>
        <v>J MILLER</v>
      </c>
      <c r="AF131" s="3">
        <v>339</v>
      </c>
      <c r="AG131" s="47" t="str">
        <f>VLOOKUP(AF131,'Player List'!$A$3:$F$275,6)</f>
        <v>R HARRIS</v>
      </c>
      <c r="AH131" s="42">
        <v>351</v>
      </c>
      <c r="AI131" s="46" t="str">
        <f>VLOOKUP(AH131,'Player List'!$A$3:$F$275,6)</f>
        <v>T NEILSON</v>
      </c>
      <c r="AJ131" s="3">
        <v>346</v>
      </c>
      <c r="AK131" s="46" t="str">
        <f>VLOOKUP(AJ131,'Player List'!$A$3:$F$275,6)</f>
        <v>R WILLIAMS</v>
      </c>
      <c r="AL131" s="3">
        <v>349</v>
      </c>
      <c r="AM131" s="46" t="str">
        <f>VLOOKUP(AL131,'Player List'!$A$3:$F$275,6)</f>
        <v>J MURDOCK</v>
      </c>
      <c r="AN131" s="3">
        <v>340</v>
      </c>
      <c r="AO131" s="47" t="str">
        <f>VLOOKUP(AN131,'Player List'!$A$3:$F$275,6)</f>
        <v>J KNOWLES</v>
      </c>
      <c r="AP131" s="46"/>
      <c r="AQ131" s="46" t="e">
        <f>VLOOKUP(AP131,'Player List'!$A$3:$F$275,6)</f>
        <v>#N/A</v>
      </c>
      <c r="AR131" s="46"/>
      <c r="AS131" s="47" t="e">
        <f>VLOOKUP(AR131,'Player List'!$A$3:$F$275,6)</f>
        <v>#N/A</v>
      </c>
      <c r="AU131" s="42">
        <f t="shared" si="74"/>
        <v>359</v>
      </c>
      <c r="AV131" s="3">
        <f t="shared" si="75"/>
        <v>337</v>
      </c>
      <c r="AW131" s="3">
        <f t="shared" si="76"/>
        <v>336</v>
      </c>
      <c r="AX131" s="3">
        <f t="shared" si="77"/>
        <v>278</v>
      </c>
      <c r="AY131" s="3">
        <f t="shared" si="78"/>
        <v>332</v>
      </c>
      <c r="AZ131" s="3">
        <f t="shared" si="79"/>
        <v>333</v>
      </c>
      <c r="BA131" s="3">
        <f t="shared" si="80"/>
        <v>334</v>
      </c>
      <c r="BB131" s="3">
        <f t="shared" si="81"/>
        <v>331</v>
      </c>
      <c r="BC131" s="3">
        <f t="shared" si="53"/>
        <v>360</v>
      </c>
      <c r="BD131" s="3">
        <f t="shared" si="54"/>
        <v>338</v>
      </c>
      <c r="BE131" s="42">
        <f t="shared" si="82"/>
        <v>363</v>
      </c>
      <c r="BF131" s="3">
        <f t="shared" si="83"/>
        <v>362</v>
      </c>
      <c r="BG131" s="3">
        <f t="shared" si="84"/>
        <v>343</v>
      </c>
      <c r="BH131" s="3">
        <f t="shared" si="85"/>
        <v>339</v>
      </c>
      <c r="BI131" s="3">
        <f t="shared" si="86"/>
        <v>351</v>
      </c>
      <c r="BJ131" s="3">
        <f t="shared" si="87"/>
        <v>346</v>
      </c>
      <c r="BK131" s="3">
        <f t="shared" si="88"/>
        <v>349</v>
      </c>
      <c r="BL131" s="3">
        <f t="shared" si="89"/>
        <v>340</v>
      </c>
      <c r="BM131" s="3" t="str">
        <f t="shared" si="55"/>
        <v xml:space="preserve"> </v>
      </c>
      <c r="BN131" s="43" t="str">
        <f t="shared" si="56"/>
        <v xml:space="preserve"> </v>
      </c>
      <c r="BP131" s="42" t="str">
        <f>IF(AU131=" ","OK",IF(ISBLANK(VLOOKUP(AU131,'Player List'!$A$3:$C$275,3)),"Err",IF(VLOOKUP(AU131,'Player List'!$A$3:$C$275,3)='Player Input'!$B131,"OK",IF(VLOOKUP(AU131,'Player List'!$A$3:$C$275,2)=VLOOKUP($B131,'Lookup Lists'!$A$2:$C$23,3),"CS","Err"))))</f>
        <v>OK</v>
      </c>
      <c r="BQ131" s="3" t="str">
        <f>IF(AV131=" ","OK",IF(ISBLANK(VLOOKUP(AV131,'Player List'!$A$3:$C$275,3)),"Err",IF(VLOOKUP(AV131,'Player List'!$A$3:$C$275,3)='Player Input'!$B131,"OK",IF(VLOOKUP(AV131,'Player List'!$A$3:$C$275,2)=VLOOKUP($B131,'Lookup Lists'!$A$2:$C$23,3),"CS","Err"))))</f>
        <v>OK</v>
      </c>
      <c r="BR131" s="3" t="str">
        <f>IF(AW131=" ","OK",IF(ISBLANK(VLOOKUP(AW131,'Player List'!$A$3:$C$275,3)),"Err",IF(VLOOKUP(AW131,'Player List'!$A$3:$C$275,3)='Player Input'!$B131,"OK",IF(VLOOKUP(AW131,'Player List'!$A$3:$C$275,2)=VLOOKUP($B131,'Lookup Lists'!$A$2:$C$23,3),"CS","Err"))))</f>
        <v>OK</v>
      </c>
      <c r="BS131" s="3" t="str">
        <f>IF(AX131=" ","OK",IF(ISBLANK(VLOOKUP(AX131,'Player List'!$A$3:$C$275,3)),"Err",IF(VLOOKUP(AX131,'Player List'!$A$3:$C$275,3)='Player Input'!$B131,"OK",IF(VLOOKUP(AX131,'Player List'!$A$3:$C$275,2)=VLOOKUP($B131,'Lookup Lists'!$A$2:$C$23,3),"CS","Err"))))</f>
        <v>OK</v>
      </c>
      <c r="BT131" s="3" t="str">
        <f>IF(AY131=" ","OK",IF(ISBLANK(VLOOKUP(AY131,'Player List'!$A$3:$C$275,3)),"Err",IF(VLOOKUP(AY131,'Player List'!$A$3:$C$275,3)='Player Input'!$B131,"OK",IF(VLOOKUP(AY131,'Player List'!$A$3:$C$275,2)=VLOOKUP($B131,'Lookup Lists'!$A$2:$C$23,3),"CS","Err"))))</f>
        <v>OK</v>
      </c>
      <c r="BU131" s="3" t="str">
        <f>IF(AZ131=" ","OK",IF(ISBLANK(VLOOKUP(AZ131,'Player List'!$A$3:$C$275,3)),"Err",IF(VLOOKUP(AZ131,'Player List'!$A$3:$C$275,3)='Player Input'!$B131,"OK",IF(VLOOKUP(AZ131,'Player List'!$A$3:$C$275,2)=VLOOKUP($B131,'Lookup Lists'!$A$2:$C$23,3),"CS","Err"))))</f>
        <v>OK</v>
      </c>
      <c r="BV131" s="3" t="str">
        <f>IF(BA131=" ","OK",IF(ISBLANK(VLOOKUP(BA131,'Player List'!$A$3:$C$275,3)),"Err",IF(VLOOKUP(BA131,'Player List'!$A$3:$C$275,3)='Player Input'!$B131,"OK",IF(VLOOKUP(BA131,'Player List'!$A$3:$C$275,2)=VLOOKUP($B131,'Lookup Lists'!$A$2:$C$23,3),"CS","Err"))))</f>
        <v>OK</v>
      </c>
      <c r="BW131" s="3" t="str">
        <f>IF(BB131=" ","OK",IF(ISBLANK(VLOOKUP(BB131,'Player List'!$A$3:$C$275,3)),"Err",IF(VLOOKUP(BB131,'Player List'!$A$3:$C$275,3)='Player Input'!$B131,"OK",IF(VLOOKUP(BB131,'Player List'!$A$3:$C$275,2)=VLOOKUP($B131,'Lookup Lists'!$A$2:$C$23,3),"CS","Err"))))</f>
        <v>OK</v>
      </c>
      <c r="BX131" s="3" t="str">
        <f>IF(BC131=" ","OK",IF(ISBLANK(VLOOKUP(BC131,'Player List'!$A$3:$C$275,3)),"Err",IF(VLOOKUP(BC131,'Player List'!$A$3:$C$275,3)='Player Input'!$B131,"OK",IF(VLOOKUP(BC131,'Player List'!$A$3:$C$275,2)=VLOOKUP($B131,'Lookup Lists'!$A$2:$C$23,3),"CS","Err"))))</f>
        <v>OK</v>
      </c>
      <c r="BY131" s="3" t="str">
        <f>IF(BD131=" ","OK",IF(ISBLANK(VLOOKUP(BD131,'Player List'!$A$3:$C$275,3)),"Err",IF(VLOOKUP(BD131,'Player List'!$A$3:$C$275,3)='Player Input'!$B131,"OK",IF(VLOOKUP(BD131,'Player List'!$A$3:$C$275,2)=VLOOKUP($B131,'Lookup Lists'!$A$2:$C$23,3),"CS","Err"))))</f>
        <v>OK</v>
      </c>
      <c r="BZ131" s="42" t="str">
        <f>IF(BE131=" ","OK",IF(ISBLANK(VLOOKUP(BE131,'Player List'!$A$3:$C$275,3)),"Err",IF(VLOOKUP(BE131,'Player List'!$A$3:$C$275,3)='Player Input'!$C131,"OK",IF(VLOOKUP(BE131,'Player List'!$A$3:$C$275,2)=VLOOKUP($C131,'Lookup Lists'!$A$2:$C$23,3),"CS","Err"))))</f>
        <v>OK</v>
      </c>
      <c r="CA131" s="3" t="str">
        <f>IF(BF131=" ","OK",IF(ISBLANK(VLOOKUP(BF131,'Player List'!$A$3:$C$275,3)),"Err",IF(VLOOKUP(BF131,'Player List'!$A$3:$C$275,3)='Player Input'!$C131,"OK",IF(VLOOKUP(BF131,'Player List'!$A$3:$C$275,2)=VLOOKUP($C131,'Lookup Lists'!$A$2:$C$23,3),"CS","Err"))))</f>
        <v>OK</v>
      </c>
      <c r="CB131" s="3" t="str">
        <f>IF(BG131=" ","OK",IF(ISBLANK(VLOOKUP(BG131,'Player List'!$A$3:$C$275,3)),"Err",IF(VLOOKUP(BG131,'Player List'!$A$3:$C$275,3)='Player Input'!$C131,"OK",IF(VLOOKUP(BG131,'Player List'!$A$3:$C$275,2)=VLOOKUP($C131,'Lookup Lists'!$A$2:$C$23,3),"CS","Err"))))</f>
        <v>OK</v>
      </c>
      <c r="CC131" s="3" t="str">
        <f>IF(BH131=" ","OK",IF(ISBLANK(VLOOKUP(BH131,'Player List'!$A$3:$C$275,3)),"Err",IF(VLOOKUP(BH131,'Player List'!$A$3:$C$275,3)='Player Input'!$C131,"OK",IF(VLOOKUP(BH131,'Player List'!$A$3:$C$275,2)=VLOOKUP($C131,'Lookup Lists'!$A$2:$C$23,3),"CS","Err"))))</f>
        <v>OK</v>
      </c>
      <c r="CD131" s="3" t="str">
        <f>IF(BI131=" ","OK",IF(ISBLANK(VLOOKUP(BI131,'Player List'!$A$3:$C$275,3)),"Err",IF(VLOOKUP(BI131,'Player List'!$A$3:$C$275,3)='Player Input'!$C131,"OK",IF(VLOOKUP(BI131,'Player List'!$A$3:$C$275,2)=VLOOKUP($C131,'Lookup Lists'!$A$2:$C$23,3),"CS","Err"))))</f>
        <v>OK</v>
      </c>
      <c r="CE131" s="3" t="str">
        <f>IF(BJ131=" ","OK",IF(ISBLANK(VLOOKUP(BJ131,'Player List'!$A$3:$C$275,3)),"Err",IF(VLOOKUP(BJ131,'Player List'!$A$3:$C$275,3)='Player Input'!$C131,"OK",IF(VLOOKUP(BJ131,'Player List'!$A$3:$C$275,2)=VLOOKUP($C131,'Lookup Lists'!$A$2:$C$23,3),"CS","Err"))))</f>
        <v>OK</v>
      </c>
      <c r="CF131" s="3" t="str">
        <f>IF(BK131=" ","OK",IF(ISBLANK(VLOOKUP(BK131,'Player List'!$A$3:$C$275,3)),"Err",IF(VLOOKUP(BK131,'Player List'!$A$3:$C$275,3)='Player Input'!$C131,"OK",IF(VLOOKUP(BK131,'Player List'!$A$3:$C$275,2)=VLOOKUP($C131,'Lookup Lists'!$A$2:$C$23,3),"CS","Err"))))</f>
        <v>OK</v>
      </c>
      <c r="CG131" s="3" t="str">
        <f>IF(BL131=" ","OK",IF(ISBLANK(VLOOKUP(BL131,'Player List'!$A$3:$C$275,3)),"Err",IF(VLOOKUP(BL131,'Player List'!$A$3:$C$275,3)='Player Input'!$C131,"OK",IF(VLOOKUP(BL131,'Player List'!$A$3:$C$275,2)=VLOOKUP($C131,'Lookup Lists'!$A$2:$C$23,3),"CS","Err"))))</f>
        <v>OK</v>
      </c>
      <c r="CH131" s="3" t="str">
        <f>IF(BM131=" ","OK",IF(ISBLANK(VLOOKUP(BM131,'Player List'!$A$3:$C$275,3)),"Err",IF(VLOOKUP(BM131,'Player List'!$A$3:$C$275,3)='Player Input'!$C131,"OK",IF(VLOOKUP(BM131,'Player List'!$A$3:$C$275,2)=VLOOKUP($C131,'Lookup Lists'!$A$2:$C$23,3),"CS","Err"))))</f>
        <v>OK</v>
      </c>
      <c r="CI131" s="43" t="str">
        <f>IF(BN131=" ","OK",IF(ISBLANK(VLOOKUP(BN131,'Player List'!$A$3:$C$275,3)),"Err",IF(VLOOKUP(BN131,'Player List'!$A$3:$C$275,3)='Player Input'!$C131,"OK",IF(VLOOKUP(BN131,'Player List'!$A$3:$C$275,2)=VLOOKUP($C131,'Lookup Lists'!$A$2:$C$23,3),"CS","Err"))))</f>
        <v>OK</v>
      </c>
    </row>
    <row r="132" spans="1:87" x14ac:dyDescent="0.2">
      <c r="A132" s="108">
        <v>42754</v>
      </c>
      <c r="B132" s="109" t="s">
        <v>271</v>
      </c>
      <c r="C132" s="109" t="s">
        <v>347</v>
      </c>
      <c r="D132" s="60" t="str">
        <f t="shared" si="57"/>
        <v>OK</v>
      </c>
      <c r="E132" s="42">
        <v>134</v>
      </c>
      <c r="F132" s="46" t="str">
        <f>VLOOKUP(E132,'Player List'!$A$3:$F$275,6)</f>
        <v>A ROE</v>
      </c>
      <c r="G132" s="3">
        <v>195</v>
      </c>
      <c r="H132" s="46" t="str">
        <f>VLOOKUP(G132,'Player List'!$A$3:$F$275,6)</f>
        <v>P PARK</v>
      </c>
      <c r="I132" s="3">
        <v>140</v>
      </c>
      <c r="J132" s="46" t="str">
        <f>VLOOKUP(I132,'Player List'!$A$3:$F$275,6)</f>
        <v>D WATKINS</v>
      </c>
      <c r="K132" s="3">
        <v>143</v>
      </c>
      <c r="L132" s="46" t="str">
        <f>VLOOKUP(K132,'Player List'!$A$3:$F$275,6)</f>
        <v>L WILLIAMS</v>
      </c>
      <c r="M132" s="42">
        <v>138</v>
      </c>
      <c r="N132" s="46" t="str">
        <f>VLOOKUP(M132,'Player List'!$A$3:$F$275,6)</f>
        <v>G MARSHALL</v>
      </c>
      <c r="O132" s="3">
        <v>137</v>
      </c>
      <c r="P132" s="46" t="str">
        <f>VLOOKUP(O132,'Player List'!$A$3:$F$275,6)</f>
        <v>R GEORGE</v>
      </c>
      <c r="Q132" s="3">
        <v>135</v>
      </c>
      <c r="R132" s="46" t="str">
        <f>VLOOKUP(Q132,'Player List'!$A$3:$F$275,6)</f>
        <v>I ROE</v>
      </c>
      <c r="S132" s="3">
        <v>196</v>
      </c>
      <c r="T132" s="47" t="str">
        <f>VLOOKUP(S132,'Player List'!$A$3:$F$275,6)</f>
        <v>I PARK</v>
      </c>
      <c r="U132" s="46"/>
      <c r="V132" s="46" t="e">
        <f>VLOOKUP(U132,'Player List'!$A$3:$F$275,6)</f>
        <v>#N/A</v>
      </c>
      <c r="W132" s="46"/>
      <c r="X132" s="47" t="e">
        <f>VLOOKUP(W132,'Player List'!$A$3:$F$275,6)</f>
        <v>#N/A</v>
      </c>
      <c r="Y132" s="34"/>
      <c r="Z132" s="42">
        <v>82</v>
      </c>
      <c r="AA132" s="46" t="str">
        <f>VLOOKUP(Z132,'Player List'!$A$3:$F$275,6)</f>
        <v>C BOYSE</v>
      </c>
      <c r="AB132" s="3">
        <v>88</v>
      </c>
      <c r="AC132" s="46" t="str">
        <f>VLOOKUP(AB132,'Player List'!$A$3:$F$275,6)</f>
        <v>J MORRIS</v>
      </c>
      <c r="AD132" s="3">
        <v>86</v>
      </c>
      <c r="AE132" s="46" t="str">
        <f>VLOOKUP(AD132,'Player List'!$A$3:$F$275,6)</f>
        <v>J GWYNNE</v>
      </c>
      <c r="AF132" s="3">
        <v>81</v>
      </c>
      <c r="AG132" s="47" t="str">
        <f>VLOOKUP(AF132,'Player List'!$A$3:$F$275,6)</f>
        <v>L PHILLIPS</v>
      </c>
      <c r="AH132" s="42">
        <v>75</v>
      </c>
      <c r="AI132" s="46" t="str">
        <f>VLOOKUP(AH132,'Player List'!$A$3:$F$275,6)</f>
        <v>S WHITTINGHAM</v>
      </c>
      <c r="AJ132" s="3">
        <v>308</v>
      </c>
      <c r="AK132" s="46" t="str">
        <f>VLOOKUP(AJ132,'Player List'!$A$3:$F$275,6)</f>
        <v>S WYE</v>
      </c>
      <c r="AL132" s="3">
        <v>72</v>
      </c>
      <c r="AM132" s="46" t="str">
        <f>VLOOKUP(AL132,'Player List'!$A$3:$F$275,6)</f>
        <v>H VITALE</v>
      </c>
      <c r="AN132" s="3">
        <v>73</v>
      </c>
      <c r="AO132" s="47" t="str">
        <f>VLOOKUP(AN132,'Player List'!$A$3:$F$275,6)</f>
        <v>T VITALE</v>
      </c>
      <c r="AP132" s="46"/>
      <c r="AQ132" s="46" t="e">
        <f>VLOOKUP(AP132,'Player List'!$A$3:$F$275,6)</f>
        <v>#N/A</v>
      </c>
      <c r="AR132" s="46"/>
      <c r="AS132" s="47" t="e">
        <f>VLOOKUP(AR132,'Player List'!$A$3:$F$275,6)</f>
        <v>#N/A</v>
      </c>
      <c r="AU132" s="42">
        <f t="shared" si="74"/>
        <v>134</v>
      </c>
      <c r="AV132" s="3">
        <f t="shared" si="75"/>
        <v>195</v>
      </c>
      <c r="AW132" s="3">
        <f t="shared" si="76"/>
        <v>140</v>
      </c>
      <c r="AX132" s="3">
        <f t="shared" si="77"/>
        <v>143</v>
      </c>
      <c r="AY132" s="3">
        <f t="shared" si="78"/>
        <v>138</v>
      </c>
      <c r="AZ132" s="3">
        <f t="shared" si="79"/>
        <v>137</v>
      </c>
      <c r="BA132" s="3">
        <f t="shared" si="80"/>
        <v>135</v>
      </c>
      <c r="BB132" s="3">
        <f t="shared" si="81"/>
        <v>196</v>
      </c>
      <c r="BC132" s="3" t="str">
        <f t="shared" si="53"/>
        <v xml:space="preserve"> </v>
      </c>
      <c r="BD132" s="3" t="str">
        <f t="shared" si="54"/>
        <v xml:space="preserve"> </v>
      </c>
      <c r="BE132" s="42">
        <f t="shared" si="82"/>
        <v>82</v>
      </c>
      <c r="BF132" s="3">
        <f t="shared" si="83"/>
        <v>88</v>
      </c>
      <c r="BG132" s="3">
        <f t="shared" si="84"/>
        <v>86</v>
      </c>
      <c r="BH132" s="3">
        <f t="shared" si="85"/>
        <v>81</v>
      </c>
      <c r="BI132" s="3">
        <f t="shared" si="86"/>
        <v>75</v>
      </c>
      <c r="BJ132" s="3">
        <f t="shared" si="87"/>
        <v>308</v>
      </c>
      <c r="BK132" s="3">
        <f t="shared" si="88"/>
        <v>72</v>
      </c>
      <c r="BL132" s="3">
        <f t="shared" si="89"/>
        <v>73</v>
      </c>
      <c r="BM132" s="3" t="str">
        <f t="shared" si="55"/>
        <v xml:space="preserve"> </v>
      </c>
      <c r="BN132" s="43" t="str">
        <f t="shared" si="56"/>
        <v xml:space="preserve"> </v>
      </c>
      <c r="BP132" s="42" t="str">
        <f>IF(AU132=" ","OK",IF(ISBLANK(VLOOKUP(AU132,'Player List'!$A$3:$C$275,3)),"Err",IF(VLOOKUP(AU132,'Player List'!$A$3:$C$275,3)='Player Input'!$B132,"OK",IF(VLOOKUP(AU132,'Player List'!$A$3:$C$275,2)=VLOOKUP($B132,'Lookup Lists'!$A$2:$C$23,3),"CS","Err"))))</f>
        <v>OK</v>
      </c>
      <c r="BQ132" s="3" t="str">
        <f>IF(AV132=" ","OK",IF(ISBLANK(VLOOKUP(AV132,'Player List'!$A$3:$C$275,3)),"Err",IF(VLOOKUP(AV132,'Player List'!$A$3:$C$275,3)='Player Input'!$B132,"OK",IF(VLOOKUP(AV132,'Player List'!$A$3:$C$275,2)=VLOOKUP($B132,'Lookup Lists'!$A$2:$C$23,3),"CS","Err"))))</f>
        <v>OK</v>
      </c>
      <c r="BR132" s="3" t="str">
        <f>IF(AW132=" ","OK",IF(ISBLANK(VLOOKUP(AW132,'Player List'!$A$3:$C$275,3)),"Err",IF(VLOOKUP(AW132,'Player List'!$A$3:$C$275,3)='Player Input'!$B132,"OK",IF(VLOOKUP(AW132,'Player List'!$A$3:$C$275,2)=VLOOKUP($B132,'Lookup Lists'!$A$2:$C$23,3),"CS","Err"))))</f>
        <v>OK</v>
      </c>
      <c r="BS132" s="3" t="str">
        <f>IF(AX132=" ","OK",IF(ISBLANK(VLOOKUP(AX132,'Player List'!$A$3:$C$275,3)),"Err",IF(VLOOKUP(AX132,'Player List'!$A$3:$C$275,3)='Player Input'!$B132,"OK",IF(VLOOKUP(AX132,'Player List'!$A$3:$C$275,2)=VLOOKUP($B132,'Lookup Lists'!$A$2:$C$23,3),"CS","Err"))))</f>
        <v>OK</v>
      </c>
      <c r="BT132" s="3" t="str">
        <f>IF(AY132=" ","OK",IF(ISBLANK(VLOOKUP(AY132,'Player List'!$A$3:$C$275,3)),"Err",IF(VLOOKUP(AY132,'Player List'!$A$3:$C$275,3)='Player Input'!$B132,"OK",IF(VLOOKUP(AY132,'Player List'!$A$3:$C$275,2)=VLOOKUP($B132,'Lookup Lists'!$A$2:$C$23,3),"CS","Err"))))</f>
        <v>OK</v>
      </c>
      <c r="BU132" s="3" t="str">
        <f>IF(AZ132=" ","OK",IF(ISBLANK(VLOOKUP(AZ132,'Player List'!$A$3:$C$275,3)),"Err",IF(VLOOKUP(AZ132,'Player List'!$A$3:$C$275,3)='Player Input'!$B132,"OK",IF(VLOOKUP(AZ132,'Player List'!$A$3:$C$275,2)=VLOOKUP($B132,'Lookup Lists'!$A$2:$C$23,3),"CS","Err"))))</f>
        <v>OK</v>
      </c>
      <c r="BV132" s="3" t="str">
        <f>IF(BA132=" ","OK",IF(ISBLANK(VLOOKUP(BA132,'Player List'!$A$3:$C$275,3)),"Err",IF(VLOOKUP(BA132,'Player List'!$A$3:$C$275,3)='Player Input'!$B132,"OK",IF(VLOOKUP(BA132,'Player List'!$A$3:$C$275,2)=VLOOKUP($B132,'Lookup Lists'!$A$2:$C$23,3),"CS","Err"))))</f>
        <v>OK</v>
      </c>
      <c r="BW132" s="3" t="str">
        <f>IF(BB132=" ","OK",IF(ISBLANK(VLOOKUP(BB132,'Player List'!$A$3:$C$275,3)),"Err",IF(VLOOKUP(BB132,'Player List'!$A$3:$C$275,3)='Player Input'!$B132,"OK",IF(VLOOKUP(BB132,'Player List'!$A$3:$C$275,2)=VLOOKUP($B132,'Lookup Lists'!$A$2:$C$23,3),"CS","Err"))))</f>
        <v>OK</v>
      </c>
      <c r="BX132" s="3" t="str">
        <f>IF(BC132=" ","OK",IF(ISBLANK(VLOOKUP(BC132,'Player List'!$A$3:$C$275,3)),"Err",IF(VLOOKUP(BC132,'Player List'!$A$3:$C$275,3)='Player Input'!$B132,"OK",IF(VLOOKUP(BC132,'Player List'!$A$3:$C$275,2)=VLOOKUP($B132,'Lookup Lists'!$A$2:$C$23,3),"CS","Err"))))</f>
        <v>OK</v>
      </c>
      <c r="BY132" s="3" t="str">
        <f>IF(BD132=" ","OK",IF(ISBLANK(VLOOKUP(BD132,'Player List'!$A$3:$C$275,3)),"Err",IF(VLOOKUP(BD132,'Player List'!$A$3:$C$275,3)='Player Input'!$B132,"OK",IF(VLOOKUP(BD132,'Player List'!$A$3:$C$275,2)=VLOOKUP($B132,'Lookup Lists'!$A$2:$C$23,3),"CS","Err"))))</f>
        <v>OK</v>
      </c>
      <c r="BZ132" s="42" t="str">
        <f>IF(BE132=" ","OK",IF(ISBLANK(VLOOKUP(BE132,'Player List'!$A$3:$C$275,3)),"Err",IF(VLOOKUP(BE132,'Player List'!$A$3:$C$275,3)='Player Input'!$C132,"OK",IF(VLOOKUP(BE132,'Player List'!$A$3:$C$275,2)=VLOOKUP($C132,'Lookup Lists'!$A$2:$C$23,3),"CS","Err"))))</f>
        <v>OK</v>
      </c>
      <c r="CA132" s="3" t="str">
        <f>IF(BF132=" ","OK",IF(ISBLANK(VLOOKUP(BF132,'Player List'!$A$3:$C$275,3)),"Err",IF(VLOOKUP(BF132,'Player List'!$A$3:$C$275,3)='Player Input'!$C132,"OK",IF(VLOOKUP(BF132,'Player List'!$A$3:$C$275,2)=VLOOKUP($C132,'Lookup Lists'!$A$2:$C$23,3),"CS","Err"))))</f>
        <v>OK</v>
      </c>
      <c r="CB132" s="3" t="str">
        <f>IF(BG132=" ","OK",IF(ISBLANK(VLOOKUP(BG132,'Player List'!$A$3:$C$275,3)),"Err",IF(VLOOKUP(BG132,'Player List'!$A$3:$C$275,3)='Player Input'!$C132,"OK",IF(VLOOKUP(BG132,'Player List'!$A$3:$C$275,2)=VLOOKUP($C132,'Lookup Lists'!$A$2:$C$23,3),"CS","Err"))))</f>
        <v>OK</v>
      </c>
      <c r="CC132" s="3" t="str">
        <f>IF(BH132=" ","OK",IF(ISBLANK(VLOOKUP(BH132,'Player List'!$A$3:$C$275,3)),"Err",IF(VLOOKUP(BH132,'Player List'!$A$3:$C$275,3)='Player Input'!$C132,"OK",IF(VLOOKUP(BH132,'Player List'!$A$3:$C$275,2)=VLOOKUP($C132,'Lookup Lists'!$A$2:$C$23,3),"CS","Err"))))</f>
        <v>OK</v>
      </c>
      <c r="CD132" s="3" t="str">
        <f>IF(BI132=" ","OK",IF(ISBLANK(VLOOKUP(BI132,'Player List'!$A$3:$C$275,3)),"Err",IF(VLOOKUP(BI132,'Player List'!$A$3:$C$275,3)='Player Input'!$C132,"OK",IF(VLOOKUP(BI132,'Player List'!$A$3:$C$275,2)=VLOOKUP($C132,'Lookup Lists'!$A$2:$C$23,3),"CS","Err"))))</f>
        <v>OK</v>
      </c>
      <c r="CE132" s="3" t="str">
        <f>IF(BJ132=" ","OK",IF(ISBLANK(VLOOKUP(BJ132,'Player List'!$A$3:$C$275,3)),"Err",IF(VLOOKUP(BJ132,'Player List'!$A$3:$C$275,3)='Player Input'!$C132,"OK",IF(VLOOKUP(BJ132,'Player List'!$A$3:$C$275,2)=VLOOKUP($C132,'Lookup Lists'!$A$2:$C$23,3),"CS","Err"))))</f>
        <v>OK</v>
      </c>
      <c r="CF132" s="3" t="str">
        <f>IF(BK132=" ","OK",IF(ISBLANK(VLOOKUP(BK132,'Player List'!$A$3:$C$275,3)),"Err",IF(VLOOKUP(BK132,'Player List'!$A$3:$C$275,3)='Player Input'!$C132,"OK",IF(VLOOKUP(BK132,'Player List'!$A$3:$C$275,2)=VLOOKUP($C132,'Lookup Lists'!$A$2:$C$23,3),"CS","Err"))))</f>
        <v>OK</v>
      </c>
      <c r="CG132" s="3" t="str">
        <f>IF(BL132=" ","OK",IF(ISBLANK(VLOOKUP(BL132,'Player List'!$A$3:$C$275,3)),"Err",IF(VLOOKUP(BL132,'Player List'!$A$3:$C$275,3)='Player Input'!$C132,"OK",IF(VLOOKUP(BL132,'Player List'!$A$3:$C$275,2)=VLOOKUP($C132,'Lookup Lists'!$A$2:$C$23,3),"CS","Err"))))</f>
        <v>OK</v>
      </c>
      <c r="CH132" s="3" t="str">
        <f>IF(BM132=" ","OK",IF(ISBLANK(VLOOKUP(BM132,'Player List'!$A$3:$C$275,3)),"Err",IF(VLOOKUP(BM132,'Player List'!$A$3:$C$275,3)='Player Input'!$C132,"OK",IF(VLOOKUP(BM132,'Player List'!$A$3:$C$275,2)=VLOOKUP($C132,'Lookup Lists'!$A$2:$C$23,3),"CS","Err"))))</f>
        <v>OK</v>
      </c>
      <c r="CI132" s="43" t="str">
        <f>IF(BN132=" ","OK",IF(ISBLANK(VLOOKUP(BN132,'Player List'!$A$3:$C$275,3)),"Err",IF(VLOOKUP(BN132,'Player List'!$A$3:$C$275,3)='Player Input'!$C132,"OK",IF(VLOOKUP(BN132,'Player List'!$A$3:$C$275,2)=VLOOKUP($C132,'Lookup Lists'!$A$2:$C$23,3),"CS","Err"))))</f>
        <v>OK</v>
      </c>
    </row>
    <row r="133" spans="1:87" x14ac:dyDescent="0.2">
      <c r="A133" s="90">
        <v>42754</v>
      </c>
      <c r="B133" s="89" t="s">
        <v>274</v>
      </c>
      <c r="C133" s="89" t="s">
        <v>275</v>
      </c>
      <c r="D133" s="60" t="str">
        <f t="shared" ref="D133:D184" si="106">IF(E133&gt;0,IF(COUNTIF(BP133:CI133,"Err")&gt;0,"Err",IF(COUNTIF(BP133:CI133,"CS")&gt;0,"CS","OK"))," ")</f>
        <v>OK</v>
      </c>
      <c r="E133" s="42">
        <v>202</v>
      </c>
      <c r="F133" s="46" t="str">
        <f>VLOOKUP(E133,'Player List'!$A$3:$F$275,6)</f>
        <v>M BOWDEN</v>
      </c>
      <c r="G133" s="3">
        <v>229</v>
      </c>
      <c r="H133" s="46" t="str">
        <f>VLOOKUP(G133,'Player List'!$A$3:$F$275,6)</f>
        <v>D ROGERS</v>
      </c>
      <c r="I133" s="3">
        <v>204</v>
      </c>
      <c r="J133" s="46" t="str">
        <f>VLOOKUP(I133,'Player List'!$A$3:$F$275,6)</f>
        <v>G WATKINS</v>
      </c>
      <c r="K133" s="3">
        <v>199</v>
      </c>
      <c r="L133" s="46" t="str">
        <f>VLOOKUP(K133,'Player List'!$A$3:$F$275,6)</f>
        <v>R COX</v>
      </c>
      <c r="M133" s="42">
        <v>226</v>
      </c>
      <c r="N133" s="46" t="str">
        <f>VLOOKUP(M133,'Player List'!$A$3:$F$275,6)</f>
        <v>D MILLINGTON JONES</v>
      </c>
      <c r="O133" s="3">
        <v>193</v>
      </c>
      <c r="P133" s="46" t="str">
        <f>VLOOKUP(O133,'Player List'!$A$3:$F$275,6)</f>
        <v>S ROGERS</v>
      </c>
      <c r="Q133" s="3">
        <v>197</v>
      </c>
      <c r="R133" s="46" t="str">
        <f>VLOOKUP(Q133,'Player List'!$A$3:$F$275,6)</f>
        <v>J MILLS</v>
      </c>
      <c r="S133" s="3">
        <v>191</v>
      </c>
      <c r="T133" s="47" t="str">
        <f>VLOOKUP(S133,'Player List'!$A$3:$F$275,6)</f>
        <v>A ROGERS</v>
      </c>
      <c r="U133" s="46">
        <v>290</v>
      </c>
      <c r="V133" s="46" t="str">
        <f>VLOOKUP(U133,'Player List'!$A$3:$F$275,6)</f>
        <v>J JILLINGS</v>
      </c>
      <c r="W133" s="46"/>
      <c r="X133" s="47" t="e">
        <f>VLOOKUP(W133,'Player List'!$A$3:$F$275,6)</f>
        <v>#N/A</v>
      </c>
      <c r="Y133" s="34"/>
      <c r="Z133" s="42">
        <v>171</v>
      </c>
      <c r="AA133" s="46" t="str">
        <f>VLOOKUP(Z133,'Player List'!$A$3:$F$275,6)</f>
        <v>R DAWSON</v>
      </c>
      <c r="AB133" s="3">
        <v>206</v>
      </c>
      <c r="AC133" s="46" t="str">
        <f>VLOOKUP(AB133,'Player List'!$A$3:$F$275,6)</f>
        <v>P CLARK</v>
      </c>
      <c r="AD133" s="3">
        <v>288</v>
      </c>
      <c r="AE133" s="46" t="str">
        <f>VLOOKUP(AD133,'Player List'!$A$3:$F$275,6)</f>
        <v>N COOPER</v>
      </c>
      <c r="AF133" s="3">
        <v>200</v>
      </c>
      <c r="AG133" s="47" t="str">
        <f>VLOOKUP(AF133,'Player List'!$A$3:$F$275,6)</f>
        <v>C COX</v>
      </c>
      <c r="AH133" s="42">
        <v>205</v>
      </c>
      <c r="AI133" s="46" t="str">
        <f>VLOOKUP(AH133,'Player List'!$A$3:$F$275,6)</f>
        <v>J WATKINS</v>
      </c>
      <c r="AJ133" s="3">
        <v>236</v>
      </c>
      <c r="AK133" s="46" t="str">
        <f>VLOOKUP(AJ133,'Player List'!$A$3:$F$275,6)</f>
        <v>D COX</v>
      </c>
      <c r="AL133" s="3">
        <v>201</v>
      </c>
      <c r="AM133" s="46" t="str">
        <f>VLOOKUP(AL133,'Player List'!$A$3:$F$275,6)</f>
        <v>S COX</v>
      </c>
      <c r="AN133" s="3">
        <v>276</v>
      </c>
      <c r="AO133" s="47" t="str">
        <f>VLOOKUP(AN133,'Player List'!$A$3:$F$275,6)</f>
        <v>B WATKINS</v>
      </c>
      <c r="AP133" s="46"/>
      <c r="AQ133" s="46" t="e">
        <f>VLOOKUP(AP133,'Player List'!$A$3:$F$275,6)</f>
        <v>#N/A</v>
      </c>
      <c r="AR133" s="46"/>
      <c r="AS133" s="47" t="e">
        <f>VLOOKUP(AR133,'Player List'!$A$3:$F$275,6)</f>
        <v>#N/A</v>
      </c>
      <c r="AU133" s="42">
        <f t="shared" si="74"/>
        <v>202</v>
      </c>
      <c r="AV133" s="3">
        <f t="shared" si="75"/>
        <v>229</v>
      </c>
      <c r="AW133" s="3">
        <f t="shared" si="76"/>
        <v>204</v>
      </c>
      <c r="AX133" s="3">
        <f t="shared" si="77"/>
        <v>199</v>
      </c>
      <c r="AY133" s="3">
        <f t="shared" si="78"/>
        <v>226</v>
      </c>
      <c r="AZ133" s="3">
        <f t="shared" si="79"/>
        <v>193</v>
      </c>
      <c r="BA133" s="3">
        <f t="shared" si="80"/>
        <v>197</v>
      </c>
      <c r="BB133" s="3">
        <f t="shared" si="81"/>
        <v>191</v>
      </c>
      <c r="BC133" s="3">
        <f t="shared" si="53"/>
        <v>290</v>
      </c>
      <c r="BD133" s="3" t="str">
        <f t="shared" si="54"/>
        <v xml:space="preserve"> </v>
      </c>
      <c r="BE133" s="42">
        <f t="shared" si="82"/>
        <v>171</v>
      </c>
      <c r="BF133" s="3">
        <f t="shared" si="83"/>
        <v>206</v>
      </c>
      <c r="BG133" s="3">
        <f t="shared" si="84"/>
        <v>288</v>
      </c>
      <c r="BH133" s="3">
        <f t="shared" si="85"/>
        <v>200</v>
      </c>
      <c r="BI133" s="3">
        <f t="shared" si="86"/>
        <v>205</v>
      </c>
      <c r="BJ133" s="3">
        <f t="shared" si="87"/>
        <v>236</v>
      </c>
      <c r="BK133" s="3">
        <f t="shared" si="88"/>
        <v>201</v>
      </c>
      <c r="BL133" s="3">
        <f t="shared" si="89"/>
        <v>276</v>
      </c>
      <c r="BM133" s="3" t="str">
        <f t="shared" si="55"/>
        <v xml:space="preserve"> </v>
      </c>
      <c r="BN133" s="43" t="str">
        <f t="shared" si="56"/>
        <v xml:space="preserve"> </v>
      </c>
      <c r="BP133" s="42" t="str">
        <f>IF(AU133=" ","OK",IF(ISBLANK(VLOOKUP(AU133,'Player List'!$A$3:$C$275,3)),"Err",IF(VLOOKUP(AU133,'Player List'!$A$3:$C$275,3)='Player Input'!$B133,"OK",IF(VLOOKUP(AU133,'Player List'!$A$3:$C$275,2)=VLOOKUP($B133,'Lookup Lists'!$A$2:$C$23,3),"CS","Err"))))</f>
        <v>OK</v>
      </c>
      <c r="BQ133" s="3" t="str">
        <f>IF(AV133=" ","OK",IF(ISBLANK(VLOOKUP(AV133,'Player List'!$A$3:$C$275,3)),"Err",IF(VLOOKUP(AV133,'Player List'!$A$3:$C$275,3)='Player Input'!$B133,"OK",IF(VLOOKUP(AV133,'Player List'!$A$3:$C$275,2)=VLOOKUP($B133,'Lookup Lists'!$A$2:$C$23,3),"CS","Err"))))</f>
        <v>OK</v>
      </c>
      <c r="BR133" s="3" t="str">
        <f>IF(AW133=" ","OK",IF(ISBLANK(VLOOKUP(AW133,'Player List'!$A$3:$C$275,3)),"Err",IF(VLOOKUP(AW133,'Player List'!$A$3:$C$275,3)='Player Input'!$B133,"OK",IF(VLOOKUP(AW133,'Player List'!$A$3:$C$275,2)=VLOOKUP($B133,'Lookup Lists'!$A$2:$C$23,3),"CS","Err"))))</f>
        <v>OK</v>
      </c>
      <c r="BS133" s="3" t="str">
        <f>IF(AX133=" ","OK",IF(ISBLANK(VLOOKUP(AX133,'Player List'!$A$3:$C$275,3)),"Err",IF(VLOOKUP(AX133,'Player List'!$A$3:$C$275,3)='Player Input'!$B133,"OK",IF(VLOOKUP(AX133,'Player List'!$A$3:$C$275,2)=VLOOKUP($B133,'Lookup Lists'!$A$2:$C$23,3),"CS","Err"))))</f>
        <v>OK</v>
      </c>
      <c r="BT133" s="3" t="str">
        <f>IF(AY133=" ","OK",IF(ISBLANK(VLOOKUP(AY133,'Player List'!$A$3:$C$275,3)),"Err",IF(VLOOKUP(AY133,'Player List'!$A$3:$C$275,3)='Player Input'!$B133,"OK",IF(VLOOKUP(AY133,'Player List'!$A$3:$C$275,2)=VLOOKUP($B133,'Lookup Lists'!$A$2:$C$23,3),"CS","Err"))))</f>
        <v>OK</v>
      </c>
      <c r="BU133" s="3" t="str">
        <f>IF(AZ133=" ","OK",IF(ISBLANK(VLOOKUP(AZ133,'Player List'!$A$3:$C$275,3)),"Err",IF(VLOOKUP(AZ133,'Player List'!$A$3:$C$275,3)='Player Input'!$B133,"OK",IF(VLOOKUP(AZ133,'Player List'!$A$3:$C$275,2)=VLOOKUP($B133,'Lookup Lists'!$A$2:$C$23,3),"CS","Err"))))</f>
        <v>OK</v>
      </c>
      <c r="BV133" s="3" t="str">
        <f>IF(BA133=" ","OK",IF(ISBLANK(VLOOKUP(BA133,'Player List'!$A$3:$C$275,3)),"Err",IF(VLOOKUP(BA133,'Player List'!$A$3:$C$275,3)='Player Input'!$B133,"OK",IF(VLOOKUP(BA133,'Player List'!$A$3:$C$275,2)=VLOOKUP($B133,'Lookup Lists'!$A$2:$C$23,3),"CS","Err"))))</f>
        <v>OK</v>
      </c>
      <c r="BW133" s="3" t="str">
        <f>IF(BB133=" ","OK",IF(ISBLANK(VLOOKUP(BB133,'Player List'!$A$3:$C$275,3)),"Err",IF(VLOOKUP(BB133,'Player List'!$A$3:$C$275,3)='Player Input'!$B133,"OK",IF(VLOOKUP(BB133,'Player List'!$A$3:$C$275,2)=VLOOKUP($B133,'Lookup Lists'!$A$2:$C$23,3),"CS","Err"))))</f>
        <v>OK</v>
      </c>
      <c r="BX133" s="3" t="str">
        <f>IF(BC133=" ","OK",IF(ISBLANK(VLOOKUP(BC133,'Player List'!$A$3:$C$275,3)),"Err",IF(VLOOKUP(BC133,'Player List'!$A$3:$C$275,3)='Player Input'!$B133,"OK",IF(VLOOKUP(BC133,'Player List'!$A$3:$C$275,2)=VLOOKUP($B133,'Lookup Lists'!$A$2:$C$23,3),"CS","Err"))))</f>
        <v>OK</v>
      </c>
      <c r="BY133" s="3" t="str">
        <f>IF(BD133=" ","OK",IF(ISBLANK(VLOOKUP(BD133,'Player List'!$A$3:$C$275,3)),"Err",IF(VLOOKUP(BD133,'Player List'!$A$3:$C$275,3)='Player Input'!$B133,"OK",IF(VLOOKUP(BD133,'Player List'!$A$3:$C$275,2)=VLOOKUP($B133,'Lookup Lists'!$A$2:$C$23,3),"CS","Err"))))</f>
        <v>OK</v>
      </c>
      <c r="BZ133" s="42" t="str">
        <f>IF(BE133=" ","OK",IF(ISBLANK(VLOOKUP(BE133,'Player List'!$A$3:$C$275,3)),"Err",IF(VLOOKUP(BE133,'Player List'!$A$3:$C$275,3)='Player Input'!$C133,"OK",IF(VLOOKUP(BE133,'Player List'!$A$3:$C$275,2)=VLOOKUP($C133,'Lookup Lists'!$A$2:$C$23,3),"CS","Err"))))</f>
        <v>OK</v>
      </c>
      <c r="CA133" s="3" t="str">
        <f>IF(BF133=" ","OK",IF(ISBLANK(VLOOKUP(BF133,'Player List'!$A$3:$C$275,3)),"Err",IF(VLOOKUP(BF133,'Player List'!$A$3:$C$275,3)='Player Input'!$C133,"OK",IF(VLOOKUP(BF133,'Player List'!$A$3:$C$275,2)=VLOOKUP($C133,'Lookup Lists'!$A$2:$C$23,3),"CS","Err"))))</f>
        <v>OK</v>
      </c>
      <c r="CB133" s="3" t="str">
        <f>IF(BG133=" ","OK",IF(ISBLANK(VLOOKUP(BG133,'Player List'!$A$3:$C$275,3)),"Err",IF(VLOOKUP(BG133,'Player List'!$A$3:$C$275,3)='Player Input'!$C133,"OK",IF(VLOOKUP(BG133,'Player List'!$A$3:$C$275,2)=VLOOKUP($C133,'Lookup Lists'!$A$2:$C$23,3),"CS","Err"))))</f>
        <v>OK</v>
      </c>
      <c r="CC133" s="3" t="str">
        <f>IF(BH133=" ","OK",IF(ISBLANK(VLOOKUP(BH133,'Player List'!$A$3:$C$275,3)),"Err",IF(VLOOKUP(BH133,'Player List'!$A$3:$C$275,3)='Player Input'!$C133,"OK",IF(VLOOKUP(BH133,'Player List'!$A$3:$C$275,2)=VLOOKUP($C133,'Lookup Lists'!$A$2:$C$23,3),"CS","Err"))))</f>
        <v>OK</v>
      </c>
      <c r="CD133" s="3" t="str">
        <f>IF(BI133=" ","OK",IF(ISBLANK(VLOOKUP(BI133,'Player List'!$A$3:$C$275,3)),"Err",IF(VLOOKUP(BI133,'Player List'!$A$3:$C$275,3)='Player Input'!$C133,"OK",IF(VLOOKUP(BI133,'Player List'!$A$3:$C$275,2)=VLOOKUP($C133,'Lookup Lists'!$A$2:$C$23,3),"CS","Err"))))</f>
        <v>OK</v>
      </c>
      <c r="CE133" s="3" t="str">
        <f>IF(BJ133=" ","OK",IF(ISBLANK(VLOOKUP(BJ133,'Player List'!$A$3:$C$275,3)),"Err",IF(VLOOKUP(BJ133,'Player List'!$A$3:$C$275,3)='Player Input'!$C133,"OK",IF(VLOOKUP(BJ133,'Player List'!$A$3:$C$275,2)=VLOOKUP($C133,'Lookup Lists'!$A$2:$C$23,3),"CS","Err"))))</f>
        <v>OK</v>
      </c>
      <c r="CF133" s="3" t="str">
        <f>IF(BK133=" ","OK",IF(ISBLANK(VLOOKUP(BK133,'Player List'!$A$3:$C$275,3)),"Err",IF(VLOOKUP(BK133,'Player List'!$A$3:$C$275,3)='Player Input'!$C133,"OK",IF(VLOOKUP(BK133,'Player List'!$A$3:$C$275,2)=VLOOKUP($C133,'Lookup Lists'!$A$2:$C$23,3),"CS","Err"))))</f>
        <v>OK</v>
      </c>
      <c r="CG133" s="3" t="str">
        <f>IF(BL133=" ","OK",IF(ISBLANK(VLOOKUP(BL133,'Player List'!$A$3:$C$275,3)),"Err",IF(VLOOKUP(BL133,'Player List'!$A$3:$C$275,3)='Player Input'!$C133,"OK",IF(VLOOKUP(BL133,'Player List'!$A$3:$C$275,2)=VLOOKUP($C133,'Lookup Lists'!$A$2:$C$23,3),"CS","Err"))))</f>
        <v>OK</v>
      </c>
      <c r="CH133" s="3" t="str">
        <f>IF(BM133=" ","OK",IF(ISBLANK(VLOOKUP(BM133,'Player List'!$A$3:$C$275,3)),"Err",IF(VLOOKUP(BM133,'Player List'!$A$3:$C$275,3)='Player Input'!$C133,"OK",IF(VLOOKUP(BM133,'Player List'!$A$3:$C$275,2)=VLOOKUP($C133,'Lookup Lists'!$A$2:$C$23,3),"CS","Err"))))</f>
        <v>OK</v>
      </c>
      <c r="CI133" s="43" t="str">
        <f>IF(BN133=" ","OK",IF(ISBLANK(VLOOKUP(BN133,'Player List'!$A$3:$C$275,3)),"Err",IF(VLOOKUP(BN133,'Player List'!$A$3:$C$275,3)='Player Input'!$C133,"OK",IF(VLOOKUP(BN133,'Player List'!$A$3:$C$275,2)=VLOOKUP($C133,'Lookup Lists'!$A$2:$C$23,3),"CS","Err"))))</f>
        <v>OK</v>
      </c>
    </row>
    <row r="134" spans="1:87" x14ac:dyDescent="0.2">
      <c r="A134" s="108">
        <v>42755</v>
      </c>
      <c r="B134" s="109" t="s">
        <v>270</v>
      </c>
      <c r="C134" s="109" t="s">
        <v>346</v>
      </c>
      <c r="D134" s="60" t="str">
        <f t="shared" si="106"/>
        <v>OK</v>
      </c>
      <c r="E134" s="42">
        <v>21</v>
      </c>
      <c r="F134" s="46" t="str">
        <f>VLOOKUP(E134,'Player List'!$A$3:$F$275,6)</f>
        <v>O WATKINS</v>
      </c>
      <c r="G134" s="3">
        <v>365</v>
      </c>
      <c r="H134" s="46" t="str">
        <f>VLOOKUP(G134,'Player List'!$A$3:$F$275,6)</f>
        <v>A MARFELL</v>
      </c>
      <c r="I134" s="3">
        <v>273</v>
      </c>
      <c r="J134" s="46" t="str">
        <f>VLOOKUP(I134,'Player List'!$A$3:$F$275,6)</f>
        <v>J BEVAN</v>
      </c>
      <c r="K134" s="3">
        <v>14</v>
      </c>
      <c r="L134" s="46" t="str">
        <f>VLOOKUP(K134,'Player List'!$A$3:$F$275,6)</f>
        <v>D BYWATER</v>
      </c>
      <c r="M134" s="42">
        <v>320</v>
      </c>
      <c r="N134" s="46" t="str">
        <f>VLOOKUP(M134,'Player List'!$A$3:$F$275,6)</f>
        <v>C BIRKIN</v>
      </c>
      <c r="O134" s="3">
        <v>279</v>
      </c>
      <c r="P134" s="46" t="str">
        <f>VLOOKUP(O134,'Player List'!$A$3:$F$275,6)</f>
        <v>R MARTIN</v>
      </c>
      <c r="Q134" s="3">
        <v>19</v>
      </c>
      <c r="R134" s="46" t="str">
        <f>VLOOKUP(Q134,'Player List'!$A$3:$F$275,6)</f>
        <v>J OAKMAN</v>
      </c>
      <c r="S134" s="3">
        <v>13</v>
      </c>
      <c r="T134" s="47" t="str">
        <f>VLOOKUP(S134,'Player List'!$A$3:$F$275,6)</f>
        <v>G BYWATER</v>
      </c>
      <c r="U134" s="46"/>
      <c r="V134" s="46" t="e">
        <f>VLOOKUP(U134,'Player List'!$A$3:$F$275,6)</f>
        <v>#N/A</v>
      </c>
      <c r="W134" s="46"/>
      <c r="X134" s="47" t="e">
        <f>VLOOKUP(W134,'Player List'!$A$3:$F$275,6)</f>
        <v>#N/A</v>
      </c>
      <c r="Y134" s="34"/>
      <c r="Z134" s="42">
        <v>303</v>
      </c>
      <c r="AA134" s="46" t="str">
        <f>VLOOKUP(Z134,'Player List'!$A$3:$F$275,6)</f>
        <v>P JONES</v>
      </c>
      <c r="AB134" s="3">
        <v>60</v>
      </c>
      <c r="AC134" s="46" t="str">
        <f>VLOOKUP(AB134,'Player List'!$A$3:$F$275,6)</f>
        <v>J KING</v>
      </c>
      <c r="AD134" s="3">
        <v>92</v>
      </c>
      <c r="AE134" s="46" t="str">
        <f>VLOOKUP(AD134,'Player List'!$A$3:$F$275,6)</f>
        <v>A BESLEY</v>
      </c>
      <c r="AF134" s="3">
        <v>65</v>
      </c>
      <c r="AG134" s="47" t="str">
        <f>VLOOKUP(AF134,'Player List'!$A$3:$F$275,6)</f>
        <v>A BARLOW</v>
      </c>
      <c r="AH134" s="42">
        <v>305</v>
      </c>
      <c r="AI134" s="46" t="str">
        <f>VLOOKUP(AH134,'Player List'!$A$3:$F$275,6)</f>
        <v>J WADLEY</v>
      </c>
      <c r="AJ134" s="3">
        <v>358</v>
      </c>
      <c r="AK134" s="46" t="str">
        <f>VLOOKUP(AJ134,'Player List'!$A$3:$F$275,6)</f>
        <v>L BARLOW</v>
      </c>
      <c r="AL134" s="3">
        <v>66</v>
      </c>
      <c r="AM134" s="46" t="str">
        <f>VLOOKUP(AL134,'Player List'!$A$3:$F$275,6)</f>
        <v>H RENFIELD</v>
      </c>
      <c r="AN134" s="3">
        <v>69</v>
      </c>
      <c r="AO134" s="47" t="str">
        <f>VLOOKUP(AN134,'Player List'!$A$3:$F$275,6)</f>
        <v>J TAYLOR</v>
      </c>
      <c r="AP134" s="46"/>
      <c r="AQ134" s="46" t="e">
        <f>VLOOKUP(AP134,'Player List'!$A$3:$F$275,6)</f>
        <v>#N/A</v>
      </c>
      <c r="AR134" s="46"/>
      <c r="AS134" s="47" t="e">
        <f>VLOOKUP(AR134,'Player List'!$A$3:$F$275,6)</f>
        <v>#N/A</v>
      </c>
      <c r="AU134" s="42">
        <f t="shared" si="74"/>
        <v>21</v>
      </c>
      <c r="AV134" s="3">
        <f t="shared" si="75"/>
        <v>365</v>
      </c>
      <c r="AW134" s="3">
        <f t="shared" si="76"/>
        <v>273</v>
      </c>
      <c r="AX134" s="3">
        <f t="shared" si="77"/>
        <v>14</v>
      </c>
      <c r="AY134" s="3">
        <f t="shared" si="78"/>
        <v>320</v>
      </c>
      <c r="AZ134" s="3">
        <f t="shared" si="79"/>
        <v>279</v>
      </c>
      <c r="BA134" s="3">
        <f t="shared" si="80"/>
        <v>19</v>
      </c>
      <c r="BB134" s="3">
        <f t="shared" si="81"/>
        <v>13</v>
      </c>
      <c r="BC134" s="3" t="str">
        <f t="shared" ref="BC134:BC226" si="107">IF(+U134&gt;0,U134," ")</f>
        <v xml:space="preserve"> </v>
      </c>
      <c r="BD134" s="3" t="str">
        <f t="shared" ref="BD134:BD226" si="108">IF(+W134&gt;0,W134," ")</f>
        <v xml:space="preserve"> </v>
      </c>
      <c r="BE134" s="42">
        <f t="shared" si="82"/>
        <v>303</v>
      </c>
      <c r="BF134" s="3">
        <f t="shared" si="83"/>
        <v>60</v>
      </c>
      <c r="BG134" s="3">
        <f t="shared" si="84"/>
        <v>92</v>
      </c>
      <c r="BH134" s="3">
        <f t="shared" si="85"/>
        <v>65</v>
      </c>
      <c r="BI134" s="3">
        <f t="shared" si="86"/>
        <v>305</v>
      </c>
      <c r="BJ134" s="3">
        <f t="shared" si="87"/>
        <v>358</v>
      </c>
      <c r="BK134" s="3">
        <f t="shared" si="88"/>
        <v>66</v>
      </c>
      <c r="BL134" s="3">
        <f t="shared" si="89"/>
        <v>69</v>
      </c>
      <c r="BM134" s="3" t="str">
        <f t="shared" ref="BM134:BM226" si="109">IF(+AP134&gt;0,AP134," ")</f>
        <v xml:space="preserve"> </v>
      </c>
      <c r="BN134" s="43" t="str">
        <f t="shared" ref="BN134:BN226" si="110">IF(+AR134&gt;0,AR134," ")</f>
        <v xml:space="preserve"> </v>
      </c>
      <c r="BP134" s="42" t="str">
        <f>IF(AU134=" ","OK",IF(ISBLANK(VLOOKUP(AU134,'Player List'!$A$3:$C$275,3)),"Err",IF(VLOOKUP(AU134,'Player List'!$A$3:$C$275,3)='Player Input'!$B134,"OK",IF(VLOOKUP(AU134,'Player List'!$A$3:$C$275,2)=VLOOKUP($B134,'Lookup Lists'!$A$2:$C$23,3),"CS","Err"))))</f>
        <v>OK</v>
      </c>
      <c r="BQ134" s="3" t="str">
        <f>IF(AV134=" ","OK",IF(ISBLANK(VLOOKUP(AV134,'Player List'!$A$3:$C$275,3)),"Err",IF(VLOOKUP(AV134,'Player List'!$A$3:$C$275,3)='Player Input'!$B134,"OK",IF(VLOOKUP(AV134,'Player List'!$A$3:$C$275,2)=VLOOKUP($B134,'Lookup Lists'!$A$2:$C$23,3),"CS","Err"))))</f>
        <v>OK</v>
      </c>
      <c r="BR134" s="3" t="str">
        <f>IF(AW134=" ","OK",IF(ISBLANK(VLOOKUP(AW134,'Player List'!$A$3:$C$275,3)),"Err",IF(VLOOKUP(AW134,'Player List'!$A$3:$C$275,3)='Player Input'!$B134,"OK",IF(VLOOKUP(AW134,'Player List'!$A$3:$C$275,2)=VLOOKUP($B134,'Lookup Lists'!$A$2:$C$23,3),"CS","Err"))))</f>
        <v>OK</v>
      </c>
      <c r="BS134" s="3" t="str">
        <f>IF(AX134=" ","OK",IF(ISBLANK(VLOOKUP(AX134,'Player List'!$A$3:$C$275,3)),"Err",IF(VLOOKUP(AX134,'Player List'!$A$3:$C$275,3)='Player Input'!$B134,"OK",IF(VLOOKUP(AX134,'Player List'!$A$3:$C$275,2)=VLOOKUP($B134,'Lookup Lists'!$A$2:$C$23,3),"CS","Err"))))</f>
        <v>OK</v>
      </c>
      <c r="BT134" s="3" t="str">
        <f>IF(AY134=" ","OK",IF(ISBLANK(VLOOKUP(AY134,'Player List'!$A$3:$C$275,3)),"Err",IF(VLOOKUP(AY134,'Player List'!$A$3:$C$275,3)='Player Input'!$B134,"OK",IF(VLOOKUP(AY134,'Player List'!$A$3:$C$275,2)=VLOOKUP($B134,'Lookup Lists'!$A$2:$C$23,3),"CS","Err"))))</f>
        <v>OK</v>
      </c>
      <c r="BU134" s="3" t="str">
        <f>IF(AZ134=" ","OK",IF(ISBLANK(VLOOKUP(AZ134,'Player List'!$A$3:$C$275,3)),"Err",IF(VLOOKUP(AZ134,'Player List'!$A$3:$C$275,3)='Player Input'!$B134,"OK",IF(VLOOKUP(AZ134,'Player List'!$A$3:$C$275,2)=VLOOKUP($B134,'Lookup Lists'!$A$2:$C$23,3),"CS","Err"))))</f>
        <v>OK</v>
      </c>
      <c r="BV134" s="3" t="str">
        <f>IF(BA134=" ","OK",IF(ISBLANK(VLOOKUP(BA134,'Player List'!$A$3:$C$275,3)),"Err",IF(VLOOKUP(BA134,'Player List'!$A$3:$C$275,3)='Player Input'!$B134,"OK",IF(VLOOKUP(BA134,'Player List'!$A$3:$C$275,2)=VLOOKUP($B134,'Lookup Lists'!$A$2:$C$23,3),"CS","Err"))))</f>
        <v>OK</v>
      </c>
      <c r="BW134" s="3" t="str">
        <f>IF(BB134=" ","OK",IF(ISBLANK(VLOOKUP(BB134,'Player List'!$A$3:$C$275,3)),"Err",IF(VLOOKUP(BB134,'Player List'!$A$3:$C$275,3)='Player Input'!$B134,"OK",IF(VLOOKUP(BB134,'Player List'!$A$3:$C$275,2)=VLOOKUP($B134,'Lookup Lists'!$A$2:$C$23,3),"CS","Err"))))</f>
        <v>OK</v>
      </c>
      <c r="BX134" s="3" t="str">
        <f>IF(BC134=" ","OK",IF(ISBLANK(VLOOKUP(BC134,'Player List'!$A$3:$C$275,3)),"Err",IF(VLOOKUP(BC134,'Player List'!$A$3:$C$275,3)='Player Input'!$B134,"OK",IF(VLOOKUP(BC134,'Player List'!$A$3:$C$275,2)=VLOOKUP($B134,'Lookup Lists'!$A$2:$C$23,3),"CS","Err"))))</f>
        <v>OK</v>
      </c>
      <c r="BY134" s="3" t="str">
        <f>IF(BD134=" ","OK",IF(ISBLANK(VLOOKUP(BD134,'Player List'!$A$3:$C$275,3)),"Err",IF(VLOOKUP(BD134,'Player List'!$A$3:$C$275,3)='Player Input'!$B134,"OK",IF(VLOOKUP(BD134,'Player List'!$A$3:$C$275,2)=VLOOKUP($B134,'Lookup Lists'!$A$2:$C$23,3),"CS","Err"))))</f>
        <v>OK</v>
      </c>
      <c r="BZ134" s="42" t="str">
        <f>IF(BE134=" ","OK",IF(ISBLANK(VLOOKUP(BE134,'Player List'!$A$3:$C$275,3)),"Err",IF(VLOOKUP(BE134,'Player List'!$A$3:$C$275,3)='Player Input'!$C134,"OK",IF(VLOOKUP(BE134,'Player List'!$A$3:$C$275,2)=VLOOKUP($C134,'Lookup Lists'!$A$2:$C$23,3),"CS","Err"))))</f>
        <v>OK</v>
      </c>
      <c r="CA134" s="3" t="str">
        <f>IF(BF134=" ","OK",IF(ISBLANK(VLOOKUP(BF134,'Player List'!$A$3:$C$275,3)),"Err",IF(VLOOKUP(BF134,'Player List'!$A$3:$C$275,3)='Player Input'!$C134,"OK",IF(VLOOKUP(BF134,'Player List'!$A$3:$C$275,2)=VLOOKUP($C134,'Lookup Lists'!$A$2:$C$23,3),"CS","Err"))))</f>
        <v>OK</v>
      </c>
      <c r="CB134" s="3" t="str">
        <f>IF(BG134=" ","OK",IF(ISBLANK(VLOOKUP(BG134,'Player List'!$A$3:$C$275,3)),"Err",IF(VLOOKUP(BG134,'Player List'!$A$3:$C$275,3)='Player Input'!$C134,"OK",IF(VLOOKUP(BG134,'Player List'!$A$3:$C$275,2)=VLOOKUP($C134,'Lookup Lists'!$A$2:$C$23,3),"CS","Err"))))</f>
        <v>OK</v>
      </c>
      <c r="CC134" s="3" t="str">
        <f>IF(BH134=" ","OK",IF(ISBLANK(VLOOKUP(BH134,'Player List'!$A$3:$C$275,3)),"Err",IF(VLOOKUP(BH134,'Player List'!$A$3:$C$275,3)='Player Input'!$C134,"OK",IF(VLOOKUP(BH134,'Player List'!$A$3:$C$275,2)=VLOOKUP($C134,'Lookup Lists'!$A$2:$C$23,3),"CS","Err"))))</f>
        <v>OK</v>
      </c>
      <c r="CD134" s="3" t="str">
        <f>IF(BI134=" ","OK",IF(ISBLANK(VLOOKUP(BI134,'Player List'!$A$3:$C$275,3)),"Err",IF(VLOOKUP(BI134,'Player List'!$A$3:$C$275,3)='Player Input'!$C134,"OK",IF(VLOOKUP(BI134,'Player List'!$A$3:$C$275,2)=VLOOKUP($C134,'Lookup Lists'!$A$2:$C$23,3),"CS","Err"))))</f>
        <v>OK</v>
      </c>
      <c r="CE134" s="3" t="str">
        <f>IF(BJ134=" ","OK",IF(ISBLANK(VLOOKUP(BJ134,'Player List'!$A$3:$C$275,3)),"Err",IF(VLOOKUP(BJ134,'Player List'!$A$3:$C$275,3)='Player Input'!$C134,"OK",IF(VLOOKUP(BJ134,'Player List'!$A$3:$C$275,2)=VLOOKUP($C134,'Lookup Lists'!$A$2:$C$23,3),"CS","Err"))))</f>
        <v>OK</v>
      </c>
      <c r="CF134" s="3" t="str">
        <f>IF(BK134=" ","OK",IF(ISBLANK(VLOOKUP(BK134,'Player List'!$A$3:$C$275,3)),"Err",IF(VLOOKUP(BK134,'Player List'!$A$3:$C$275,3)='Player Input'!$C134,"OK",IF(VLOOKUP(BK134,'Player List'!$A$3:$C$275,2)=VLOOKUP($C134,'Lookup Lists'!$A$2:$C$23,3),"CS","Err"))))</f>
        <v>OK</v>
      </c>
      <c r="CG134" s="3" t="str">
        <f>IF(BL134=" ","OK",IF(ISBLANK(VLOOKUP(BL134,'Player List'!$A$3:$C$275,3)),"Err",IF(VLOOKUP(BL134,'Player List'!$A$3:$C$275,3)='Player Input'!$C134,"OK",IF(VLOOKUP(BL134,'Player List'!$A$3:$C$275,2)=VLOOKUP($C134,'Lookup Lists'!$A$2:$C$23,3),"CS","Err"))))</f>
        <v>OK</v>
      </c>
      <c r="CH134" s="3" t="str">
        <f>IF(BM134=" ","OK",IF(ISBLANK(VLOOKUP(BM134,'Player List'!$A$3:$C$275,3)),"Err",IF(VLOOKUP(BM134,'Player List'!$A$3:$C$275,3)='Player Input'!$C134,"OK",IF(VLOOKUP(BM134,'Player List'!$A$3:$C$275,2)=VLOOKUP($C134,'Lookup Lists'!$A$2:$C$23,3),"CS","Err"))))</f>
        <v>OK</v>
      </c>
      <c r="CI134" s="43" t="str">
        <f>IF(BN134=" ","OK",IF(ISBLANK(VLOOKUP(BN134,'Player List'!$A$3:$C$275,3)),"Err",IF(VLOOKUP(BN134,'Player List'!$A$3:$C$275,3)='Player Input'!$C134,"OK",IF(VLOOKUP(BN134,'Player List'!$A$3:$C$275,2)=VLOOKUP($C134,'Lookup Lists'!$A$2:$C$23,3),"CS","Err"))))</f>
        <v>OK</v>
      </c>
    </row>
    <row r="135" spans="1:87" x14ac:dyDescent="0.2">
      <c r="A135" s="90">
        <v>42756</v>
      </c>
      <c r="B135" s="89" t="s">
        <v>272</v>
      </c>
      <c r="C135" s="89" t="s">
        <v>262</v>
      </c>
      <c r="D135" s="60" t="str">
        <f t="shared" si="106"/>
        <v>OK</v>
      </c>
      <c r="E135" s="42">
        <v>157</v>
      </c>
      <c r="F135" s="46" t="str">
        <f>VLOOKUP(E135,'Player List'!$A$3:$F$275,6)</f>
        <v>S DIX</v>
      </c>
      <c r="G135" s="3">
        <v>165</v>
      </c>
      <c r="H135" s="46" t="str">
        <f>VLOOKUP(G135,'Player List'!$A$3:$F$275,6)</f>
        <v>P COOK</v>
      </c>
      <c r="I135" s="3">
        <v>155</v>
      </c>
      <c r="J135" s="46" t="str">
        <f>VLOOKUP(I135,'Player List'!$A$3:$F$275,6)</f>
        <v>H CHURCHILL</v>
      </c>
      <c r="K135" s="3">
        <v>162</v>
      </c>
      <c r="L135" s="46" t="str">
        <f>VLOOKUP(K135,'Player List'!$A$3:$F$275,6)</f>
        <v>D MILLS</v>
      </c>
      <c r="M135" s="42">
        <v>161</v>
      </c>
      <c r="N135" s="46" t="str">
        <f>VLOOKUP(M135,'Player List'!$A$3:$F$275,6)</f>
        <v>P MILLS</v>
      </c>
      <c r="O135" s="3">
        <v>328</v>
      </c>
      <c r="P135" s="46" t="str">
        <f>VLOOKUP(O135,'Player List'!$A$3:$F$275,6)</f>
        <v>P JENKINSON</v>
      </c>
      <c r="Q135" s="3">
        <v>319</v>
      </c>
      <c r="R135" s="46" t="str">
        <f>VLOOKUP(Q135,'Player List'!$A$3:$F$275,6)</f>
        <v>R PEARCE</v>
      </c>
      <c r="S135" s="3">
        <v>166</v>
      </c>
      <c r="T135" s="47" t="str">
        <f>VLOOKUP(S135,'Player List'!$A$3:$F$275,6)</f>
        <v>J PERKS</v>
      </c>
      <c r="U135" s="46"/>
      <c r="V135" s="46" t="e">
        <f>VLOOKUP(U135,'Player List'!$A$3:$F$275,6)</f>
        <v>#N/A</v>
      </c>
      <c r="W135" s="46"/>
      <c r="X135" s="47" t="e">
        <f>VLOOKUP(W135,'Player List'!$A$3:$F$275,6)</f>
        <v>#N/A</v>
      </c>
      <c r="Y135" s="34"/>
      <c r="Z135" s="42">
        <v>116</v>
      </c>
      <c r="AA135" s="46" t="str">
        <f>VLOOKUP(Z135,'Player List'!$A$3:$F$275,6)</f>
        <v>S AYLING</v>
      </c>
      <c r="AB135" s="3">
        <v>110</v>
      </c>
      <c r="AC135" s="46" t="str">
        <f>VLOOKUP(AB135,'Player List'!$A$3:$F$275,6)</f>
        <v>J BELL</v>
      </c>
      <c r="AD135" s="3">
        <v>118</v>
      </c>
      <c r="AE135" s="46" t="str">
        <f>VLOOKUP(AD135,'Player List'!$A$3:$F$275,6)</f>
        <v>V HOWLEY</v>
      </c>
      <c r="AF135" s="3">
        <v>111</v>
      </c>
      <c r="AG135" s="47" t="str">
        <f>VLOOKUP(AF135,'Player List'!$A$3:$F$275,6)</f>
        <v>S MCINTYRE</v>
      </c>
      <c r="AH135" s="42">
        <v>223</v>
      </c>
      <c r="AI135" s="46" t="str">
        <f>VLOOKUP(AH135,'Player List'!$A$3:$F$275,6)</f>
        <v>B TWEEDALE</v>
      </c>
      <c r="AJ135" s="3">
        <v>317</v>
      </c>
      <c r="AK135" s="46" t="str">
        <f>VLOOKUP(AJ135,'Player List'!$A$3:$F$275,6)</f>
        <v>D GOSLING-SMITH</v>
      </c>
      <c r="AL135" s="3">
        <v>120</v>
      </c>
      <c r="AM135" s="46" t="str">
        <f>VLOOKUP(AL135,'Player List'!$A$3:$F$275,6)</f>
        <v>D SPENCER</v>
      </c>
      <c r="AN135" s="3">
        <v>113</v>
      </c>
      <c r="AO135" s="47" t="str">
        <f>VLOOKUP(AN135,'Player List'!$A$3:$F$275,6)</f>
        <v>S CURTIS</v>
      </c>
      <c r="AP135" s="46"/>
      <c r="AQ135" s="46" t="e">
        <f>VLOOKUP(AP135,'Player List'!$A$3:$F$275,6)</f>
        <v>#N/A</v>
      </c>
      <c r="AR135" s="46"/>
      <c r="AS135" s="47" t="e">
        <f>VLOOKUP(AR135,'Player List'!$A$3:$F$275,6)</f>
        <v>#N/A</v>
      </c>
      <c r="AU135" s="42">
        <f t="shared" si="74"/>
        <v>157</v>
      </c>
      <c r="AV135" s="3">
        <f t="shared" si="75"/>
        <v>165</v>
      </c>
      <c r="AW135" s="3">
        <f t="shared" si="76"/>
        <v>155</v>
      </c>
      <c r="AX135" s="3">
        <f t="shared" si="77"/>
        <v>162</v>
      </c>
      <c r="AY135" s="3">
        <f t="shared" si="78"/>
        <v>161</v>
      </c>
      <c r="AZ135" s="3">
        <f t="shared" si="79"/>
        <v>328</v>
      </c>
      <c r="BA135" s="3">
        <f t="shared" si="80"/>
        <v>319</v>
      </c>
      <c r="BB135" s="3">
        <f t="shared" si="81"/>
        <v>166</v>
      </c>
      <c r="BC135" s="3" t="str">
        <f t="shared" si="107"/>
        <v xml:space="preserve"> </v>
      </c>
      <c r="BD135" s="3" t="str">
        <f t="shared" si="108"/>
        <v xml:space="preserve"> </v>
      </c>
      <c r="BE135" s="42">
        <f t="shared" si="82"/>
        <v>116</v>
      </c>
      <c r="BF135" s="3">
        <f t="shared" si="83"/>
        <v>110</v>
      </c>
      <c r="BG135" s="3">
        <f t="shared" si="84"/>
        <v>118</v>
      </c>
      <c r="BH135" s="3">
        <f t="shared" si="85"/>
        <v>111</v>
      </c>
      <c r="BI135" s="3">
        <f t="shared" si="86"/>
        <v>223</v>
      </c>
      <c r="BJ135" s="3">
        <f t="shared" si="87"/>
        <v>317</v>
      </c>
      <c r="BK135" s="3">
        <f t="shared" si="88"/>
        <v>120</v>
      </c>
      <c r="BL135" s="3">
        <f t="shared" si="89"/>
        <v>113</v>
      </c>
      <c r="BM135" s="3" t="str">
        <f t="shared" si="109"/>
        <v xml:space="preserve"> </v>
      </c>
      <c r="BN135" s="43" t="str">
        <f t="shared" si="110"/>
        <v xml:space="preserve"> </v>
      </c>
      <c r="BP135" s="42" t="str">
        <f>IF(AU135=" ","OK",IF(ISBLANK(VLOOKUP(AU135,'Player List'!$A$3:$C$275,3)),"Err",IF(VLOOKUP(AU135,'Player List'!$A$3:$C$275,3)='Player Input'!$B135,"OK",IF(VLOOKUP(AU135,'Player List'!$A$3:$C$275,2)=VLOOKUP($B135,'Lookup Lists'!$A$2:$C$23,3),"CS","Err"))))</f>
        <v>OK</v>
      </c>
      <c r="BQ135" s="3" t="str">
        <f>IF(AV135=" ","OK",IF(ISBLANK(VLOOKUP(AV135,'Player List'!$A$3:$C$275,3)),"Err",IF(VLOOKUP(AV135,'Player List'!$A$3:$C$275,3)='Player Input'!$B135,"OK",IF(VLOOKUP(AV135,'Player List'!$A$3:$C$275,2)=VLOOKUP($B135,'Lookup Lists'!$A$2:$C$23,3),"CS","Err"))))</f>
        <v>OK</v>
      </c>
      <c r="BR135" s="3" t="str">
        <f>IF(AW135=" ","OK",IF(ISBLANK(VLOOKUP(AW135,'Player List'!$A$3:$C$275,3)),"Err",IF(VLOOKUP(AW135,'Player List'!$A$3:$C$275,3)='Player Input'!$B135,"OK",IF(VLOOKUP(AW135,'Player List'!$A$3:$C$275,2)=VLOOKUP($B135,'Lookup Lists'!$A$2:$C$23,3),"CS","Err"))))</f>
        <v>OK</v>
      </c>
      <c r="BS135" s="3" t="str">
        <f>IF(AX135=" ","OK",IF(ISBLANK(VLOOKUP(AX135,'Player List'!$A$3:$C$275,3)),"Err",IF(VLOOKUP(AX135,'Player List'!$A$3:$C$275,3)='Player Input'!$B135,"OK",IF(VLOOKUP(AX135,'Player List'!$A$3:$C$275,2)=VLOOKUP($B135,'Lookup Lists'!$A$2:$C$23,3),"CS","Err"))))</f>
        <v>OK</v>
      </c>
      <c r="BT135" s="3" t="str">
        <f>IF(AY135=" ","OK",IF(ISBLANK(VLOOKUP(AY135,'Player List'!$A$3:$C$275,3)),"Err",IF(VLOOKUP(AY135,'Player List'!$A$3:$C$275,3)='Player Input'!$B135,"OK",IF(VLOOKUP(AY135,'Player List'!$A$3:$C$275,2)=VLOOKUP($B135,'Lookup Lists'!$A$2:$C$23,3),"CS","Err"))))</f>
        <v>OK</v>
      </c>
      <c r="BU135" s="3" t="str">
        <f>IF(AZ135=" ","OK",IF(ISBLANK(VLOOKUP(AZ135,'Player List'!$A$3:$C$275,3)),"Err",IF(VLOOKUP(AZ135,'Player List'!$A$3:$C$275,3)='Player Input'!$B135,"OK",IF(VLOOKUP(AZ135,'Player List'!$A$3:$C$275,2)=VLOOKUP($B135,'Lookup Lists'!$A$2:$C$23,3),"CS","Err"))))</f>
        <v>OK</v>
      </c>
      <c r="BV135" s="3" t="str">
        <f>IF(BA135=" ","OK",IF(ISBLANK(VLOOKUP(BA135,'Player List'!$A$3:$C$275,3)),"Err",IF(VLOOKUP(BA135,'Player List'!$A$3:$C$275,3)='Player Input'!$B135,"OK",IF(VLOOKUP(BA135,'Player List'!$A$3:$C$275,2)=VLOOKUP($B135,'Lookup Lists'!$A$2:$C$23,3),"CS","Err"))))</f>
        <v>OK</v>
      </c>
      <c r="BW135" s="3" t="str">
        <f>IF(BB135=" ","OK",IF(ISBLANK(VLOOKUP(BB135,'Player List'!$A$3:$C$275,3)),"Err",IF(VLOOKUP(BB135,'Player List'!$A$3:$C$275,3)='Player Input'!$B135,"OK",IF(VLOOKUP(BB135,'Player List'!$A$3:$C$275,2)=VLOOKUP($B135,'Lookup Lists'!$A$2:$C$23,3),"CS","Err"))))</f>
        <v>OK</v>
      </c>
      <c r="BX135" s="3" t="str">
        <f>IF(BC135=" ","OK",IF(ISBLANK(VLOOKUP(BC135,'Player List'!$A$3:$C$275,3)),"Err",IF(VLOOKUP(BC135,'Player List'!$A$3:$C$275,3)='Player Input'!$B135,"OK",IF(VLOOKUP(BC135,'Player List'!$A$3:$C$275,2)=VLOOKUP($B135,'Lookup Lists'!$A$2:$C$23,3),"CS","Err"))))</f>
        <v>OK</v>
      </c>
      <c r="BY135" s="3" t="str">
        <f>IF(BD135=" ","OK",IF(ISBLANK(VLOOKUP(BD135,'Player List'!$A$3:$C$275,3)),"Err",IF(VLOOKUP(BD135,'Player List'!$A$3:$C$275,3)='Player Input'!$B135,"OK",IF(VLOOKUP(BD135,'Player List'!$A$3:$C$275,2)=VLOOKUP($B135,'Lookup Lists'!$A$2:$C$23,3),"CS","Err"))))</f>
        <v>OK</v>
      </c>
      <c r="BZ135" s="42" t="str">
        <f>IF(BE135=" ","OK",IF(ISBLANK(VLOOKUP(BE135,'Player List'!$A$3:$C$275,3)),"Err",IF(VLOOKUP(BE135,'Player List'!$A$3:$C$275,3)='Player Input'!$C135,"OK",IF(VLOOKUP(BE135,'Player List'!$A$3:$C$275,2)=VLOOKUP($C135,'Lookup Lists'!$A$2:$C$23,3),"CS","Err"))))</f>
        <v>OK</v>
      </c>
      <c r="CA135" s="3" t="str">
        <f>IF(BF135=" ","OK",IF(ISBLANK(VLOOKUP(BF135,'Player List'!$A$3:$C$275,3)),"Err",IF(VLOOKUP(BF135,'Player List'!$A$3:$C$275,3)='Player Input'!$C135,"OK",IF(VLOOKUP(BF135,'Player List'!$A$3:$C$275,2)=VLOOKUP($C135,'Lookup Lists'!$A$2:$C$23,3),"CS","Err"))))</f>
        <v>OK</v>
      </c>
      <c r="CB135" s="3" t="str">
        <f>IF(BG135=" ","OK",IF(ISBLANK(VLOOKUP(BG135,'Player List'!$A$3:$C$275,3)),"Err",IF(VLOOKUP(BG135,'Player List'!$A$3:$C$275,3)='Player Input'!$C135,"OK",IF(VLOOKUP(BG135,'Player List'!$A$3:$C$275,2)=VLOOKUP($C135,'Lookup Lists'!$A$2:$C$23,3),"CS","Err"))))</f>
        <v>OK</v>
      </c>
      <c r="CC135" s="3" t="str">
        <f>IF(BH135=" ","OK",IF(ISBLANK(VLOOKUP(BH135,'Player List'!$A$3:$C$275,3)),"Err",IF(VLOOKUP(BH135,'Player List'!$A$3:$C$275,3)='Player Input'!$C135,"OK",IF(VLOOKUP(BH135,'Player List'!$A$3:$C$275,2)=VLOOKUP($C135,'Lookup Lists'!$A$2:$C$23,3),"CS","Err"))))</f>
        <v>OK</v>
      </c>
      <c r="CD135" s="3" t="str">
        <f>IF(BI135=" ","OK",IF(ISBLANK(VLOOKUP(BI135,'Player List'!$A$3:$C$275,3)),"Err",IF(VLOOKUP(BI135,'Player List'!$A$3:$C$275,3)='Player Input'!$C135,"OK",IF(VLOOKUP(BI135,'Player List'!$A$3:$C$275,2)=VLOOKUP($C135,'Lookup Lists'!$A$2:$C$23,3),"CS","Err"))))</f>
        <v>OK</v>
      </c>
      <c r="CE135" s="3" t="str">
        <f>IF(BJ135=" ","OK",IF(ISBLANK(VLOOKUP(BJ135,'Player List'!$A$3:$C$275,3)),"Err",IF(VLOOKUP(BJ135,'Player List'!$A$3:$C$275,3)='Player Input'!$C135,"OK",IF(VLOOKUP(BJ135,'Player List'!$A$3:$C$275,2)=VLOOKUP($C135,'Lookup Lists'!$A$2:$C$23,3),"CS","Err"))))</f>
        <v>OK</v>
      </c>
      <c r="CF135" s="3" t="str">
        <f>IF(BK135=" ","OK",IF(ISBLANK(VLOOKUP(BK135,'Player List'!$A$3:$C$275,3)),"Err",IF(VLOOKUP(BK135,'Player List'!$A$3:$C$275,3)='Player Input'!$C135,"OK",IF(VLOOKUP(BK135,'Player List'!$A$3:$C$275,2)=VLOOKUP($C135,'Lookup Lists'!$A$2:$C$23,3),"CS","Err"))))</f>
        <v>OK</v>
      </c>
      <c r="CG135" s="3" t="str">
        <f>IF(BL135=" ","OK",IF(ISBLANK(VLOOKUP(BL135,'Player List'!$A$3:$C$275,3)),"Err",IF(VLOOKUP(BL135,'Player List'!$A$3:$C$275,3)='Player Input'!$C135,"OK",IF(VLOOKUP(BL135,'Player List'!$A$3:$C$275,2)=VLOOKUP($C135,'Lookup Lists'!$A$2:$C$23,3),"CS","Err"))))</f>
        <v>OK</v>
      </c>
      <c r="CH135" s="3" t="str">
        <f>IF(BM135=" ","OK",IF(ISBLANK(VLOOKUP(BM135,'Player List'!$A$3:$C$275,3)),"Err",IF(VLOOKUP(BM135,'Player List'!$A$3:$C$275,3)='Player Input'!$C135,"OK",IF(VLOOKUP(BM135,'Player List'!$A$3:$C$275,2)=VLOOKUP($C135,'Lookup Lists'!$A$2:$C$23,3),"CS","Err"))))</f>
        <v>OK</v>
      </c>
      <c r="CI135" s="43" t="str">
        <f>IF(BN135=" ","OK",IF(ISBLANK(VLOOKUP(BN135,'Player List'!$A$3:$C$275,3)),"Err",IF(VLOOKUP(BN135,'Player List'!$A$3:$C$275,3)='Player Input'!$C135,"OK",IF(VLOOKUP(BN135,'Player List'!$A$3:$C$275,2)=VLOOKUP($C135,'Lookup Lists'!$A$2:$C$23,3),"CS","Err"))))</f>
        <v>OK</v>
      </c>
    </row>
    <row r="136" spans="1:87" x14ac:dyDescent="0.2">
      <c r="A136" s="108">
        <v>42758</v>
      </c>
      <c r="B136" s="109" t="s">
        <v>269</v>
      </c>
      <c r="C136" s="109" t="s">
        <v>274</v>
      </c>
      <c r="D136" s="60" t="str">
        <f t="shared" si="106"/>
        <v>OK</v>
      </c>
      <c r="E136" s="42">
        <v>11</v>
      </c>
      <c r="F136" s="46" t="str">
        <f>VLOOKUP(E136,'Player List'!$A$3:$F$275,6)</f>
        <v>D WARREN</v>
      </c>
      <c r="G136" s="3">
        <v>8</v>
      </c>
      <c r="H136" s="46" t="str">
        <f>VLOOKUP(G136,'Player List'!$A$3:$F$275,6)</f>
        <v>D SYLVESTER</v>
      </c>
      <c r="I136" s="3">
        <v>130</v>
      </c>
      <c r="J136" s="46" t="str">
        <f>VLOOKUP(I136,'Player List'!$A$3:$F$275,6)</f>
        <v>T GRIFFITHS</v>
      </c>
      <c r="K136" s="3">
        <v>4</v>
      </c>
      <c r="L136" s="46" t="str">
        <f>VLOOKUP(K136,'Player List'!$A$3:$F$275,6)</f>
        <v>R HANCOCK</v>
      </c>
      <c r="M136" s="42">
        <v>3</v>
      </c>
      <c r="N136" s="46" t="str">
        <f>VLOOKUP(M136,'Player List'!$A$3:$F$275,6)</f>
        <v>E EVANS</v>
      </c>
      <c r="O136" s="3">
        <v>286</v>
      </c>
      <c r="P136" s="46" t="str">
        <f>VLOOKUP(O136,'Player List'!$A$3:$F$275,6)</f>
        <v>M CONWAY</v>
      </c>
      <c r="Q136" s="3">
        <v>2</v>
      </c>
      <c r="R136" s="46" t="str">
        <f>VLOOKUP(Q136,'Player List'!$A$3:$F$275,6)</f>
        <v>T DARRINGTON</v>
      </c>
      <c r="S136" s="3">
        <v>5</v>
      </c>
      <c r="T136" s="47" t="str">
        <f>VLOOKUP(S136,'Player List'!$A$3:$F$275,6)</f>
        <v>M MORTIMER</v>
      </c>
      <c r="U136" s="46"/>
      <c r="V136" s="46" t="e">
        <f>VLOOKUP(U136,'Player List'!$A$3:$F$275,6)</f>
        <v>#N/A</v>
      </c>
      <c r="W136" s="46"/>
      <c r="X136" s="47" t="e">
        <f>VLOOKUP(W136,'Player List'!$A$3:$F$275,6)</f>
        <v>#N/A</v>
      </c>
      <c r="Y136" s="34"/>
      <c r="Z136" s="42">
        <v>202</v>
      </c>
      <c r="AA136" s="46" t="str">
        <f>VLOOKUP(Z136,'Player List'!$A$3:$F$275,6)</f>
        <v>M BOWDEN</v>
      </c>
      <c r="AB136" s="3">
        <v>290</v>
      </c>
      <c r="AC136" s="46" t="str">
        <f>VLOOKUP(AB136,'Player List'!$A$3:$F$275,6)</f>
        <v>J JILLINGS</v>
      </c>
      <c r="AD136" s="3">
        <v>204</v>
      </c>
      <c r="AE136" s="46" t="str">
        <f>VLOOKUP(AD136,'Player List'!$A$3:$F$275,6)</f>
        <v>G WATKINS</v>
      </c>
      <c r="AF136" s="3">
        <v>199</v>
      </c>
      <c r="AG136" s="47" t="str">
        <f>VLOOKUP(AF136,'Player List'!$A$3:$F$275,6)</f>
        <v>R COX</v>
      </c>
      <c r="AH136" s="42">
        <v>226</v>
      </c>
      <c r="AI136" s="46" t="str">
        <f>VLOOKUP(AH136,'Player List'!$A$3:$F$275,6)</f>
        <v>D MILLINGTON JONES</v>
      </c>
      <c r="AJ136" s="3">
        <v>193</v>
      </c>
      <c r="AK136" s="46" t="str">
        <f>VLOOKUP(AJ136,'Player List'!$A$3:$F$275,6)</f>
        <v>S ROGERS</v>
      </c>
      <c r="AL136" s="3">
        <v>197</v>
      </c>
      <c r="AM136" s="46" t="str">
        <f>VLOOKUP(AL136,'Player List'!$A$3:$F$275,6)</f>
        <v>J MILLS</v>
      </c>
      <c r="AN136" s="3">
        <v>191</v>
      </c>
      <c r="AO136" s="47" t="str">
        <f>VLOOKUP(AN136,'Player List'!$A$3:$F$275,6)</f>
        <v>A ROGERS</v>
      </c>
      <c r="AP136" s="46">
        <v>192</v>
      </c>
      <c r="AQ136" s="46" t="str">
        <f>VLOOKUP(AP136,'Player List'!$A$3:$F$275,6)</f>
        <v>P ROGERS</v>
      </c>
      <c r="AR136" s="46"/>
      <c r="AS136" s="47" t="e">
        <f>VLOOKUP(AR136,'Player List'!$A$3:$F$275,6)</f>
        <v>#N/A</v>
      </c>
      <c r="AU136" s="42">
        <f t="shared" si="74"/>
        <v>11</v>
      </c>
      <c r="AV136" s="3">
        <f t="shared" si="75"/>
        <v>8</v>
      </c>
      <c r="AW136" s="3">
        <f t="shared" si="76"/>
        <v>130</v>
      </c>
      <c r="AX136" s="3">
        <f t="shared" si="77"/>
        <v>4</v>
      </c>
      <c r="AY136" s="3">
        <f t="shared" si="78"/>
        <v>3</v>
      </c>
      <c r="AZ136" s="3">
        <f t="shared" si="79"/>
        <v>286</v>
      </c>
      <c r="BA136" s="3">
        <f t="shared" si="80"/>
        <v>2</v>
      </c>
      <c r="BB136" s="3">
        <f t="shared" si="81"/>
        <v>5</v>
      </c>
      <c r="BC136" s="3" t="str">
        <f t="shared" si="107"/>
        <v xml:space="preserve"> </v>
      </c>
      <c r="BD136" s="3" t="str">
        <f t="shared" si="108"/>
        <v xml:space="preserve"> </v>
      </c>
      <c r="BE136" s="42">
        <f t="shared" si="82"/>
        <v>202</v>
      </c>
      <c r="BF136" s="3">
        <f t="shared" si="83"/>
        <v>290</v>
      </c>
      <c r="BG136" s="3">
        <f t="shared" si="84"/>
        <v>204</v>
      </c>
      <c r="BH136" s="3">
        <f t="shared" si="85"/>
        <v>199</v>
      </c>
      <c r="BI136" s="3">
        <f t="shared" si="86"/>
        <v>226</v>
      </c>
      <c r="BJ136" s="3">
        <f t="shared" si="87"/>
        <v>193</v>
      </c>
      <c r="BK136" s="3">
        <f t="shared" si="88"/>
        <v>197</v>
      </c>
      <c r="BL136" s="3">
        <f t="shared" si="89"/>
        <v>191</v>
      </c>
      <c r="BM136" s="3">
        <f t="shared" si="109"/>
        <v>192</v>
      </c>
      <c r="BN136" s="43" t="str">
        <f t="shared" si="110"/>
        <v xml:space="preserve"> </v>
      </c>
      <c r="BP136" s="42" t="str">
        <f>IF(AU136=" ","OK",IF(ISBLANK(VLOOKUP(AU136,'Player List'!$A$3:$C$275,3)),"Err",IF(VLOOKUP(AU136,'Player List'!$A$3:$C$275,3)='Player Input'!$B136,"OK",IF(VLOOKUP(AU136,'Player List'!$A$3:$C$275,2)=VLOOKUP($B136,'Lookup Lists'!$A$2:$C$23,3),"CS","Err"))))</f>
        <v>OK</v>
      </c>
      <c r="BQ136" s="3" t="str">
        <f>IF(AV136=" ","OK",IF(ISBLANK(VLOOKUP(AV136,'Player List'!$A$3:$C$275,3)),"Err",IF(VLOOKUP(AV136,'Player List'!$A$3:$C$275,3)='Player Input'!$B136,"OK",IF(VLOOKUP(AV136,'Player List'!$A$3:$C$275,2)=VLOOKUP($B136,'Lookup Lists'!$A$2:$C$23,3),"CS","Err"))))</f>
        <v>OK</v>
      </c>
      <c r="BR136" s="3" t="str">
        <f>IF(AW136=" ","OK",IF(ISBLANK(VLOOKUP(AW136,'Player List'!$A$3:$C$275,3)),"Err",IF(VLOOKUP(AW136,'Player List'!$A$3:$C$275,3)='Player Input'!$B136,"OK",IF(VLOOKUP(AW136,'Player List'!$A$3:$C$275,2)=VLOOKUP($B136,'Lookup Lists'!$A$2:$C$23,3),"CS","Err"))))</f>
        <v>OK</v>
      </c>
      <c r="BS136" s="3" t="str">
        <f>IF(AX136=" ","OK",IF(ISBLANK(VLOOKUP(AX136,'Player List'!$A$3:$C$275,3)),"Err",IF(VLOOKUP(AX136,'Player List'!$A$3:$C$275,3)='Player Input'!$B136,"OK",IF(VLOOKUP(AX136,'Player List'!$A$3:$C$275,2)=VLOOKUP($B136,'Lookup Lists'!$A$2:$C$23,3),"CS","Err"))))</f>
        <v>OK</v>
      </c>
      <c r="BT136" s="3" t="str">
        <f>IF(AY136=" ","OK",IF(ISBLANK(VLOOKUP(AY136,'Player List'!$A$3:$C$275,3)),"Err",IF(VLOOKUP(AY136,'Player List'!$A$3:$C$275,3)='Player Input'!$B136,"OK",IF(VLOOKUP(AY136,'Player List'!$A$3:$C$275,2)=VLOOKUP($B136,'Lookup Lists'!$A$2:$C$23,3),"CS","Err"))))</f>
        <v>OK</v>
      </c>
      <c r="BU136" s="3" t="str">
        <f>IF(AZ136=" ","OK",IF(ISBLANK(VLOOKUP(AZ136,'Player List'!$A$3:$C$275,3)),"Err",IF(VLOOKUP(AZ136,'Player List'!$A$3:$C$275,3)='Player Input'!$B136,"OK",IF(VLOOKUP(AZ136,'Player List'!$A$3:$C$275,2)=VLOOKUP($B136,'Lookup Lists'!$A$2:$C$23,3),"CS","Err"))))</f>
        <v>OK</v>
      </c>
      <c r="BV136" s="3" t="str">
        <f>IF(BA136=" ","OK",IF(ISBLANK(VLOOKUP(BA136,'Player List'!$A$3:$C$275,3)),"Err",IF(VLOOKUP(BA136,'Player List'!$A$3:$C$275,3)='Player Input'!$B136,"OK",IF(VLOOKUP(BA136,'Player List'!$A$3:$C$275,2)=VLOOKUP($B136,'Lookup Lists'!$A$2:$C$23,3),"CS","Err"))))</f>
        <v>OK</v>
      </c>
      <c r="BW136" s="3" t="str">
        <f>IF(BB136=" ","OK",IF(ISBLANK(VLOOKUP(BB136,'Player List'!$A$3:$C$275,3)),"Err",IF(VLOOKUP(BB136,'Player List'!$A$3:$C$275,3)='Player Input'!$B136,"OK",IF(VLOOKUP(BB136,'Player List'!$A$3:$C$275,2)=VLOOKUP($B136,'Lookup Lists'!$A$2:$C$23,3),"CS","Err"))))</f>
        <v>OK</v>
      </c>
      <c r="BX136" s="3" t="str">
        <f>IF(BC136=" ","OK",IF(ISBLANK(VLOOKUP(BC136,'Player List'!$A$3:$C$275,3)),"Err",IF(VLOOKUP(BC136,'Player List'!$A$3:$C$275,3)='Player Input'!$B136,"OK",IF(VLOOKUP(BC136,'Player List'!$A$3:$C$275,2)=VLOOKUP($B136,'Lookup Lists'!$A$2:$C$23,3),"CS","Err"))))</f>
        <v>OK</v>
      </c>
      <c r="BY136" s="3" t="str">
        <f>IF(BD136=" ","OK",IF(ISBLANK(VLOOKUP(BD136,'Player List'!$A$3:$C$275,3)),"Err",IF(VLOOKUP(BD136,'Player List'!$A$3:$C$275,3)='Player Input'!$B136,"OK",IF(VLOOKUP(BD136,'Player List'!$A$3:$C$275,2)=VLOOKUP($B136,'Lookup Lists'!$A$2:$C$23,3),"CS","Err"))))</f>
        <v>OK</v>
      </c>
      <c r="BZ136" s="42" t="str">
        <f>IF(BE136=" ","OK",IF(ISBLANK(VLOOKUP(BE136,'Player List'!$A$3:$C$275,3)),"Err",IF(VLOOKUP(BE136,'Player List'!$A$3:$C$275,3)='Player Input'!$C136,"OK",IF(VLOOKUP(BE136,'Player List'!$A$3:$C$275,2)=VLOOKUP($C136,'Lookup Lists'!$A$2:$C$23,3),"CS","Err"))))</f>
        <v>OK</v>
      </c>
      <c r="CA136" s="3" t="str">
        <f>IF(BF136=" ","OK",IF(ISBLANK(VLOOKUP(BF136,'Player List'!$A$3:$C$275,3)),"Err",IF(VLOOKUP(BF136,'Player List'!$A$3:$C$275,3)='Player Input'!$C136,"OK",IF(VLOOKUP(BF136,'Player List'!$A$3:$C$275,2)=VLOOKUP($C136,'Lookup Lists'!$A$2:$C$23,3),"CS","Err"))))</f>
        <v>OK</v>
      </c>
      <c r="CB136" s="3" t="str">
        <f>IF(BG136=" ","OK",IF(ISBLANK(VLOOKUP(BG136,'Player List'!$A$3:$C$275,3)),"Err",IF(VLOOKUP(BG136,'Player List'!$A$3:$C$275,3)='Player Input'!$C136,"OK",IF(VLOOKUP(BG136,'Player List'!$A$3:$C$275,2)=VLOOKUP($C136,'Lookup Lists'!$A$2:$C$23,3),"CS","Err"))))</f>
        <v>OK</v>
      </c>
      <c r="CC136" s="3" t="str">
        <f>IF(BH136=" ","OK",IF(ISBLANK(VLOOKUP(BH136,'Player List'!$A$3:$C$275,3)),"Err",IF(VLOOKUP(BH136,'Player List'!$A$3:$C$275,3)='Player Input'!$C136,"OK",IF(VLOOKUP(BH136,'Player List'!$A$3:$C$275,2)=VLOOKUP($C136,'Lookup Lists'!$A$2:$C$23,3),"CS","Err"))))</f>
        <v>OK</v>
      </c>
      <c r="CD136" s="3" t="str">
        <f>IF(BI136=" ","OK",IF(ISBLANK(VLOOKUP(BI136,'Player List'!$A$3:$C$275,3)),"Err",IF(VLOOKUP(BI136,'Player List'!$A$3:$C$275,3)='Player Input'!$C136,"OK",IF(VLOOKUP(BI136,'Player List'!$A$3:$C$275,2)=VLOOKUP($C136,'Lookup Lists'!$A$2:$C$23,3),"CS","Err"))))</f>
        <v>OK</v>
      </c>
      <c r="CE136" s="3" t="str">
        <f>IF(BJ136=" ","OK",IF(ISBLANK(VLOOKUP(BJ136,'Player List'!$A$3:$C$275,3)),"Err",IF(VLOOKUP(BJ136,'Player List'!$A$3:$C$275,3)='Player Input'!$C136,"OK",IF(VLOOKUP(BJ136,'Player List'!$A$3:$C$275,2)=VLOOKUP($C136,'Lookup Lists'!$A$2:$C$23,3),"CS","Err"))))</f>
        <v>OK</v>
      </c>
      <c r="CF136" s="3" t="str">
        <f>IF(BK136=" ","OK",IF(ISBLANK(VLOOKUP(BK136,'Player List'!$A$3:$C$275,3)),"Err",IF(VLOOKUP(BK136,'Player List'!$A$3:$C$275,3)='Player Input'!$C136,"OK",IF(VLOOKUP(BK136,'Player List'!$A$3:$C$275,2)=VLOOKUP($C136,'Lookup Lists'!$A$2:$C$23,3),"CS","Err"))))</f>
        <v>OK</v>
      </c>
      <c r="CG136" s="3" t="str">
        <f>IF(BL136=" ","OK",IF(ISBLANK(VLOOKUP(BL136,'Player List'!$A$3:$C$275,3)),"Err",IF(VLOOKUP(BL136,'Player List'!$A$3:$C$275,3)='Player Input'!$C136,"OK",IF(VLOOKUP(BL136,'Player List'!$A$3:$C$275,2)=VLOOKUP($C136,'Lookup Lists'!$A$2:$C$23,3),"CS","Err"))))</f>
        <v>OK</v>
      </c>
      <c r="CH136" s="3" t="str">
        <f>IF(BM136=" ","OK",IF(ISBLANK(VLOOKUP(BM136,'Player List'!$A$3:$C$275,3)),"Err",IF(VLOOKUP(BM136,'Player List'!$A$3:$C$275,3)='Player Input'!$C136,"OK",IF(VLOOKUP(BM136,'Player List'!$A$3:$C$275,2)=VLOOKUP($C136,'Lookup Lists'!$A$2:$C$23,3),"CS","Err"))))</f>
        <v>OK</v>
      </c>
      <c r="CI136" s="43" t="str">
        <f>IF(BN136=" ","OK",IF(ISBLANK(VLOOKUP(BN136,'Player List'!$A$3:$C$275,3)),"Err",IF(VLOOKUP(BN136,'Player List'!$A$3:$C$275,3)='Player Input'!$C136,"OK",IF(VLOOKUP(BN136,'Player List'!$A$3:$C$275,2)=VLOOKUP($C136,'Lookup Lists'!$A$2:$C$23,3),"CS","Err"))))</f>
        <v>OK</v>
      </c>
    </row>
    <row r="137" spans="1:87" x14ac:dyDescent="0.2">
      <c r="A137" s="108">
        <v>42758</v>
      </c>
      <c r="B137" s="109" t="s">
        <v>261</v>
      </c>
      <c r="C137" s="109" t="s">
        <v>12</v>
      </c>
      <c r="D137" s="60" t="str">
        <f t="shared" si="106"/>
        <v>OK</v>
      </c>
      <c r="E137" s="42">
        <v>355</v>
      </c>
      <c r="F137" s="46" t="str">
        <f>VLOOKUP(E137,'Player List'!$A$3:$F$275,6)</f>
        <v>A NASH</v>
      </c>
      <c r="G137" s="3">
        <v>169</v>
      </c>
      <c r="H137" s="46" t="str">
        <f>VLOOKUP(G137,'Player List'!$A$3:$F$275,6)</f>
        <v>W SOILLEUX</v>
      </c>
      <c r="I137" s="3">
        <v>174</v>
      </c>
      <c r="J137" s="46" t="str">
        <f>VLOOKUP(I137,'Player List'!$A$3:$F$275,6)</f>
        <v>V HODGES</v>
      </c>
      <c r="K137" s="3">
        <v>175</v>
      </c>
      <c r="L137" s="46" t="str">
        <f>VLOOKUP(K137,'Player List'!$A$3:$F$275,6)</f>
        <v>R POTTER</v>
      </c>
      <c r="M137" s="42">
        <v>327</v>
      </c>
      <c r="N137" s="46" t="str">
        <f>VLOOKUP(M137,'Player List'!$A$3:$F$275,6)</f>
        <v>M JAMES</v>
      </c>
      <c r="O137" s="3">
        <v>176</v>
      </c>
      <c r="P137" s="46" t="str">
        <f>VLOOKUP(O137,'Player List'!$A$3:$F$275,6)</f>
        <v>P KITTO</v>
      </c>
      <c r="Q137" s="3">
        <v>170</v>
      </c>
      <c r="R137" s="46" t="str">
        <f>VLOOKUP(Q137,'Player List'!$A$3:$F$275,6)</f>
        <v>M BROWNING</v>
      </c>
      <c r="S137" s="3">
        <v>167</v>
      </c>
      <c r="T137" s="47" t="str">
        <f>VLOOKUP(S137,'Player List'!$A$3:$F$275,6)</f>
        <v>T HORTON-SMITH</v>
      </c>
      <c r="U137" s="46">
        <v>173</v>
      </c>
      <c r="V137" s="46" t="str">
        <f>VLOOKUP(U137,'Player List'!$A$3:$F$275,6)</f>
        <v>R HODGES</v>
      </c>
      <c r="W137" s="46"/>
      <c r="X137" s="47" t="e">
        <f>VLOOKUP(W137,'Player List'!$A$3:$F$275,6)</f>
        <v>#N/A</v>
      </c>
      <c r="Y137" s="34"/>
      <c r="Z137" s="42">
        <v>40</v>
      </c>
      <c r="AA137" s="46" t="str">
        <f>VLOOKUP(Z137,'Player List'!$A$3:$F$275,6)</f>
        <v>R LONDESBOROUGH</v>
      </c>
      <c r="AB137" s="3">
        <v>42</v>
      </c>
      <c r="AC137" s="46" t="str">
        <f>VLOOKUP(AB137,'Player List'!$A$3:$F$275,6)</f>
        <v>J WILLIAMS</v>
      </c>
      <c r="AD137" s="3">
        <v>235</v>
      </c>
      <c r="AE137" s="46" t="str">
        <f>VLOOKUP(AD137,'Player List'!$A$3:$F$275,6)</f>
        <v>P LEWIS</v>
      </c>
      <c r="AF137" s="3">
        <v>39</v>
      </c>
      <c r="AG137" s="47" t="str">
        <f>VLOOKUP(AF137,'Player List'!$A$3:$F$275,6)</f>
        <v>F JONES</v>
      </c>
      <c r="AH137" s="42">
        <v>37</v>
      </c>
      <c r="AI137" s="46" t="str">
        <f>VLOOKUP(AH137,'Player List'!$A$3:$F$275,6)</f>
        <v>J HEAVEN</v>
      </c>
      <c r="AJ137" s="3">
        <v>311</v>
      </c>
      <c r="AK137" s="46" t="str">
        <f>VLOOKUP(AJ137,'Player List'!$A$3:$F$275,6)</f>
        <v>V THOMAS</v>
      </c>
      <c r="AL137" s="3">
        <v>41</v>
      </c>
      <c r="AM137" s="46" t="str">
        <f>VLOOKUP(AL137,'Player List'!$A$3:$F$275,6)</f>
        <v>V SMITH</v>
      </c>
      <c r="AN137" s="3">
        <v>35</v>
      </c>
      <c r="AO137" s="47" t="str">
        <f>VLOOKUP(AN137,'Player List'!$A$3:$F$275,6)</f>
        <v>P ELLIOTT</v>
      </c>
      <c r="AP137" s="46"/>
      <c r="AQ137" s="46" t="e">
        <f>VLOOKUP(AP137,'Player List'!$A$3:$F$275,6)</f>
        <v>#N/A</v>
      </c>
      <c r="AR137" s="46"/>
      <c r="AS137" s="47" t="e">
        <f>VLOOKUP(AR137,'Player List'!$A$3:$F$275,6)</f>
        <v>#N/A</v>
      </c>
      <c r="AU137" s="42">
        <f t="shared" si="74"/>
        <v>355</v>
      </c>
      <c r="AV137" s="3">
        <f t="shared" si="75"/>
        <v>169</v>
      </c>
      <c r="AW137" s="3">
        <f t="shared" si="76"/>
        <v>174</v>
      </c>
      <c r="AX137" s="3">
        <f t="shared" si="77"/>
        <v>175</v>
      </c>
      <c r="AY137" s="3">
        <f t="shared" si="78"/>
        <v>327</v>
      </c>
      <c r="AZ137" s="3">
        <f t="shared" si="79"/>
        <v>176</v>
      </c>
      <c r="BA137" s="3">
        <f t="shared" si="80"/>
        <v>170</v>
      </c>
      <c r="BB137" s="3">
        <f t="shared" si="81"/>
        <v>167</v>
      </c>
      <c r="BC137" s="3">
        <f t="shared" si="107"/>
        <v>173</v>
      </c>
      <c r="BD137" s="3" t="str">
        <f t="shared" si="108"/>
        <v xml:space="preserve"> </v>
      </c>
      <c r="BE137" s="42">
        <f t="shared" si="82"/>
        <v>40</v>
      </c>
      <c r="BF137" s="3">
        <f t="shared" si="83"/>
        <v>42</v>
      </c>
      <c r="BG137" s="3">
        <f t="shared" si="84"/>
        <v>235</v>
      </c>
      <c r="BH137" s="3">
        <f t="shared" si="85"/>
        <v>39</v>
      </c>
      <c r="BI137" s="3">
        <f t="shared" si="86"/>
        <v>37</v>
      </c>
      <c r="BJ137" s="3">
        <f t="shared" si="87"/>
        <v>311</v>
      </c>
      <c r="BK137" s="3">
        <f t="shared" si="88"/>
        <v>41</v>
      </c>
      <c r="BL137" s="3">
        <f t="shared" si="89"/>
        <v>35</v>
      </c>
      <c r="BM137" s="3" t="str">
        <f t="shared" si="109"/>
        <v xml:space="preserve"> </v>
      </c>
      <c r="BN137" s="43" t="str">
        <f t="shared" si="110"/>
        <v xml:space="preserve"> </v>
      </c>
      <c r="BP137" s="42" t="str">
        <f>IF(AU137=" ","OK",IF(ISBLANK(VLOOKUP(AU137,'Player List'!$A$3:$C$275,3)),"Err",IF(VLOOKUP(AU137,'Player List'!$A$3:$C$275,3)='Player Input'!$B137,"OK",IF(VLOOKUP(AU137,'Player List'!$A$3:$C$275,2)=VLOOKUP($B137,'Lookup Lists'!$A$2:$C$23,3),"CS","Err"))))</f>
        <v>OK</v>
      </c>
      <c r="BQ137" s="3" t="str">
        <f>IF(AV137=" ","OK",IF(ISBLANK(VLOOKUP(AV137,'Player List'!$A$3:$C$275,3)),"Err",IF(VLOOKUP(AV137,'Player List'!$A$3:$C$275,3)='Player Input'!$B137,"OK",IF(VLOOKUP(AV137,'Player List'!$A$3:$C$275,2)=VLOOKUP($B137,'Lookup Lists'!$A$2:$C$23,3),"CS","Err"))))</f>
        <v>OK</v>
      </c>
      <c r="BR137" s="3" t="str">
        <f>IF(AW137=" ","OK",IF(ISBLANK(VLOOKUP(AW137,'Player List'!$A$3:$C$275,3)),"Err",IF(VLOOKUP(AW137,'Player List'!$A$3:$C$275,3)='Player Input'!$B137,"OK",IF(VLOOKUP(AW137,'Player List'!$A$3:$C$275,2)=VLOOKUP($B137,'Lookup Lists'!$A$2:$C$23,3),"CS","Err"))))</f>
        <v>OK</v>
      </c>
      <c r="BS137" s="3" t="str">
        <f>IF(AX137=" ","OK",IF(ISBLANK(VLOOKUP(AX137,'Player List'!$A$3:$C$275,3)),"Err",IF(VLOOKUP(AX137,'Player List'!$A$3:$C$275,3)='Player Input'!$B137,"OK",IF(VLOOKUP(AX137,'Player List'!$A$3:$C$275,2)=VLOOKUP($B137,'Lookup Lists'!$A$2:$C$23,3),"CS","Err"))))</f>
        <v>OK</v>
      </c>
      <c r="BT137" s="3" t="str">
        <f>IF(AY137=" ","OK",IF(ISBLANK(VLOOKUP(AY137,'Player List'!$A$3:$C$275,3)),"Err",IF(VLOOKUP(AY137,'Player List'!$A$3:$C$275,3)='Player Input'!$B137,"OK",IF(VLOOKUP(AY137,'Player List'!$A$3:$C$275,2)=VLOOKUP($B137,'Lookup Lists'!$A$2:$C$23,3),"CS","Err"))))</f>
        <v>OK</v>
      </c>
      <c r="BU137" s="3" t="str">
        <f>IF(AZ137=" ","OK",IF(ISBLANK(VLOOKUP(AZ137,'Player List'!$A$3:$C$275,3)),"Err",IF(VLOOKUP(AZ137,'Player List'!$A$3:$C$275,3)='Player Input'!$B137,"OK",IF(VLOOKUP(AZ137,'Player List'!$A$3:$C$275,2)=VLOOKUP($B137,'Lookup Lists'!$A$2:$C$23,3),"CS","Err"))))</f>
        <v>OK</v>
      </c>
      <c r="BV137" s="3" t="str">
        <f>IF(BA137=" ","OK",IF(ISBLANK(VLOOKUP(BA137,'Player List'!$A$3:$C$275,3)),"Err",IF(VLOOKUP(BA137,'Player List'!$A$3:$C$275,3)='Player Input'!$B137,"OK",IF(VLOOKUP(BA137,'Player List'!$A$3:$C$275,2)=VLOOKUP($B137,'Lookup Lists'!$A$2:$C$23,3),"CS","Err"))))</f>
        <v>OK</v>
      </c>
      <c r="BW137" s="3" t="str">
        <f>IF(BB137=" ","OK",IF(ISBLANK(VLOOKUP(BB137,'Player List'!$A$3:$C$275,3)),"Err",IF(VLOOKUP(BB137,'Player List'!$A$3:$C$275,3)='Player Input'!$B137,"OK",IF(VLOOKUP(BB137,'Player List'!$A$3:$C$275,2)=VLOOKUP($B137,'Lookup Lists'!$A$2:$C$23,3),"CS","Err"))))</f>
        <v>OK</v>
      </c>
      <c r="BX137" s="3" t="str">
        <f>IF(BC137=" ","OK",IF(ISBLANK(VLOOKUP(BC137,'Player List'!$A$3:$C$275,3)),"Err",IF(VLOOKUP(BC137,'Player List'!$A$3:$C$275,3)='Player Input'!$B137,"OK",IF(VLOOKUP(BC137,'Player List'!$A$3:$C$275,2)=VLOOKUP($B137,'Lookup Lists'!$A$2:$C$23,3),"CS","Err"))))</f>
        <v>OK</v>
      </c>
      <c r="BY137" s="3" t="str">
        <f>IF(BD137=" ","OK",IF(ISBLANK(VLOOKUP(BD137,'Player List'!$A$3:$C$275,3)),"Err",IF(VLOOKUP(BD137,'Player List'!$A$3:$C$275,3)='Player Input'!$B137,"OK",IF(VLOOKUP(BD137,'Player List'!$A$3:$C$275,2)=VLOOKUP($B137,'Lookup Lists'!$A$2:$C$23,3),"CS","Err"))))</f>
        <v>OK</v>
      </c>
      <c r="BZ137" s="42" t="str">
        <f>IF(BE137=" ","OK",IF(ISBLANK(VLOOKUP(BE137,'Player List'!$A$3:$C$275,3)),"Err",IF(VLOOKUP(BE137,'Player List'!$A$3:$C$275,3)='Player Input'!$C137,"OK",IF(VLOOKUP(BE137,'Player List'!$A$3:$C$275,2)=VLOOKUP($C137,'Lookup Lists'!$A$2:$C$23,3),"CS","Err"))))</f>
        <v>OK</v>
      </c>
      <c r="CA137" s="3" t="str">
        <f>IF(BF137=" ","OK",IF(ISBLANK(VLOOKUP(BF137,'Player List'!$A$3:$C$275,3)),"Err",IF(VLOOKUP(BF137,'Player List'!$A$3:$C$275,3)='Player Input'!$C137,"OK",IF(VLOOKUP(BF137,'Player List'!$A$3:$C$275,2)=VLOOKUP($C137,'Lookup Lists'!$A$2:$C$23,3),"CS","Err"))))</f>
        <v>OK</v>
      </c>
      <c r="CB137" s="3" t="str">
        <f>IF(BG137=" ","OK",IF(ISBLANK(VLOOKUP(BG137,'Player List'!$A$3:$C$275,3)),"Err",IF(VLOOKUP(BG137,'Player List'!$A$3:$C$275,3)='Player Input'!$C137,"OK",IF(VLOOKUP(BG137,'Player List'!$A$3:$C$275,2)=VLOOKUP($C137,'Lookup Lists'!$A$2:$C$23,3),"CS","Err"))))</f>
        <v>OK</v>
      </c>
      <c r="CC137" s="3" t="str">
        <f>IF(BH137=" ","OK",IF(ISBLANK(VLOOKUP(BH137,'Player List'!$A$3:$C$275,3)),"Err",IF(VLOOKUP(BH137,'Player List'!$A$3:$C$275,3)='Player Input'!$C137,"OK",IF(VLOOKUP(BH137,'Player List'!$A$3:$C$275,2)=VLOOKUP($C137,'Lookup Lists'!$A$2:$C$23,3),"CS","Err"))))</f>
        <v>OK</v>
      </c>
      <c r="CD137" s="3" t="str">
        <f>IF(BI137=" ","OK",IF(ISBLANK(VLOOKUP(BI137,'Player List'!$A$3:$C$275,3)),"Err",IF(VLOOKUP(BI137,'Player List'!$A$3:$C$275,3)='Player Input'!$C137,"OK",IF(VLOOKUP(BI137,'Player List'!$A$3:$C$275,2)=VLOOKUP($C137,'Lookup Lists'!$A$2:$C$23,3),"CS","Err"))))</f>
        <v>OK</v>
      </c>
      <c r="CE137" s="3" t="str">
        <f>IF(BJ137=" ","OK",IF(ISBLANK(VLOOKUP(BJ137,'Player List'!$A$3:$C$275,3)),"Err",IF(VLOOKUP(BJ137,'Player List'!$A$3:$C$275,3)='Player Input'!$C137,"OK",IF(VLOOKUP(BJ137,'Player List'!$A$3:$C$275,2)=VLOOKUP($C137,'Lookup Lists'!$A$2:$C$23,3),"CS","Err"))))</f>
        <v>OK</v>
      </c>
      <c r="CF137" s="3" t="str">
        <f>IF(BK137=" ","OK",IF(ISBLANK(VLOOKUP(BK137,'Player List'!$A$3:$C$275,3)),"Err",IF(VLOOKUP(BK137,'Player List'!$A$3:$C$275,3)='Player Input'!$C137,"OK",IF(VLOOKUP(BK137,'Player List'!$A$3:$C$275,2)=VLOOKUP($C137,'Lookup Lists'!$A$2:$C$23,3),"CS","Err"))))</f>
        <v>OK</v>
      </c>
      <c r="CG137" s="3" t="str">
        <f>IF(BL137=" ","OK",IF(ISBLANK(VLOOKUP(BL137,'Player List'!$A$3:$C$275,3)),"Err",IF(VLOOKUP(BL137,'Player List'!$A$3:$C$275,3)='Player Input'!$C137,"OK",IF(VLOOKUP(BL137,'Player List'!$A$3:$C$275,2)=VLOOKUP($C137,'Lookup Lists'!$A$2:$C$23,3),"CS","Err"))))</f>
        <v>OK</v>
      </c>
      <c r="CH137" s="3" t="str">
        <f>IF(BM137=" ","OK",IF(ISBLANK(VLOOKUP(BM137,'Player List'!$A$3:$C$275,3)),"Err",IF(VLOOKUP(BM137,'Player List'!$A$3:$C$275,3)='Player Input'!$C137,"OK",IF(VLOOKUP(BM137,'Player List'!$A$3:$C$275,2)=VLOOKUP($C137,'Lookup Lists'!$A$2:$C$23,3),"CS","Err"))))</f>
        <v>OK</v>
      </c>
      <c r="CI137" s="43" t="str">
        <f>IF(BN137=" ","OK",IF(ISBLANK(VLOOKUP(BN137,'Player List'!$A$3:$C$275,3)),"Err",IF(VLOOKUP(BN137,'Player List'!$A$3:$C$275,3)='Player Input'!$C137,"OK",IF(VLOOKUP(BN137,'Player List'!$A$3:$C$275,2)=VLOOKUP($C137,'Lookup Lists'!$A$2:$C$23,3),"CS","Err"))))</f>
        <v>OK</v>
      </c>
    </row>
    <row r="138" spans="1:87" x14ac:dyDescent="0.2">
      <c r="A138" s="90">
        <v>42758</v>
      </c>
      <c r="B138" s="89" t="s">
        <v>275</v>
      </c>
      <c r="C138" s="89" t="s">
        <v>345</v>
      </c>
      <c r="D138" s="60" t="str">
        <f t="shared" si="106"/>
        <v>OK</v>
      </c>
      <c r="E138" s="42">
        <v>142</v>
      </c>
      <c r="F138" s="46" t="str">
        <f>VLOOKUP(E138,'Player List'!$A$3:$F$275,6)</f>
        <v>D HOLMES</v>
      </c>
      <c r="G138" s="3">
        <v>228</v>
      </c>
      <c r="H138" s="46" t="str">
        <f>VLOOKUP(G138,'Player List'!$A$3:$F$275,6)</f>
        <v>M ROLLS</v>
      </c>
      <c r="I138" s="3">
        <v>171</v>
      </c>
      <c r="J138" s="46" t="str">
        <f>VLOOKUP(I138,'Player List'!$A$3:$F$275,6)</f>
        <v>R DAWSON</v>
      </c>
      <c r="K138" s="3">
        <v>200</v>
      </c>
      <c r="L138" s="46" t="str">
        <f>VLOOKUP(K138,'Player List'!$A$3:$F$275,6)</f>
        <v>C COX</v>
      </c>
      <c r="M138" s="42">
        <v>205</v>
      </c>
      <c r="N138" s="46" t="str">
        <f>VLOOKUP(M138,'Player List'!$A$3:$F$275,6)</f>
        <v>J WATKINS</v>
      </c>
      <c r="O138" s="3">
        <v>206</v>
      </c>
      <c r="P138" s="46" t="str">
        <f>VLOOKUP(O138,'Player List'!$A$3:$F$275,6)</f>
        <v>P CLARK</v>
      </c>
      <c r="Q138" s="3">
        <v>236</v>
      </c>
      <c r="R138" s="46" t="str">
        <f>VLOOKUP(Q138,'Player List'!$A$3:$F$275,6)</f>
        <v>D COX</v>
      </c>
      <c r="S138" s="3">
        <v>201</v>
      </c>
      <c r="T138" s="47" t="str">
        <f>VLOOKUP(S138,'Player List'!$A$3:$F$275,6)</f>
        <v>S COX</v>
      </c>
      <c r="U138" s="46"/>
      <c r="V138" s="46" t="e">
        <f>VLOOKUP(U138,'Player List'!$A$3:$F$275,6)</f>
        <v>#N/A</v>
      </c>
      <c r="W138" s="46"/>
      <c r="X138" s="47" t="e">
        <f>VLOOKUP(W138,'Player List'!$A$3:$F$275,6)</f>
        <v>#N/A</v>
      </c>
      <c r="Y138" s="34"/>
      <c r="Z138" s="42">
        <v>262</v>
      </c>
      <c r="AA138" s="46" t="str">
        <f>VLOOKUP(Z138,'Player List'!$A$3:$F$275,6)</f>
        <v>B WAINWRIGHT</v>
      </c>
      <c r="AB138" s="3">
        <v>91</v>
      </c>
      <c r="AC138" s="46" t="str">
        <f>VLOOKUP(AB138,'Player List'!$A$3:$F$275,6)</f>
        <v>R BEMAND</v>
      </c>
      <c r="AD138" s="3">
        <v>64</v>
      </c>
      <c r="AE138" s="46" t="str">
        <f>VLOOKUP(AD138,'Player List'!$A$3:$F$275,6)</f>
        <v>R MILLINGTON</v>
      </c>
      <c r="AF138" s="3">
        <v>285</v>
      </c>
      <c r="AG138" s="47" t="str">
        <f>VLOOKUP(AF138,'Player List'!$A$3:$F$275,6)</f>
        <v>J CUMMINGS</v>
      </c>
      <c r="AH138" s="42">
        <v>325</v>
      </c>
      <c r="AI138" s="46" t="str">
        <f>VLOOKUP(AH138,'Player List'!$A$3:$F$275,6)</f>
        <v>E BUCHAN</v>
      </c>
      <c r="AJ138" s="3">
        <v>306</v>
      </c>
      <c r="AK138" s="46" t="str">
        <f>VLOOKUP(AJ138,'Player List'!$A$3:$F$275,6)</f>
        <v>T ROSSER</v>
      </c>
      <c r="AL138" s="3">
        <v>282</v>
      </c>
      <c r="AM138" s="46" t="str">
        <f>VLOOKUP(AL138,'Player List'!$A$3:$F$275,6)</f>
        <v>J DAVIS</v>
      </c>
      <c r="AN138" s="3">
        <v>59</v>
      </c>
      <c r="AO138" s="47" t="str">
        <f>VLOOKUP(AN138,'Player List'!$A$3:$F$275,6)</f>
        <v>J BLEWITT</v>
      </c>
      <c r="AP138" s="46"/>
      <c r="AQ138" s="46" t="e">
        <f>VLOOKUP(AP138,'Player List'!$A$3:$F$275,6)</f>
        <v>#N/A</v>
      </c>
      <c r="AR138" s="46"/>
      <c r="AS138" s="47" t="e">
        <f>VLOOKUP(AR138,'Player List'!$A$3:$F$275,6)</f>
        <v>#N/A</v>
      </c>
      <c r="AU138" s="42">
        <f t="shared" si="74"/>
        <v>142</v>
      </c>
      <c r="AV138" s="3">
        <f t="shared" si="75"/>
        <v>228</v>
      </c>
      <c r="AW138" s="3">
        <f t="shared" si="76"/>
        <v>171</v>
      </c>
      <c r="AX138" s="3">
        <f t="shared" si="77"/>
        <v>200</v>
      </c>
      <c r="AY138" s="3">
        <f t="shared" si="78"/>
        <v>205</v>
      </c>
      <c r="AZ138" s="3">
        <f t="shared" si="79"/>
        <v>206</v>
      </c>
      <c r="BA138" s="3">
        <f t="shared" si="80"/>
        <v>236</v>
      </c>
      <c r="BB138" s="3">
        <f t="shared" si="81"/>
        <v>201</v>
      </c>
      <c r="BC138" s="3" t="str">
        <f t="shared" si="107"/>
        <v xml:space="preserve"> </v>
      </c>
      <c r="BD138" s="3" t="str">
        <f t="shared" si="108"/>
        <v xml:space="preserve"> </v>
      </c>
      <c r="BE138" s="42">
        <f t="shared" si="82"/>
        <v>262</v>
      </c>
      <c r="BF138" s="3">
        <f t="shared" si="83"/>
        <v>91</v>
      </c>
      <c r="BG138" s="3">
        <f t="shared" si="84"/>
        <v>64</v>
      </c>
      <c r="BH138" s="3">
        <f t="shared" si="85"/>
        <v>285</v>
      </c>
      <c r="BI138" s="3">
        <f t="shared" si="86"/>
        <v>325</v>
      </c>
      <c r="BJ138" s="3">
        <f t="shared" si="87"/>
        <v>306</v>
      </c>
      <c r="BK138" s="3">
        <f t="shared" si="88"/>
        <v>282</v>
      </c>
      <c r="BL138" s="3">
        <f t="shared" si="89"/>
        <v>59</v>
      </c>
      <c r="BM138" s="3" t="str">
        <f t="shared" si="109"/>
        <v xml:space="preserve"> </v>
      </c>
      <c r="BN138" s="43" t="str">
        <f t="shared" si="110"/>
        <v xml:space="preserve"> </v>
      </c>
      <c r="BP138" s="42" t="str">
        <f>IF(AU138=" ","OK",IF(ISBLANK(VLOOKUP(AU138,'Player List'!$A$3:$C$275,3)),"Err",IF(VLOOKUP(AU138,'Player List'!$A$3:$C$275,3)='Player Input'!$B138,"OK",IF(VLOOKUP(AU138,'Player List'!$A$3:$C$275,2)=VLOOKUP($B138,'Lookup Lists'!$A$2:$C$23,3),"CS","Err"))))</f>
        <v>OK</v>
      </c>
      <c r="BQ138" s="3" t="str">
        <f>IF(AV138=" ","OK",IF(ISBLANK(VLOOKUP(AV138,'Player List'!$A$3:$C$275,3)),"Err",IF(VLOOKUP(AV138,'Player List'!$A$3:$C$275,3)='Player Input'!$B138,"OK",IF(VLOOKUP(AV138,'Player List'!$A$3:$C$275,2)=VLOOKUP($B138,'Lookup Lists'!$A$2:$C$23,3),"CS","Err"))))</f>
        <v>OK</v>
      </c>
      <c r="BR138" s="3" t="str">
        <f>IF(AW138=" ","OK",IF(ISBLANK(VLOOKUP(AW138,'Player List'!$A$3:$C$275,3)),"Err",IF(VLOOKUP(AW138,'Player List'!$A$3:$C$275,3)='Player Input'!$B138,"OK",IF(VLOOKUP(AW138,'Player List'!$A$3:$C$275,2)=VLOOKUP($B138,'Lookup Lists'!$A$2:$C$23,3),"CS","Err"))))</f>
        <v>OK</v>
      </c>
      <c r="BS138" s="3" t="str">
        <f>IF(AX138=" ","OK",IF(ISBLANK(VLOOKUP(AX138,'Player List'!$A$3:$C$275,3)),"Err",IF(VLOOKUP(AX138,'Player List'!$A$3:$C$275,3)='Player Input'!$B138,"OK",IF(VLOOKUP(AX138,'Player List'!$A$3:$C$275,2)=VLOOKUP($B138,'Lookup Lists'!$A$2:$C$23,3),"CS","Err"))))</f>
        <v>OK</v>
      </c>
      <c r="BT138" s="3" t="str">
        <f>IF(AY138=" ","OK",IF(ISBLANK(VLOOKUP(AY138,'Player List'!$A$3:$C$275,3)),"Err",IF(VLOOKUP(AY138,'Player List'!$A$3:$C$275,3)='Player Input'!$B138,"OK",IF(VLOOKUP(AY138,'Player List'!$A$3:$C$275,2)=VLOOKUP($B138,'Lookup Lists'!$A$2:$C$23,3),"CS","Err"))))</f>
        <v>OK</v>
      </c>
      <c r="BU138" s="3" t="str">
        <f>IF(AZ138=" ","OK",IF(ISBLANK(VLOOKUP(AZ138,'Player List'!$A$3:$C$275,3)),"Err",IF(VLOOKUP(AZ138,'Player List'!$A$3:$C$275,3)='Player Input'!$B138,"OK",IF(VLOOKUP(AZ138,'Player List'!$A$3:$C$275,2)=VLOOKUP($B138,'Lookup Lists'!$A$2:$C$23,3),"CS","Err"))))</f>
        <v>OK</v>
      </c>
      <c r="BV138" s="3" t="str">
        <f>IF(BA138=" ","OK",IF(ISBLANK(VLOOKUP(BA138,'Player List'!$A$3:$C$275,3)),"Err",IF(VLOOKUP(BA138,'Player List'!$A$3:$C$275,3)='Player Input'!$B138,"OK",IF(VLOOKUP(BA138,'Player List'!$A$3:$C$275,2)=VLOOKUP($B138,'Lookup Lists'!$A$2:$C$23,3),"CS","Err"))))</f>
        <v>OK</v>
      </c>
      <c r="BW138" s="3" t="str">
        <f>IF(BB138=" ","OK",IF(ISBLANK(VLOOKUP(BB138,'Player List'!$A$3:$C$275,3)),"Err",IF(VLOOKUP(BB138,'Player List'!$A$3:$C$275,3)='Player Input'!$B138,"OK",IF(VLOOKUP(BB138,'Player List'!$A$3:$C$275,2)=VLOOKUP($B138,'Lookup Lists'!$A$2:$C$23,3),"CS","Err"))))</f>
        <v>OK</v>
      </c>
      <c r="BX138" s="3" t="str">
        <f>IF(BC138=" ","OK",IF(ISBLANK(VLOOKUP(BC138,'Player List'!$A$3:$C$275,3)),"Err",IF(VLOOKUP(BC138,'Player List'!$A$3:$C$275,3)='Player Input'!$B138,"OK",IF(VLOOKUP(BC138,'Player List'!$A$3:$C$275,2)=VLOOKUP($B138,'Lookup Lists'!$A$2:$C$23,3),"CS","Err"))))</f>
        <v>OK</v>
      </c>
      <c r="BY138" s="3" t="str">
        <f>IF(BD138=" ","OK",IF(ISBLANK(VLOOKUP(BD138,'Player List'!$A$3:$C$275,3)),"Err",IF(VLOOKUP(BD138,'Player List'!$A$3:$C$275,3)='Player Input'!$B138,"OK",IF(VLOOKUP(BD138,'Player List'!$A$3:$C$275,2)=VLOOKUP($B138,'Lookup Lists'!$A$2:$C$23,3),"CS","Err"))))</f>
        <v>OK</v>
      </c>
      <c r="BZ138" s="42" t="str">
        <f>IF(BE138=" ","OK",IF(ISBLANK(VLOOKUP(BE138,'Player List'!$A$3:$C$275,3)),"Err",IF(VLOOKUP(BE138,'Player List'!$A$3:$C$275,3)='Player Input'!$C138,"OK",IF(VLOOKUP(BE138,'Player List'!$A$3:$C$275,2)=VLOOKUP($C138,'Lookup Lists'!$A$2:$C$23,3),"CS","Err"))))</f>
        <v>OK</v>
      </c>
      <c r="CA138" s="3" t="str">
        <f>IF(BF138=" ","OK",IF(ISBLANK(VLOOKUP(BF138,'Player List'!$A$3:$C$275,3)),"Err",IF(VLOOKUP(BF138,'Player List'!$A$3:$C$275,3)='Player Input'!$C138,"OK",IF(VLOOKUP(BF138,'Player List'!$A$3:$C$275,2)=VLOOKUP($C138,'Lookup Lists'!$A$2:$C$23,3),"CS","Err"))))</f>
        <v>OK</v>
      </c>
      <c r="CB138" s="3" t="str">
        <f>IF(BG138=" ","OK",IF(ISBLANK(VLOOKUP(BG138,'Player List'!$A$3:$C$275,3)),"Err",IF(VLOOKUP(BG138,'Player List'!$A$3:$C$275,3)='Player Input'!$C138,"OK",IF(VLOOKUP(BG138,'Player List'!$A$3:$C$275,2)=VLOOKUP($C138,'Lookup Lists'!$A$2:$C$23,3),"CS","Err"))))</f>
        <v>OK</v>
      </c>
      <c r="CC138" s="3" t="str">
        <f>IF(BH138=" ","OK",IF(ISBLANK(VLOOKUP(BH138,'Player List'!$A$3:$C$275,3)),"Err",IF(VLOOKUP(BH138,'Player List'!$A$3:$C$275,3)='Player Input'!$C138,"OK",IF(VLOOKUP(BH138,'Player List'!$A$3:$C$275,2)=VLOOKUP($C138,'Lookup Lists'!$A$2:$C$23,3),"CS","Err"))))</f>
        <v>OK</v>
      </c>
      <c r="CD138" s="3" t="str">
        <f>IF(BI138=" ","OK",IF(ISBLANK(VLOOKUP(BI138,'Player List'!$A$3:$C$275,3)),"Err",IF(VLOOKUP(BI138,'Player List'!$A$3:$C$275,3)='Player Input'!$C138,"OK",IF(VLOOKUP(BI138,'Player List'!$A$3:$C$275,2)=VLOOKUP($C138,'Lookup Lists'!$A$2:$C$23,3),"CS","Err"))))</f>
        <v>OK</v>
      </c>
      <c r="CE138" s="3" t="str">
        <f>IF(BJ138=" ","OK",IF(ISBLANK(VLOOKUP(BJ138,'Player List'!$A$3:$C$275,3)),"Err",IF(VLOOKUP(BJ138,'Player List'!$A$3:$C$275,3)='Player Input'!$C138,"OK",IF(VLOOKUP(BJ138,'Player List'!$A$3:$C$275,2)=VLOOKUP($C138,'Lookup Lists'!$A$2:$C$23,3),"CS","Err"))))</f>
        <v>OK</v>
      </c>
      <c r="CF138" s="3" t="str">
        <f>IF(BK138=" ","OK",IF(ISBLANK(VLOOKUP(BK138,'Player List'!$A$3:$C$275,3)),"Err",IF(VLOOKUP(BK138,'Player List'!$A$3:$C$275,3)='Player Input'!$C138,"OK",IF(VLOOKUP(BK138,'Player List'!$A$3:$C$275,2)=VLOOKUP($C138,'Lookup Lists'!$A$2:$C$23,3),"CS","Err"))))</f>
        <v>OK</v>
      </c>
      <c r="CG138" s="3" t="str">
        <f>IF(BL138=" ","OK",IF(ISBLANK(VLOOKUP(BL138,'Player List'!$A$3:$C$275,3)),"Err",IF(VLOOKUP(BL138,'Player List'!$A$3:$C$275,3)='Player Input'!$C138,"OK",IF(VLOOKUP(BL138,'Player List'!$A$3:$C$275,2)=VLOOKUP($C138,'Lookup Lists'!$A$2:$C$23,3),"CS","Err"))))</f>
        <v>OK</v>
      </c>
      <c r="CH138" s="3" t="str">
        <f>IF(BM138=" ","OK",IF(ISBLANK(VLOOKUP(BM138,'Player List'!$A$3:$C$275,3)),"Err",IF(VLOOKUP(BM138,'Player List'!$A$3:$C$275,3)='Player Input'!$C138,"OK",IF(VLOOKUP(BM138,'Player List'!$A$3:$C$275,2)=VLOOKUP($C138,'Lookup Lists'!$A$2:$C$23,3),"CS","Err"))))</f>
        <v>OK</v>
      </c>
      <c r="CI138" s="43" t="str">
        <f>IF(BN138=" ","OK",IF(ISBLANK(VLOOKUP(BN138,'Player List'!$A$3:$C$275,3)),"Err",IF(VLOOKUP(BN138,'Player List'!$A$3:$C$275,3)='Player Input'!$C138,"OK",IF(VLOOKUP(BN138,'Player List'!$A$3:$C$275,2)=VLOOKUP($C138,'Lookup Lists'!$A$2:$C$23,3),"CS","Err"))))</f>
        <v>OK</v>
      </c>
    </row>
    <row r="139" spans="1:87" x14ac:dyDescent="0.2">
      <c r="A139" s="90">
        <v>42759</v>
      </c>
      <c r="B139" s="89" t="s">
        <v>350</v>
      </c>
      <c r="C139" s="89" t="s">
        <v>273</v>
      </c>
      <c r="D139" s="60" t="str">
        <f t="shared" si="106"/>
        <v>OK</v>
      </c>
      <c r="E139" s="42">
        <v>48</v>
      </c>
      <c r="F139" s="46" t="str">
        <f>VLOOKUP(E139,'Player List'!$A$3:$F$275,6)</f>
        <v>G GANGE</v>
      </c>
      <c r="G139" s="3">
        <v>181</v>
      </c>
      <c r="H139" s="46" t="str">
        <f>VLOOKUP(G139,'Player List'!$A$3:$F$275,6)</f>
        <v>D FOULKES</v>
      </c>
      <c r="I139" s="3">
        <v>47</v>
      </c>
      <c r="J139" s="46" t="str">
        <f>VLOOKUP(I139,'Player List'!$A$3:$F$275,6)</f>
        <v>B GANGE</v>
      </c>
      <c r="K139" s="3">
        <v>46</v>
      </c>
      <c r="L139" s="46" t="str">
        <f>VLOOKUP(K139,'Player List'!$A$3:$F$275,6)</f>
        <v>J COOPER</v>
      </c>
      <c r="M139" s="42">
        <v>214</v>
      </c>
      <c r="N139" s="46" t="str">
        <f>VLOOKUP(M139,'Player List'!$A$3:$F$275,6)</f>
        <v>D EVERY</v>
      </c>
      <c r="O139" s="3">
        <v>62</v>
      </c>
      <c r="P139" s="46" t="str">
        <f>VLOOKUP(O139,'Player List'!$A$3:$F$275,6)</f>
        <v>D REES</v>
      </c>
      <c r="Q139" s="3">
        <v>219</v>
      </c>
      <c r="R139" s="46" t="str">
        <f>VLOOKUP(Q139,'Player List'!$A$3:$F$275,6)</f>
        <v>G PRES</v>
      </c>
      <c r="S139" s="3">
        <v>313</v>
      </c>
      <c r="T139" s="47" t="str">
        <f>VLOOKUP(S139,'Player List'!$A$3:$F$275,6)</f>
        <v>B CONSTABLE</v>
      </c>
      <c r="U139" s="46"/>
      <c r="V139" s="46" t="e">
        <f>VLOOKUP(U139,'Player List'!$A$3:$F$275,6)</f>
        <v>#N/A</v>
      </c>
      <c r="W139" s="46"/>
      <c r="X139" s="47" t="e">
        <f>VLOOKUP(W139,'Player List'!$A$3:$F$275,6)</f>
        <v>#N/A</v>
      </c>
      <c r="Y139" s="34"/>
      <c r="Z139" s="42">
        <v>154</v>
      </c>
      <c r="AA139" s="46" t="str">
        <f>VLOOKUP(Z139,'Player List'!$A$3:$F$275,6)</f>
        <v>T WILSON</v>
      </c>
      <c r="AB139" s="3">
        <v>153</v>
      </c>
      <c r="AC139" s="46" t="str">
        <f>VLOOKUP(AB139,'Player List'!$A$3:$F$275,6)</f>
        <v>S STEPHENSON</v>
      </c>
      <c r="AD139" s="3">
        <v>106</v>
      </c>
      <c r="AE139" s="46" t="str">
        <f>VLOOKUP(AD139,'Player List'!$A$3:$F$275,6)</f>
        <v>G WILLIAMS</v>
      </c>
      <c r="AF139" s="3">
        <v>145</v>
      </c>
      <c r="AG139" s="47" t="str">
        <f>VLOOKUP(AF139,'Player List'!$A$3:$F$275,6)</f>
        <v>M ROBINSON</v>
      </c>
      <c r="AH139" s="42">
        <v>268</v>
      </c>
      <c r="AI139" s="46" t="str">
        <f>VLOOKUP(AH139,'Player List'!$A$3:$F$275,6)</f>
        <v>I STEPHENSON</v>
      </c>
      <c r="AJ139" s="3">
        <v>147</v>
      </c>
      <c r="AK139" s="46" t="str">
        <f>VLOOKUP(AJ139,'Player List'!$A$3:$F$275,6)</f>
        <v>G HARNWELL</v>
      </c>
      <c r="AL139" s="3">
        <v>144</v>
      </c>
      <c r="AM139" s="46" t="str">
        <f>VLOOKUP(AL139,'Player List'!$A$3:$F$275,6)</f>
        <v>M LEAKE</v>
      </c>
      <c r="AN139" s="3">
        <v>146</v>
      </c>
      <c r="AO139" s="47" t="str">
        <f>VLOOKUP(AN139,'Player List'!$A$3:$F$275,6)</f>
        <v>B GLOVER</v>
      </c>
      <c r="AP139" s="46"/>
      <c r="AQ139" s="46" t="e">
        <f>VLOOKUP(AP139,'Player List'!$A$3:$F$275,6)</f>
        <v>#N/A</v>
      </c>
      <c r="AR139" s="46"/>
      <c r="AS139" s="47" t="e">
        <f>VLOOKUP(AR139,'Player List'!$A$3:$F$275,6)</f>
        <v>#N/A</v>
      </c>
      <c r="AU139" s="42">
        <f t="shared" si="74"/>
        <v>48</v>
      </c>
      <c r="AV139" s="3">
        <f t="shared" si="75"/>
        <v>181</v>
      </c>
      <c r="AW139" s="3">
        <f t="shared" si="76"/>
        <v>47</v>
      </c>
      <c r="AX139" s="3">
        <f t="shared" si="77"/>
        <v>46</v>
      </c>
      <c r="AY139" s="3">
        <f t="shared" si="78"/>
        <v>214</v>
      </c>
      <c r="AZ139" s="3">
        <f t="shared" si="79"/>
        <v>62</v>
      </c>
      <c r="BA139" s="3">
        <f t="shared" si="80"/>
        <v>219</v>
      </c>
      <c r="BB139" s="3">
        <f t="shared" si="81"/>
        <v>313</v>
      </c>
      <c r="BC139" s="3" t="str">
        <f t="shared" si="107"/>
        <v xml:space="preserve"> </v>
      </c>
      <c r="BD139" s="3" t="str">
        <f t="shared" si="108"/>
        <v xml:space="preserve"> </v>
      </c>
      <c r="BE139" s="42">
        <f t="shared" si="82"/>
        <v>154</v>
      </c>
      <c r="BF139" s="3">
        <f t="shared" si="83"/>
        <v>153</v>
      </c>
      <c r="BG139" s="3">
        <f t="shared" si="84"/>
        <v>106</v>
      </c>
      <c r="BH139" s="3">
        <f t="shared" si="85"/>
        <v>145</v>
      </c>
      <c r="BI139" s="3">
        <f t="shared" si="86"/>
        <v>268</v>
      </c>
      <c r="BJ139" s="3">
        <f t="shared" si="87"/>
        <v>147</v>
      </c>
      <c r="BK139" s="3">
        <f t="shared" si="88"/>
        <v>144</v>
      </c>
      <c r="BL139" s="3">
        <f t="shared" si="89"/>
        <v>146</v>
      </c>
      <c r="BM139" s="3" t="str">
        <f t="shared" si="109"/>
        <v xml:space="preserve"> </v>
      </c>
      <c r="BN139" s="43" t="str">
        <f t="shared" si="110"/>
        <v xml:space="preserve"> </v>
      </c>
      <c r="BP139" s="42" t="str">
        <f>IF(AU139=" ","OK",IF(ISBLANK(VLOOKUP(AU139,'Player List'!$A$3:$C$275,3)),"Err",IF(VLOOKUP(AU139,'Player List'!$A$3:$C$275,3)='Player Input'!$B139,"OK",IF(VLOOKUP(AU139,'Player List'!$A$3:$C$275,2)=VLOOKUP($B139,'Lookup Lists'!$A$2:$C$23,3),"CS","Err"))))</f>
        <v>OK</v>
      </c>
      <c r="BQ139" s="3" t="str">
        <f>IF(AV139=" ","OK",IF(ISBLANK(VLOOKUP(AV139,'Player List'!$A$3:$C$275,3)),"Err",IF(VLOOKUP(AV139,'Player List'!$A$3:$C$275,3)='Player Input'!$B139,"OK",IF(VLOOKUP(AV139,'Player List'!$A$3:$C$275,2)=VLOOKUP($B139,'Lookup Lists'!$A$2:$C$23,3),"CS","Err"))))</f>
        <v>OK</v>
      </c>
      <c r="BR139" s="3" t="str">
        <f>IF(AW139=" ","OK",IF(ISBLANK(VLOOKUP(AW139,'Player List'!$A$3:$C$275,3)),"Err",IF(VLOOKUP(AW139,'Player List'!$A$3:$C$275,3)='Player Input'!$B139,"OK",IF(VLOOKUP(AW139,'Player List'!$A$3:$C$275,2)=VLOOKUP($B139,'Lookup Lists'!$A$2:$C$23,3),"CS","Err"))))</f>
        <v>OK</v>
      </c>
      <c r="BS139" s="3" t="str">
        <f>IF(AX139=" ","OK",IF(ISBLANK(VLOOKUP(AX139,'Player List'!$A$3:$C$275,3)),"Err",IF(VLOOKUP(AX139,'Player List'!$A$3:$C$275,3)='Player Input'!$B139,"OK",IF(VLOOKUP(AX139,'Player List'!$A$3:$C$275,2)=VLOOKUP($B139,'Lookup Lists'!$A$2:$C$23,3),"CS","Err"))))</f>
        <v>OK</v>
      </c>
      <c r="BT139" s="3" t="str">
        <f>IF(AY139=" ","OK",IF(ISBLANK(VLOOKUP(AY139,'Player List'!$A$3:$C$275,3)),"Err",IF(VLOOKUP(AY139,'Player List'!$A$3:$C$275,3)='Player Input'!$B139,"OK",IF(VLOOKUP(AY139,'Player List'!$A$3:$C$275,2)=VLOOKUP($B139,'Lookup Lists'!$A$2:$C$23,3),"CS","Err"))))</f>
        <v>OK</v>
      </c>
      <c r="BU139" s="3" t="str">
        <f>IF(AZ139=" ","OK",IF(ISBLANK(VLOOKUP(AZ139,'Player List'!$A$3:$C$275,3)),"Err",IF(VLOOKUP(AZ139,'Player List'!$A$3:$C$275,3)='Player Input'!$B139,"OK",IF(VLOOKUP(AZ139,'Player List'!$A$3:$C$275,2)=VLOOKUP($B139,'Lookup Lists'!$A$2:$C$23,3),"CS","Err"))))</f>
        <v>OK</v>
      </c>
      <c r="BV139" s="3" t="str">
        <f>IF(BA139=" ","OK",IF(ISBLANK(VLOOKUP(BA139,'Player List'!$A$3:$C$275,3)),"Err",IF(VLOOKUP(BA139,'Player List'!$A$3:$C$275,3)='Player Input'!$B139,"OK",IF(VLOOKUP(BA139,'Player List'!$A$3:$C$275,2)=VLOOKUP($B139,'Lookup Lists'!$A$2:$C$23,3),"CS","Err"))))</f>
        <v>OK</v>
      </c>
      <c r="BW139" s="3" t="str">
        <f>IF(BB139=" ","OK",IF(ISBLANK(VLOOKUP(BB139,'Player List'!$A$3:$C$275,3)),"Err",IF(VLOOKUP(BB139,'Player List'!$A$3:$C$275,3)='Player Input'!$B139,"OK",IF(VLOOKUP(BB139,'Player List'!$A$3:$C$275,2)=VLOOKUP($B139,'Lookup Lists'!$A$2:$C$23,3),"CS","Err"))))</f>
        <v>OK</v>
      </c>
      <c r="BX139" s="3" t="str">
        <f>IF(BC139=" ","OK",IF(ISBLANK(VLOOKUP(BC139,'Player List'!$A$3:$C$275,3)),"Err",IF(VLOOKUP(BC139,'Player List'!$A$3:$C$275,3)='Player Input'!$B139,"OK",IF(VLOOKUP(BC139,'Player List'!$A$3:$C$275,2)=VLOOKUP($B139,'Lookup Lists'!$A$2:$C$23,3),"CS","Err"))))</f>
        <v>OK</v>
      </c>
      <c r="BY139" s="3" t="str">
        <f>IF(BD139=" ","OK",IF(ISBLANK(VLOOKUP(BD139,'Player List'!$A$3:$C$275,3)),"Err",IF(VLOOKUP(BD139,'Player List'!$A$3:$C$275,3)='Player Input'!$B139,"OK",IF(VLOOKUP(BD139,'Player List'!$A$3:$C$275,2)=VLOOKUP($B139,'Lookup Lists'!$A$2:$C$23,3),"CS","Err"))))</f>
        <v>OK</v>
      </c>
      <c r="BZ139" s="42" t="str">
        <f>IF(BE139=" ","OK",IF(ISBLANK(VLOOKUP(BE139,'Player List'!$A$3:$C$275,3)),"Err",IF(VLOOKUP(BE139,'Player List'!$A$3:$C$275,3)='Player Input'!$C139,"OK",IF(VLOOKUP(BE139,'Player List'!$A$3:$C$275,2)=VLOOKUP($C139,'Lookup Lists'!$A$2:$C$23,3),"CS","Err"))))</f>
        <v>OK</v>
      </c>
      <c r="CA139" s="3" t="str">
        <f>IF(BF139=" ","OK",IF(ISBLANK(VLOOKUP(BF139,'Player List'!$A$3:$C$275,3)),"Err",IF(VLOOKUP(BF139,'Player List'!$A$3:$C$275,3)='Player Input'!$C139,"OK",IF(VLOOKUP(BF139,'Player List'!$A$3:$C$275,2)=VLOOKUP($C139,'Lookup Lists'!$A$2:$C$23,3),"CS","Err"))))</f>
        <v>OK</v>
      </c>
      <c r="CB139" s="3" t="str">
        <f>IF(BG139=" ","OK",IF(ISBLANK(VLOOKUP(BG139,'Player List'!$A$3:$C$275,3)),"Err",IF(VLOOKUP(BG139,'Player List'!$A$3:$C$275,3)='Player Input'!$C139,"OK",IF(VLOOKUP(BG139,'Player List'!$A$3:$C$275,2)=VLOOKUP($C139,'Lookup Lists'!$A$2:$C$23,3),"CS","Err"))))</f>
        <v>OK</v>
      </c>
      <c r="CC139" s="3" t="str">
        <f>IF(BH139=" ","OK",IF(ISBLANK(VLOOKUP(BH139,'Player List'!$A$3:$C$275,3)),"Err",IF(VLOOKUP(BH139,'Player List'!$A$3:$C$275,3)='Player Input'!$C139,"OK",IF(VLOOKUP(BH139,'Player List'!$A$3:$C$275,2)=VLOOKUP($C139,'Lookup Lists'!$A$2:$C$23,3),"CS","Err"))))</f>
        <v>OK</v>
      </c>
      <c r="CD139" s="3" t="str">
        <f>IF(BI139=" ","OK",IF(ISBLANK(VLOOKUP(BI139,'Player List'!$A$3:$C$275,3)),"Err",IF(VLOOKUP(BI139,'Player List'!$A$3:$C$275,3)='Player Input'!$C139,"OK",IF(VLOOKUP(BI139,'Player List'!$A$3:$C$275,2)=VLOOKUP($C139,'Lookup Lists'!$A$2:$C$23,3),"CS","Err"))))</f>
        <v>OK</v>
      </c>
      <c r="CE139" s="3" t="str">
        <f>IF(BJ139=" ","OK",IF(ISBLANK(VLOOKUP(BJ139,'Player List'!$A$3:$C$275,3)),"Err",IF(VLOOKUP(BJ139,'Player List'!$A$3:$C$275,3)='Player Input'!$C139,"OK",IF(VLOOKUP(BJ139,'Player List'!$A$3:$C$275,2)=VLOOKUP($C139,'Lookup Lists'!$A$2:$C$23,3),"CS","Err"))))</f>
        <v>OK</v>
      </c>
      <c r="CF139" s="3" t="str">
        <f>IF(BK139=" ","OK",IF(ISBLANK(VLOOKUP(BK139,'Player List'!$A$3:$C$275,3)),"Err",IF(VLOOKUP(BK139,'Player List'!$A$3:$C$275,3)='Player Input'!$C139,"OK",IF(VLOOKUP(BK139,'Player List'!$A$3:$C$275,2)=VLOOKUP($C139,'Lookup Lists'!$A$2:$C$23,3),"CS","Err"))))</f>
        <v>OK</v>
      </c>
      <c r="CG139" s="3" t="str">
        <f>IF(BL139=" ","OK",IF(ISBLANK(VLOOKUP(BL139,'Player List'!$A$3:$C$275,3)),"Err",IF(VLOOKUP(BL139,'Player List'!$A$3:$C$275,3)='Player Input'!$C139,"OK",IF(VLOOKUP(BL139,'Player List'!$A$3:$C$275,2)=VLOOKUP($C139,'Lookup Lists'!$A$2:$C$23,3),"CS","Err"))))</f>
        <v>OK</v>
      </c>
      <c r="CH139" s="3" t="str">
        <f>IF(BM139=" ","OK",IF(ISBLANK(VLOOKUP(BM139,'Player List'!$A$3:$C$275,3)),"Err",IF(VLOOKUP(BM139,'Player List'!$A$3:$C$275,3)='Player Input'!$C139,"OK",IF(VLOOKUP(BM139,'Player List'!$A$3:$C$275,2)=VLOOKUP($C139,'Lookup Lists'!$A$2:$C$23,3),"CS","Err"))))</f>
        <v>OK</v>
      </c>
      <c r="CI139" s="43" t="str">
        <f>IF(BN139=" ","OK",IF(ISBLANK(VLOOKUP(BN139,'Player List'!$A$3:$C$275,3)),"Err",IF(VLOOKUP(BN139,'Player List'!$A$3:$C$275,3)='Player Input'!$C139,"OK",IF(VLOOKUP(BN139,'Player List'!$A$3:$C$275,2)=VLOOKUP($C139,'Lookup Lists'!$A$2:$C$23,3),"CS","Err"))))</f>
        <v>OK</v>
      </c>
    </row>
    <row r="140" spans="1:87" x14ac:dyDescent="0.2">
      <c r="A140" s="90">
        <v>42760</v>
      </c>
      <c r="B140" s="89" t="s">
        <v>327</v>
      </c>
      <c r="C140" s="89" t="s">
        <v>349</v>
      </c>
      <c r="D140" s="60" t="str">
        <f t="shared" si="106"/>
        <v>OK</v>
      </c>
      <c r="E140" s="42">
        <v>104</v>
      </c>
      <c r="F140" s="46" t="str">
        <f>VLOOKUP(E140,'Player List'!$A$3:$F$275,6)</f>
        <v>J SMITH</v>
      </c>
      <c r="G140" s="3">
        <v>109</v>
      </c>
      <c r="H140" s="46" t="str">
        <f>VLOOKUP(G140,'Player List'!$A$3:$F$275,6)</f>
        <v>T GARDNER</v>
      </c>
      <c r="I140" s="3">
        <v>95</v>
      </c>
      <c r="J140" s="46" t="str">
        <f>VLOOKUP(I140,'Player List'!$A$3:$F$275,6)</f>
        <v>J HARRIS</v>
      </c>
      <c r="K140" s="3">
        <v>90</v>
      </c>
      <c r="L140" s="46" t="str">
        <f>VLOOKUP(K140,'Player List'!$A$3:$F$275,6)</f>
        <v>M ATTWOOD</v>
      </c>
      <c r="M140" s="42">
        <v>97</v>
      </c>
      <c r="N140" s="46" t="str">
        <f>VLOOKUP(M140,'Player List'!$A$3:$F$275,6)</f>
        <v>G JONES</v>
      </c>
      <c r="O140" s="3">
        <v>108</v>
      </c>
      <c r="P140" s="46" t="str">
        <f>VLOOKUP(O140,'Player List'!$A$3:$F$275,6)</f>
        <v>M GARDNER</v>
      </c>
      <c r="Q140" s="3">
        <v>100</v>
      </c>
      <c r="R140" s="46" t="str">
        <f>VLOOKUP(Q140,'Player List'!$A$3:$F$275,6)</f>
        <v>S KITE</v>
      </c>
      <c r="S140" s="3">
        <v>102</v>
      </c>
      <c r="T140" s="47" t="str">
        <f>VLOOKUP(S140,'Player List'!$A$3:$F$275,6)</f>
        <v>C SMITH</v>
      </c>
      <c r="U140" s="46"/>
      <c r="V140" s="46" t="e">
        <f>VLOOKUP(U140,'Player List'!$A$3:$F$275,6)</f>
        <v>#N/A</v>
      </c>
      <c r="W140" s="46"/>
      <c r="X140" s="47" t="e">
        <f>VLOOKUP(W140,'Player List'!$A$3:$F$275,6)</f>
        <v>#N/A</v>
      </c>
      <c r="Y140" s="34"/>
      <c r="Z140" s="42">
        <v>207</v>
      </c>
      <c r="AA140" s="46" t="str">
        <f>VLOOKUP(Z140,'Player List'!$A$3:$F$275,6)</f>
        <v>B AUBREY</v>
      </c>
      <c r="AB140" s="3">
        <v>213</v>
      </c>
      <c r="AC140" s="46" t="str">
        <f>VLOOKUP(AB140,'Player List'!$A$3:$F$275,6)</f>
        <v>P LOWE</v>
      </c>
      <c r="AD140" s="3">
        <v>208</v>
      </c>
      <c r="AE140" s="46" t="str">
        <f>VLOOKUP(AD140,'Player List'!$A$3:$F$275,6)</f>
        <v>H AUBREY</v>
      </c>
      <c r="AF140" s="3">
        <v>209</v>
      </c>
      <c r="AG140" s="47" t="str">
        <f>VLOOKUP(AF140,'Player List'!$A$3:$F$275,6)</f>
        <v>T RIGDEN</v>
      </c>
      <c r="AH140" s="42">
        <v>210</v>
      </c>
      <c r="AI140" s="46" t="str">
        <f>VLOOKUP(AH140,'Player List'!$A$3:$F$275,6)</f>
        <v>G RIGDEN</v>
      </c>
      <c r="AJ140" s="3">
        <v>211</v>
      </c>
      <c r="AK140" s="46" t="str">
        <f>VLOOKUP(AJ140,'Player List'!$A$3:$F$275,6)</f>
        <v>S CLAPSON</v>
      </c>
      <c r="AL140" s="3">
        <v>212</v>
      </c>
      <c r="AM140" s="46" t="str">
        <f>VLOOKUP(AL140,'Player List'!$A$3:$F$275,6)</f>
        <v>J CLAPSON</v>
      </c>
      <c r="AN140" s="3">
        <v>182</v>
      </c>
      <c r="AO140" s="47" t="str">
        <f>VLOOKUP(AN140,'Player List'!$A$3:$F$275,6)</f>
        <v>H FOULKES</v>
      </c>
      <c r="AP140" s="46"/>
      <c r="AQ140" s="46" t="e">
        <f>VLOOKUP(AP140,'Player List'!$A$3:$F$275,6)</f>
        <v>#N/A</v>
      </c>
      <c r="AR140" s="46"/>
      <c r="AS140" s="47" t="e">
        <f>VLOOKUP(AR140,'Player List'!$A$3:$F$275,6)</f>
        <v>#N/A</v>
      </c>
      <c r="AU140" s="42">
        <f t="shared" si="74"/>
        <v>104</v>
      </c>
      <c r="AV140" s="3">
        <f t="shared" si="75"/>
        <v>109</v>
      </c>
      <c r="AW140" s="3">
        <f t="shared" si="76"/>
        <v>95</v>
      </c>
      <c r="AX140" s="3">
        <f t="shared" si="77"/>
        <v>90</v>
      </c>
      <c r="AY140" s="3">
        <f t="shared" si="78"/>
        <v>97</v>
      </c>
      <c r="AZ140" s="3">
        <f t="shared" si="79"/>
        <v>108</v>
      </c>
      <c r="BA140" s="3">
        <f t="shared" si="80"/>
        <v>100</v>
      </c>
      <c r="BB140" s="3">
        <f t="shared" si="81"/>
        <v>102</v>
      </c>
      <c r="BC140" s="3" t="str">
        <f t="shared" si="107"/>
        <v xml:space="preserve"> </v>
      </c>
      <c r="BD140" s="3" t="str">
        <f t="shared" si="108"/>
        <v xml:space="preserve"> </v>
      </c>
      <c r="BE140" s="42">
        <f t="shared" si="82"/>
        <v>207</v>
      </c>
      <c r="BF140" s="3">
        <f t="shared" si="83"/>
        <v>213</v>
      </c>
      <c r="BG140" s="3">
        <f t="shared" si="84"/>
        <v>208</v>
      </c>
      <c r="BH140" s="3">
        <f t="shared" si="85"/>
        <v>209</v>
      </c>
      <c r="BI140" s="3">
        <f t="shared" si="86"/>
        <v>210</v>
      </c>
      <c r="BJ140" s="3">
        <f t="shared" si="87"/>
        <v>211</v>
      </c>
      <c r="BK140" s="3">
        <f t="shared" si="88"/>
        <v>212</v>
      </c>
      <c r="BL140" s="3">
        <f t="shared" si="89"/>
        <v>182</v>
      </c>
      <c r="BM140" s="3" t="str">
        <f t="shared" si="109"/>
        <v xml:space="preserve"> </v>
      </c>
      <c r="BN140" s="43" t="str">
        <f t="shared" si="110"/>
        <v xml:space="preserve"> </v>
      </c>
      <c r="BP140" s="42" t="str">
        <f>IF(AU140=" ","OK",IF(ISBLANK(VLOOKUP(AU140,'Player List'!$A$3:$C$275,3)),"Err",IF(VLOOKUP(AU140,'Player List'!$A$3:$C$275,3)='Player Input'!$B140,"OK",IF(VLOOKUP(AU140,'Player List'!$A$3:$C$275,2)=VLOOKUP($B140,'Lookup Lists'!$A$2:$C$23,3),"CS","Err"))))</f>
        <v>OK</v>
      </c>
      <c r="BQ140" s="3" t="str">
        <f>IF(AV140=" ","OK",IF(ISBLANK(VLOOKUP(AV140,'Player List'!$A$3:$C$275,3)),"Err",IF(VLOOKUP(AV140,'Player List'!$A$3:$C$275,3)='Player Input'!$B140,"OK",IF(VLOOKUP(AV140,'Player List'!$A$3:$C$275,2)=VLOOKUP($B140,'Lookup Lists'!$A$2:$C$23,3),"CS","Err"))))</f>
        <v>OK</v>
      </c>
      <c r="BR140" s="3" t="str">
        <f>IF(AW140=" ","OK",IF(ISBLANK(VLOOKUP(AW140,'Player List'!$A$3:$C$275,3)),"Err",IF(VLOOKUP(AW140,'Player List'!$A$3:$C$275,3)='Player Input'!$B140,"OK",IF(VLOOKUP(AW140,'Player List'!$A$3:$C$275,2)=VLOOKUP($B140,'Lookup Lists'!$A$2:$C$23,3),"CS","Err"))))</f>
        <v>OK</v>
      </c>
      <c r="BS140" s="3" t="str">
        <f>IF(AX140=" ","OK",IF(ISBLANK(VLOOKUP(AX140,'Player List'!$A$3:$C$275,3)),"Err",IF(VLOOKUP(AX140,'Player List'!$A$3:$C$275,3)='Player Input'!$B140,"OK",IF(VLOOKUP(AX140,'Player List'!$A$3:$C$275,2)=VLOOKUP($B140,'Lookup Lists'!$A$2:$C$23,3),"CS","Err"))))</f>
        <v>OK</v>
      </c>
      <c r="BT140" s="3" t="str">
        <f>IF(AY140=" ","OK",IF(ISBLANK(VLOOKUP(AY140,'Player List'!$A$3:$C$275,3)),"Err",IF(VLOOKUP(AY140,'Player List'!$A$3:$C$275,3)='Player Input'!$B140,"OK",IF(VLOOKUP(AY140,'Player List'!$A$3:$C$275,2)=VLOOKUP($B140,'Lookup Lists'!$A$2:$C$23,3),"CS","Err"))))</f>
        <v>OK</v>
      </c>
      <c r="BU140" s="3" t="str">
        <f>IF(AZ140=" ","OK",IF(ISBLANK(VLOOKUP(AZ140,'Player List'!$A$3:$C$275,3)),"Err",IF(VLOOKUP(AZ140,'Player List'!$A$3:$C$275,3)='Player Input'!$B140,"OK",IF(VLOOKUP(AZ140,'Player List'!$A$3:$C$275,2)=VLOOKUP($B140,'Lookup Lists'!$A$2:$C$23,3),"CS","Err"))))</f>
        <v>OK</v>
      </c>
      <c r="BV140" s="3" t="str">
        <f>IF(BA140=" ","OK",IF(ISBLANK(VLOOKUP(BA140,'Player List'!$A$3:$C$275,3)),"Err",IF(VLOOKUP(BA140,'Player List'!$A$3:$C$275,3)='Player Input'!$B140,"OK",IF(VLOOKUP(BA140,'Player List'!$A$3:$C$275,2)=VLOOKUP($B140,'Lookup Lists'!$A$2:$C$23,3),"CS","Err"))))</f>
        <v>OK</v>
      </c>
      <c r="BW140" s="3" t="str">
        <f>IF(BB140=" ","OK",IF(ISBLANK(VLOOKUP(BB140,'Player List'!$A$3:$C$275,3)),"Err",IF(VLOOKUP(BB140,'Player List'!$A$3:$C$275,3)='Player Input'!$B140,"OK",IF(VLOOKUP(BB140,'Player List'!$A$3:$C$275,2)=VLOOKUP($B140,'Lookup Lists'!$A$2:$C$23,3),"CS","Err"))))</f>
        <v>OK</v>
      </c>
      <c r="BX140" s="3" t="str">
        <f>IF(BC140=" ","OK",IF(ISBLANK(VLOOKUP(BC140,'Player List'!$A$3:$C$275,3)),"Err",IF(VLOOKUP(BC140,'Player List'!$A$3:$C$275,3)='Player Input'!$B140,"OK",IF(VLOOKUP(BC140,'Player List'!$A$3:$C$275,2)=VLOOKUP($B140,'Lookup Lists'!$A$2:$C$23,3),"CS","Err"))))</f>
        <v>OK</v>
      </c>
      <c r="BY140" s="3" t="str">
        <f>IF(BD140=" ","OK",IF(ISBLANK(VLOOKUP(BD140,'Player List'!$A$3:$C$275,3)),"Err",IF(VLOOKUP(BD140,'Player List'!$A$3:$C$275,3)='Player Input'!$B140,"OK",IF(VLOOKUP(BD140,'Player List'!$A$3:$C$275,2)=VLOOKUP($B140,'Lookup Lists'!$A$2:$C$23,3),"CS","Err"))))</f>
        <v>OK</v>
      </c>
      <c r="BZ140" s="42" t="str">
        <f>IF(BE140=" ","OK",IF(ISBLANK(VLOOKUP(BE140,'Player List'!$A$3:$C$275,3)),"Err",IF(VLOOKUP(BE140,'Player List'!$A$3:$C$275,3)='Player Input'!$C140,"OK",IF(VLOOKUP(BE140,'Player List'!$A$3:$C$275,2)=VLOOKUP($C140,'Lookup Lists'!$A$2:$C$23,3),"CS","Err"))))</f>
        <v>OK</v>
      </c>
      <c r="CA140" s="3" t="str">
        <f>IF(BF140=" ","OK",IF(ISBLANK(VLOOKUP(BF140,'Player List'!$A$3:$C$275,3)),"Err",IF(VLOOKUP(BF140,'Player List'!$A$3:$C$275,3)='Player Input'!$C140,"OK",IF(VLOOKUP(BF140,'Player List'!$A$3:$C$275,2)=VLOOKUP($C140,'Lookup Lists'!$A$2:$C$23,3),"CS","Err"))))</f>
        <v>OK</v>
      </c>
      <c r="CB140" s="3" t="str">
        <f>IF(BG140=" ","OK",IF(ISBLANK(VLOOKUP(BG140,'Player List'!$A$3:$C$275,3)),"Err",IF(VLOOKUP(BG140,'Player List'!$A$3:$C$275,3)='Player Input'!$C140,"OK",IF(VLOOKUP(BG140,'Player List'!$A$3:$C$275,2)=VLOOKUP($C140,'Lookup Lists'!$A$2:$C$23,3),"CS","Err"))))</f>
        <v>OK</v>
      </c>
      <c r="CC140" s="3" t="str">
        <f>IF(BH140=" ","OK",IF(ISBLANK(VLOOKUP(BH140,'Player List'!$A$3:$C$275,3)),"Err",IF(VLOOKUP(BH140,'Player List'!$A$3:$C$275,3)='Player Input'!$C140,"OK",IF(VLOOKUP(BH140,'Player List'!$A$3:$C$275,2)=VLOOKUP($C140,'Lookup Lists'!$A$2:$C$23,3),"CS","Err"))))</f>
        <v>OK</v>
      </c>
      <c r="CD140" s="3" t="str">
        <f>IF(BI140=" ","OK",IF(ISBLANK(VLOOKUP(BI140,'Player List'!$A$3:$C$275,3)),"Err",IF(VLOOKUP(BI140,'Player List'!$A$3:$C$275,3)='Player Input'!$C140,"OK",IF(VLOOKUP(BI140,'Player List'!$A$3:$C$275,2)=VLOOKUP($C140,'Lookup Lists'!$A$2:$C$23,3),"CS","Err"))))</f>
        <v>OK</v>
      </c>
      <c r="CE140" s="3" t="str">
        <f>IF(BJ140=" ","OK",IF(ISBLANK(VLOOKUP(BJ140,'Player List'!$A$3:$C$275,3)),"Err",IF(VLOOKUP(BJ140,'Player List'!$A$3:$C$275,3)='Player Input'!$C140,"OK",IF(VLOOKUP(BJ140,'Player List'!$A$3:$C$275,2)=VLOOKUP($C140,'Lookup Lists'!$A$2:$C$23,3),"CS","Err"))))</f>
        <v>OK</v>
      </c>
      <c r="CF140" s="3" t="str">
        <f>IF(BK140=" ","OK",IF(ISBLANK(VLOOKUP(BK140,'Player List'!$A$3:$C$275,3)),"Err",IF(VLOOKUP(BK140,'Player List'!$A$3:$C$275,3)='Player Input'!$C140,"OK",IF(VLOOKUP(BK140,'Player List'!$A$3:$C$275,2)=VLOOKUP($C140,'Lookup Lists'!$A$2:$C$23,3),"CS","Err"))))</f>
        <v>OK</v>
      </c>
      <c r="CG140" s="3" t="str">
        <f>IF(BL140=" ","OK",IF(ISBLANK(VLOOKUP(BL140,'Player List'!$A$3:$C$275,3)),"Err",IF(VLOOKUP(BL140,'Player List'!$A$3:$C$275,3)='Player Input'!$C140,"OK",IF(VLOOKUP(BL140,'Player List'!$A$3:$C$275,2)=VLOOKUP($C140,'Lookup Lists'!$A$2:$C$23,3),"CS","Err"))))</f>
        <v>OK</v>
      </c>
      <c r="CH140" s="3" t="str">
        <f>IF(BM140=" ","OK",IF(ISBLANK(VLOOKUP(BM140,'Player List'!$A$3:$C$275,3)),"Err",IF(VLOOKUP(BM140,'Player List'!$A$3:$C$275,3)='Player Input'!$C140,"OK",IF(VLOOKUP(BM140,'Player List'!$A$3:$C$275,2)=VLOOKUP($C140,'Lookup Lists'!$A$2:$C$23,3),"CS","Err"))))</f>
        <v>OK</v>
      </c>
      <c r="CI140" s="43" t="str">
        <f>IF(BN140=" ","OK",IF(ISBLANK(VLOOKUP(BN140,'Player List'!$A$3:$C$275,3)),"Err",IF(VLOOKUP(BN140,'Player List'!$A$3:$C$275,3)='Player Input'!$C140,"OK",IF(VLOOKUP(BN140,'Player List'!$A$3:$C$275,2)=VLOOKUP($C140,'Lookup Lists'!$A$2:$C$23,3),"CS","Err"))))</f>
        <v>OK</v>
      </c>
    </row>
    <row r="141" spans="1:87" x14ac:dyDescent="0.2">
      <c r="A141" s="90">
        <v>42761</v>
      </c>
      <c r="B141" s="89" t="s">
        <v>10</v>
      </c>
      <c r="C141" s="89" t="s">
        <v>260</v>
      </c>
      <c r="D141" s="60" t="str">
        <f t="shared" si="106"/>
        <v>OK</v>
      </c>
      <c r="E141" s="42">
        <v>244</v>
      </c>
      <c r="F141" s="46" t="str">
        <f>VLOOKUP(E141,'Player List'!$A$3:$F$275,6)</f>
        <v>C LANSBERRY</v>
      </c>
      <c r="G141" s="3">
        <v>52</v>
      </c>
      <c r="H141" s="46" t="str">
        <f>VLOOKUP(G141,'Player List'!$A$3:$F$275,6)</f>
        <v>P DAVIS</v>
      </c>
      <c r="I141" s="3">
        <v>50</v>
      </c>
      <c r="J141" s="46" t="str">
        <f>VLOOKUP(I141,'Player List'!$A$3:$F$275,6)</f>
        <v>D GRIFFITHS</v>
      </c>
      <c r="K141" s="3">
        <v>43</v>
      </c>
      <c r="L141" s="46" t="str">
        <f>VLOOKUP(K141,'Player List'!$A$3:$F$275,6)</f>
        <v>J STANNARD</v>
      </c>
      <c r="M141" s="42">
        <v>281</v>
      </c>
      <c r="N141" s="46" t="str">
        <f>VLOOKUP(M141,'Player List'!$A$3:$F$275,6)</f>
        <v>C WHEADON</v>
      </c>
      <c r="O141" s="3">
        <v>292</v>
      </c>
      <c r="P141" s="46" t="str">
        <f>VLOOKUP(O141,'Player List'!$A$3:$F$275,6)</f>
        <v>H PARRY</v>
      </c>
      <c r="Q141" s="3">
        <v>53</v>
      </c>
      <c r="R141" s="46" t="str">
        <f>VLOOKUP(Q141,'Player List'!$A$3:$F$275,6)</f>
        <v>C ROWLAND</v>
      </c>
      <c r="S141" s="3">
        <v>44</v>
      </c>
      <c r="T141" s="47" t="str">
        <f>VLOOKUP(S141,'Player List'!$A$3:$F$275,6)</f>
        <v>S STANNARD</v>
      </c>
      <c r="U141" s="46"/>
      <c r="V141" s="46" t="e">
        <f>VLOOKUP(U141,'Player List'!$A$3:$F$275,6)</f>
        <v>#N/A</v>
      </c>
      <c r="W141" s="46"/>
      <c r="X141" s="47" t="e">
        <f>VLOOKUP(W141,'Player List'!$A$3:$F$275,6)</f>
        <v>#N/A</v>
      </c>
      <c r="Y141" s="34"/>
      <c r="Z141" s="42">
        <v>31</v>
      </c>
      <c r="AA141" s="46" t="str">
        <f>VLOOKUP(Z141,'Player List'!$A$3:$F$275,6)</f>
        <v>J BRYANT</v>
      </c>
      <c r="AB141" s="3">
        <v>274</v>
      </c>
      <c r="AC141" s="46" t="str">
        <f>VLOOKUP(AB141,'Player List'!$A$3:$F$275,6)</f>
        <v>B ROGERS</v>
      </c>
      <c r="AD141" s="3">
        <v>27</v>
      </c>
      <c r="AE141" s="46" t="str">
        <f>VLOOKUP(AD141,'Player List'!$A$3:$F$275,6)</f>
        <v>B HESKETH</v>
      </c>
      <c r="AF141" s="3">
        <v>34</v>
      </c>
      <c r="AG141" s="47" t="str">
        <f>VLOOKUP(AF141,'Player List'!$A$3:$F$275,6)</f>
        <v>D BOTT</v>
      </c>
      <c r="AH141" s="42">
        <v>32</v>
      </c>
      <c r="AI141" s="46" t="str">
        <f>VLOOKUP(AH141,'Player List'!$A$3:$F$275,6)</f>
        <v>K O'CONNOR</v>
      </c>
      <c r="AJ141" s="3">
        <v>33</v>
      </c>
      <c r="AK141" s="46" t="str">
        <f>VLOOKUP(AJ141,'Player List'!$A$3:$F$275,6)</f>
        <v>D TOLSON</v>
      </c>
      <c r="AL141" s="3">
        <v>30</v>
      </c>
      <c r="AM141" s="46" t="str">
        <f>VLOOKUP(AL141,'Player List'!$A$3:$F$275,6)</f>
        <v>J CATON</v>
      </c>
      <c r="AN141" s="3">
        <v>29</v>
      </c>
      <c r="AO141" s="47" t="str">
        <f>VLOOKUP(AN141,'Player List'!$A$3:$F$275,6)</f>
        <v>I PORTER</v>
      </c>
      <c r="AP141" s="46"/>
      <c r="AQ141" s="46" t="e">
        <f>VLOOKUP(AP141,'Player List'!$A$3:$F$275,6)</f>
        <v>#N/A</v>
      </c>
      <c r="AR141" s="46"/>
      <c r="AS141" s="47" t="e">
        <f>VLOOKUP(AR141,'Player List'!$A$3:$F$275,6)</f>
        <v>#N/A</v>
      </c>
      <c r="AU141" s="42">
        <f t="shared" si="74"/>
        <v>244</v>
      </c>
      <c r="AV141" s="3">
        <f t="shared" si="75"/>
        <v>52</v>
      </c>
      <c r="AW141" s="3">
        <f t="shared" si="76"/>
        <v>50</v>
      </c>
      <c r="AX141" s="3">
        <f t="shared" si="77"/>
        <v>43</v>
      </c>
      <c r="AY141" s="3">
        <f t="shared" si="78"/>
        <v>281</v>
      </c>
      <c r="AZ141" s="3">
        <f t="shared" si="79"/>
        <v>292</v>
      </c>
      <c r="BA141" s="3">
        <f t="shared" si="80"/>
        <v>53</v>
      </c>
      <c r="BB141" s="3">
        <f t="shared" si="81"/>
        <v>44</v>
      </c>
      <c r="BC141" s="3" t="str">
        <f t="shared" si="107"/>
        <v xml:space="preserve"> </v>
      </c>
      <c r="BD141" s="3" t="str">
        <f t="shared" si="108"/>
        <v xml:space="preserve"> </v>
      </c>
      <c r="BE141" s="42">
        <f t="shared" si="82"/>
        <v>31</v>
      </c>
      <c r="BF141" s="3">
        <f t="shared" si="83"/>
        <v>274</v>
      </c>
      <c r="BG141" s="3">
        <f t="shared" si="84"/>
        <v>27</v>
      </c>
      <c r="BH141" s="3">
        <f t="shared" si="85"/>
        <v>34</v>
      </c>
      <c r="BI141" s="3">
        <f t="shared" si="86"/>
        <v>32</v>
      </c>
      <c r="BJ141" s="3">
        <f t="shared" si="87"/>
        <v>33</v>
      </c>
      <c r="BK141" s="3">
        <f t="shared" si="88"/>
        <v>30</v>
      </c>
      <c r="BL141" s="3">
        <f t="shared" si="89"/>
        <v>29</v>
      </c>
      <c r="BM141" s="3" t="str">
        <f t="shared" si="109"/>
        <v xml:space="preserve"> </v>
      </c>
      <c r="BN141" s="43" t="str">
        <f t="shared" si="110"/>
        <v xml:space="preserve"> </v>
      </c>
      <c r="BP141" s="42" t="str">
        <f>IF(AU141=" ","OK",IF(ISBLANK(VLOOKUP(AU141,'Player List'!$A$3:$C$275,3)),"Err",IF(VLOOKUP(AU141,'Player List'!$A$3:$C$275,3)='Player Input'!$B141,"OK",IF(VLOOKUP(AU141,'Player List'!$A$3:$C$275,2)=VLOOKUP($B141,'Lookup Lists'!$A$2:$C$23,3),"CS","Err"))))</f>
        <v>OK</v>
      </c>
      <c r="BQ141" s="3" t="str">
        <f>IF(AV141=" ","OK",IF(ISBLANK(VLOOKUP(AV141,'Player List'!$A$3:$C$275,3)),"Err",IF(VLOOKUP(AV141,'Player List'!$A$3:$C$275,3)='Player Input'!$B141,"OK",IF(VLOOKUP(AV141,'Player List'!$A$3:$C$275,2)=VLOOKUP($B141,'Lookup Lists'!$A$2:$C$23,3),"CS","Err"))))</f>
        <v>OK</v>
      </c>
      <c r="BR141" s="3" t="str">
        <f>IF(AW141=" ","OK",IF(ISBLANK(VLOOKUP(AW141,'Player List'!$A$3:$C$275,3)),"Err",IF(VLOOKUP(AW141,'Player List'!$A$3:$C$275,3)='Player Input'!$B141,"OK",IF(VLOOKUP(AW141,'Player List'!$A$3:$C$275,2)=VLOOKUP($B141,'Lookup Lists'!$A$2:$C$23,3),"CS","Err"))))</f>
        <v>OK</v>
      </c>
      <c r="BS141" s="3" t="str">
        <f>IF(AX141=" ","OK",IF(ISBLANK(VLOOKUP(AX141,'Player List'!$A$3:$C$275,3)),"Err",IF(VLOOKUP(AX141,'Player List'!$A$3:$C$275,3)='Player Input'!$B141,"OK",IF(VLOOKUP(AX141,'Player List'!$A$3:$C$275,2)=VLOOKUP($B141,'Lookup Lists'!$A$2:$C$23,3),"CS","Err"))))</f>
        <v>OK</v>
      </c>
      <c r="BT141" s="3" t="str">
        <f>IF(AY141=" ","OK",IF(ISBLANK(VLOOKUP(AY141,'Player List'!$A$3:$C$275,3)),"Err",IF(VLOOKUP(AY141,'Player List'!$A$3:$C$275,3)='Player Input'!$B141,"OK",IF(VLOOKUP(AY141,'Player List'!$A$3:$C$275,2)=VLOOKUP($B141,'Lookup Lists'!$A$2:$C$23,3),"CS","Err"))))</f>
        <v>OK</v>
      </c>
      <c r="BU141" s="3" t="str">
        <f>IF(AZ141=" ","OK",IF(ISBLANK(VLOOKUP(AZ141,'Player List'!$A$3:$C$275,3)),"Err",IF(VLOOKUP(AZ141,'Player List'!$A$3:$C$275,3)='Player Input'!$B141,"OK",IF(VLOOKUP(AZ141,'Player List'!$A$3:$C$275,2)=VLOOKUP($B141,'Lookup Lists'!$A$2:$C$23,3),"CS","Err"))))</f>
        <v>OK</v>
      </c>
      <c r="BV141" s="3" t="str">
        <f>IF(BA141=" ","OK",IF(ISBLANK(VLOOKUP(BA141,'Player List'!$A$3:$C$275,3)),"Err",IF(VLOOKUP(BA141,'Player List'!$A$3:$C$275,3)='Player Input'!$B141,"OK",IF(VLOOKUP(BA141,'Player List'!$A$3:$C$275,2)=VLOOKUP($B141,'Lookup Lists'!$A$2:$C$23,3),"CS","Err"))))</f>
        <v>OK</v>
      </c>
      <c r="BW141" s="3" t="str">
        <f>IF(BB141=" ","OK",IF(ISBLANK(VLOOKUP(BB141,'Player List'!$A$3:$C$275,3)),"Err",IF(VLOOKUP(BB141,'Player List'!$A$3:$C$275,3)='Player Input'!$B141,"OK",IF(VLOOKUP(BB141,'Player List'!$A$3:$C$275,2)=VLOOKUP($B141,'Lookup Lists'!$A$2:$C$23,3),"CS","Err"))))</f>
        <v>OK</v>
      </c>
      <c r="BX141" s="3" t="str">
        <f>IF(BC141=" ","OK",IF(ISBLANK(VLOOKUP(BC141,'Player List'!$A$3:$C$275,3)),"Err",IF(VLOOKUP(BC141,'Player List'!$A$3:$C$275,3)='Player Input'!$B141,"OK",IF(VLOOKUP(BC141,'Player List'!$A$3:$C$275,2)=VLOOKUP($B141,'Lookup Lists'!$A$2:$C$23,3),"CS","Err"))))</f>
        <v>OK</v>
      </c>
      <c r="BY141" s="3" t="str">
        <f>IF(BD141=" ","OK",IF(ISBLANK(VLOOKUP(BD141,'Player List'!$A$3:$C$275,3)),"Err",IF(VLOOKUP(BD141,'Player List'!$A$3:$C$275,3)='Player Input'!$B141,"OK",IF(VLOOKUP(BD141,'Player List'!$A$3:$C$275,2)=VLOOKUP($B141,'Lookup Lists'!$A$2:$C$23,3),"CS","Err"))))</f>
        <v>OK</v>
      </c>
      <c r="BZ141" s="42" t="str">
        <f>IF(BE141=" ","OK",IF(ISBLANK(VLOOKUP(BE141,'Player List'!$A$3:$C$275,3)),"Err",IF(VLOOKUP(BE141,'Player List'!$A$3:$C$275,3)='Player Input'!$C141,"OK",IF(VLOOKUP(BE141,'Player List'!$A$3:$C$275,2)=VLOOKUP($C141,'Lookup Lists'!$A$2:$C$23,3),"CS","Err"))))</f>
        <v>OK</v>
      </c>
      <c r="CA141" s="3" t="str">
        <f>IF(BF141=" ","OK",IF(ISBLANK(VLOOKUP(BF141,'Player List'!$A$3:$C$275,3)),"Err",IF(VLOOKUP(BF141,'Player List'!$A$3:$C$275,3)='Player Input'!$C141,"OK",IF(VLOOKUP(BF141,'Player List'!$A$3:$C$275,2)=VLOOKUP($C141,'Lookup Lists'!$A$2:$C$23,3),"CS","Err"))))</f>
        <v>OK</v>
      </c>
      <c r="CB141" s="3" t="str">
        <f>IF(BG141=" ","OK",IF(ISBLANK(VLOOKUP(BG141,'Player List'!$A$3:$C$275,3)),"Err",IF(VLOOKUP(BG141,'Player List'!$A$3:$C$275,3)='Player Input'!$C141,"OK",IF(VLOOKUP(BG141,'Player List'!$A$3:$C$275,2)=VLOOKUP($C141,'Lookup Lists'!$A$2:$C$23,3),"CS","Err"))))</f>
        <v>OK</v>
      </c>
      <c r="CC141" s="3" t="str">
        <f>IF(BH141=" ","OK",IF(ISBLANK(VLOOKUP(BH141,'Player List'!$A$3:$C$275,3)),"Err",IF(VLOOKUP(BH141,'Player List'!$A$3:$C$275,3)='Player Input'!$C141,"OK",IF(VLOOKUP(BH141,'Player List'!$A$3:$C$275,2)=VLOOKUP($C141,'Lookup Lists'!$A$2:$C$23,3),"CS","Err"))))</f>
        <v>OK</v>
      </c>
      <c r="CD141" s="3" t="str">
        <f>IF(BI141=" ","OK",IF(ISBLANK(VLOOKUP(BI141,'Player List'!$A$3:$C$275,3)),"Err",IF(VLOOKUP(BI141,'Player List'!$A$3:$C$275,3)='Player Input'!$C141,"OK",IF(VLOOKUP(BI141,'Player List'!$A$3:$C$275,2)=VLOOKUP($C141,'Lookup Lists'!$A$2:$C$23,3),"CS","Err"))))</f>
        <v>OK</v>
      </c>
      <c r="CE141" s="3" t="str">
        <f>IF(BJ141=" ","OK",IF(ISBLANK(VLOOKUP(BJ141,'Player List'!$A$3:$C$275,3)),"Err",IF(VLOOKUP(BJ141,'Player List'!$A$3:$C$275,3)='Player Input'!$C141,"OK",IF(VLOOKUP(BJ141,'Player List'!$A$3:$C$275,2)=VLOOKUP($C141,'Lookup Lists'!$A$2:$C$23,3),"CS","Err"))))</f>
        <v>OK</v>
      </c>
      <c r="CF141" s="3" t="str">
        <f>IF(BK141=" ","OK",IF(ISBLANK(VLOOKUP(BK141,'Player List'!$A$3:$C$275,3)),"Err",IF(VLOOKUP(BK141,'Player List'!$A$3:$C$275,3)='Player Input'!$C141,"OK",IF(VLOOKUP(BK141,'Player List'!$A$3:$C$275,2)=VLOOKUP($C141,'Lookup Lists'!$A$2:$C$23,3),"CS","Err"))))</f>
        <v>OK</v>
      </c>
      <c r="CG141" s="3" t="str">
        <f>IF(BL141=" ","OK",IF(ISBLANK(VLOOKUP(BL141,'Player List'!$A$3:$C$275,3)),"Err",IF(VLOOKUP(BL141,'Player List'!$A$3:$C$275,3)='Player Input'!$C141,"OK",IF(VLOOKUP(BL141,'Player List'!$A$3:$C$275,2)=VLOOKUP($C141,'Lookup Lists'!$A$2:$C$23,3),"CS","Err"))))</f>
        <v>OK</v>
      </c>
      <c r="CH141" s="3" t="str">
        <f>IF(BM141=" ","OK",IF(ISBLANK(VLOOKUP(BM141,'Player List'!$A$3:$C$275,3)),"Err",IF(VLOOKUP(BM141,'Player List'!$A$3:$C$275,3)='Player Input'!$C141,"OK",IF(VLOOKUP(BM141,'Player List'!$A$3:$C$275,2)=VLOOKUP($C141,'Lookup Lists'!$A$2:$C$23,3),"CS","Err"))))</f>
        <v>OK</v>
      </c>
      <c r="CI141" s="43" t="str">
        <f>IF(BN141=" ","OK",IF(ISBLANK(VLOOKUP(BN141,'Player List'!$A$3:$C$275,3)),"Err",IF(VLOOKUP(BN141,'Player List'!$A$3:$C$275,3)='Player Input'!$C141,"OK",IF(VLOOKUP(BN141,'Player List'!$A$3:$C$275,2)=VLOOKUP($C141,'Lookup Lists'!$A$2:$C$23,3),"CS","Err"))))</f>
        <v>OK</v>
      </c>
    </row>
    <row r="142" spans="1:87" x14ac:dyDescent="0.2">
      <c r="A142" s="108">
        <v>42761</v>
      </c>
      <c r="B142" s="109" t="s">
        <v>11</v>
      </c>
      <c r="C142" s="109" t="s">
        <v>271</v>
      </c>
      <c r="D142" s="60" t="str">
        <f t="shared" si="106"/>
        <v>OK</v>
      </c>
      <c r="E142" s="42">
        <v>126</v>
      </c>
      <c r="F142" s="46" t="str">
        <f>VLOOKUP(E142,'Player List'!$A$3:$F$275,6)</f>
        <v>R JOSEPH</v>
      </c>
      <c r="G142" s="3">
        <v>132</v>
      </c>
      <c r="H142" s="46" t="str">
        <f>VLOOKUP(G142,'Player List'!$A$3:$F$275,6)</f>
        <v>G BIGGS</v>
      </c>
      <c r="I142" s="3">
        <v>129</v>
      </c>
      <c r="J142" s="46" t="str">
        <f>VLOOKUP(I142,'Player List'!$A$3:$F$275,6)</f>
        <v>J GREEN</v>
      </c>
      <c r="K142" s="3">
        <v>123</v>
      </c>
      <c r="L142" s="46" t="str">
        <f>VLOOKUP(K142,'Player List'!$A$3:$F$275,6)</f>
        <v>J HARRIS</v>
      </c>
      <c r="M142" s="42">
        <v>124</v>
      </c>
      <c r="N142" s="46" t="str">
        <f>VLOOKUP(M142,'Player List'!$A$3:$F$275,6)</f>
        <v>E POWELL</v>
      </c>
      <c r="O142" s="3">
        <v>127</v>
      </c>
      <c r="P142" s="46" t="str">
        <f>VLOOKUP(O142,'Player List'!$A$3:$F$275,6)</f>
        <v>E JOSEPH</v>
      </c>
      <c r="Q142" s="3">
        <v>131</v>
      </c>
      <c r="R142" s="46" t="str">
        <f>VLOOKUP(Q142,'Player List'!$A$3:$F$275,6)</f>
        <v>A BIGGS</v>
      </c>
      <c r="S142" s="3">
        <v>133</v>
      </c>
      <c r="T142" s="47" t="str">
        <f>VLOOKUP(S142,'Player List'!$A$3:$F$275,6)</f>
        <v>M CINDEREY</v>
      </c>
      <c r="U142" s="46"/>
      <c r="V142" s="46" t="e">
        <f>VLOOKUP(U142,'Player List'!$A$3:$F$275,6)</f>
        <v>#N/A</v>
      </c>
      <c r="W142" s="46"/>
      <c r="X142" s="47" t="e">
        <f>VLOOKUP(W142,'Player List'!$A$3:$F$275,6)</f>
        <v>#N/A</v>
      </c>
      <c r="Y142" s="34"/>
      <c r="Z142" s="42">
        <v>134</v>
      </c>
      <c r="AA142" s="46" t="str">
        <f>VLOOKUP(Z142,'Player List'!$A$3:$F$275,6)</f>
        <v>A ROE</v>
      </c>
      <c r="AB142" s="3">
        <v>136</v>
      </c>
      <c r="AC142" s="46" t="str">
        <f>VLOOKUP(AB142,'Player List'!$A$3:$F$275,6)</f>
        <v>E GEORGE</v>
      </c>
      <c r="AD142" s="3">
        <v>140</v>
      </c>
      <c r="AE142" s="46" t="str">
        <f>VLOOKUP(AD142,'Player List'!$A$3:$F$275,6)</f>
        <v>D WATKINS</v>
      </c>
      <c r="AF142" s="3">
        <v>143</v>
      </c>
      <c r="AG142" s="47" t="str">
        <f>VLOOKUP(AF142,'Player List'!$A$3:$F$275,6)</f>
        <v>L WILLIAMS</v>
      </c>
      <c r="AH142" s="42">
        <v>138</v>
      </c>
      <c r="AI142" s="46" t="str">
        <f>VLOOKUP(AH142,'Player List'!$A$3:$F$275,6)</f>
        <v>G MARSHALL</v>
      </c>
      <c r="AJ142" s="3">
        <v>195</v>
      </c>
      <c r="AK142" s="46" t="str">
        <f>VLOOKUP(AJ142,'Player List'!$A$3:$F$275,6)</f>
        <v>P PARK</v>
      </c>
      <c r="AL142" s="3">
        <v>135</v>
      </c>
      <c r="AM142" s="46" t="str">
        <f>VLOOKUP(AL142,'Player List'!$A$3:$F$275,6)</f>
        <v>I ROE</v>
      </c>
      <c r="AN142" s="3">
        <v>196</v>
      </c>
      <c r="AO142" s="47" t="str">
        <f>VLOOKUP(AN142,'Player List'!$A$3:$F$275,6)</f>
        <v>I PARK</v>
      </c>
      <c r="AP142" s="46"/>
      <c r="AQ142" s="46" t="e">
        <f>VLOOKUP(AP142,'Player List'!$A$3:$F$275,6)</f>
        <v>#N/A</v>
      </c>
      <c r="AR142" s="46"/>
      <c r="AS142" s="47" t="e">
        <f>VLOOKUP(AR142,'Player List'!$A$3:$F$275,6)</f>
        <v>#N/A</v>
      </c>
      <c r="AU142" s="42">
        <f t="shared" si="74"/>
        <v>126</v>
      </c>
      <c r="AV142" s="3">
        <f t="shared" si="75"/>
        <v>132</v>
      </c>
      <c r="AW142" s="3">
        <f t="shared" si="76"/>
        <v>129</v>
      </c>
      <c r="AX142" s="3">
        <f t="shared" si="77"/>
        <v>123</v>
      </c>
      <c r="AY142" s="3">
        <f t="shared" si="78"/>
        <v>124</v>
      </c>
      <c r="AZ142" s="3">
        <f t="shared" si="79"/>
        <v>127</v>
      </c>
      <c r="BA142" s="3">
        <f t="shared" si="80"/>
        <v>131</v>
      </c>
      <c r="BB142" s="3">
        <f t="shared" si="81"/>
        <v>133</v>
      </c>
      <c r="BC142" s="3" t="str">
        <f t="shared" si="107"/>
        <v xml:space="preserve"> </v>
      </c>
      <c r="BD142" s="3" t="str">
        <f t="shared" si="108"/>
        <v xml:space="preserve"> </v>
      </c>
      <c r="BE142" s="42">
        <f t="shared" si="82"/>
        <v>134</v>
      </c>
      <c r="BF142" s="3">
        <f t="shared" si="83"/>
        <v>136</v>
      </c>
      <c r="BG142" s="3">
        <f t="shared" si="84"/>
        <v>140</v>
      </c>
      <c r="BH142" s="3">
        <f t="shared" si="85"/>
        <v>143</v>
      </c>
      <c r="BI142" s="3">
        <f t="shared" si="86"/>
        <v>138</v>
      </c>
      <c r="BJ142" s="3">
        <f t="shared" si="87"/>
        <v>195</v>
      </c>
      <c r="BK142" s="3">
        <f t="shared" si="88"/>
        <v>135</v>
      </c>
      <c r="BL142" s="3">
        <f t="shared" si="89"/>
        <v>196</v>
      </c>
      <c r="BM142" s="3" t="str">
        <f t="shared" si="109"/>
        <v xml:space="preserve"> </v>
      </c>
      <c r="BN142" s="43" t="str">
        <f t="shared" si="110"/>
        <v xml:space="preserve"> </v>
      </c>
      <c r="BP142" s="42" t="str">
        <f>IF(AU142=" ","OK",IF(ISBLANK(VLOOKUP(AU142,'Player List'!$A$3:$C$275,3)),"Err",IF(VLOOKUP(AU142,'Player List'!$A$3:$C$275,3)='Player Input'!$B142,"OK",IF(VLOOKUP(AU142,'Player List'!$A$3:$C$275,2)=VLOOKUP($B142,'Lookup Lists'!$A$2:$C$23,3),"CS","Err"))))</f>
        <v>OK</v>
      </c>
      <c r="BQ142" s="3" t="str">
        <f>IF(AV142=" ","OK",IF(ISBLANK(VLOOKUP(AV142,'Player List'!$A$3:$C$275,3)),"Err",IF(VLOOKUP(AV142,'Player List'!$A$3:$C$275,3)='Player Input'!$B142,"OK",IF(VLOOKUP(AV142,'Player List'!$A$3:$C$275,2)=VLOOKUP($B142,'Lookup Lists'!$A$2:$C$23,3),"CS","Err"))))</f>
        <v>OK</v>
      </c>
      <c r="BR142" s="3" t="str">
        <f>IF(AW142=" ","OK",IF(ISBLANK(VLOOKUP(AW142,'Player List'!$A$3:$C$275,3)),"Err",IF(VLOOKUP(AW142,'Player List'!$A$3:$C$275,3)='Player Input'!$B142,"OK",IF(VLOOKUP(AW142,'Player List'!$A$3:$C$275,2)=VLOOKUP($B142,'Lookup Lists'!$A$2:$C$23,3),"CS","Err"))))</f>
        <v>OK</v>
      </c>
      <c r="BS142" s="3" t="str">
        <f>IF(AX142=" ","OK",IF(ISBLANK(VLOOKUP(AX142,'Player List'!$A$3:$C$275,3)),"Err",IF(VLOOKUP(AX142,'Player List'!$A$3:$C$275,3)='Player Input'!$B142,"OK",IF(VLOOKUP(AX142,'Player List'!$A$3:$C$275,2)=VLOOKUP($B142,'Lookup Lists'!$A$2:$C$23,3),"CS","Err"))))</f>
        <v>OK</v>
      </c>
      <c r="BT142" s="3" t="str">
        <f>IF(AY142=" ","OK",IF(ISBLANK(VLOOKUP(AY142,'Player List'!$A$3:$C$275,3)),"Err",IF(VLOOKUP(AY142,'Player List'!$A$3:$C$275,3)='Player Input'!$B142,"OK",IF(VLOOKUP(AY142,'Player List'!$A$3:$C$275,2)=VLOOKUP($B142,'Lookup Lists'!$A$2:$C$23,3),"CS","Err"))))</f>
        <v>OK</v>
      </c>
      <c r="BU142" s="3" t="str">
        <f>IF(AZ142=" ","OK",IF(ISBLANK(VLOOKUP(AZ142,'Player List'!$A$3:$C$275,3)),"Err",IF(VLOOKUP(AZ142,'Player List'!$A$3:$C$275,3)='Player Input'!$B142,"OK",IF(VLOOKUP(AZ142,'Player List'!$A$3:$C$275,2)=VLOOKUP($B142,'Lookup Lists'!$A$2:$C$23,3),"CS","Err"))))</f>
        <v>OK</v>
      </c>
      <c r="BV142" s="3" t="str">
        <f>IF(BA142=" ","OK",IF(ISBLANK(VLOOKUP(BA142,'Player List'!$A$3:$C$275,3)),"Err",IF(VLOOKUP(BA142,'Player List'!$A$3:$C$275,3)='Player Input'!$B142,"OK",IF(VLOOKUP(BA142,'Player List'!$A$3:$C$275,2)=VLOOKUP($B142,'Lookup Lists'!$A$2:$C$23,3),"CS","Err"))))</f>
        <v>OK</v>
      </c>
      <c r="BW142" s="3" t="str">
        <f>IF(BB142=" ","OK",IF(ISBLANK(VLOOKUP(BB142,'Player List'!$A$3:$C$275,3)),"Err",IF(VLOOKUP(BB142,'Player List'!$A$3:$C$275,3)='Player Input'!$B142,"OK",IF(VLOOKUP(BB142,'Player List'!$A$3:$C$275,2)=VLOOKUP($B142,'Lookup Lists'!$A$2:$C$23,3),"CS","Err"))))</f>
        <v>OK</v>
      </c>
      <c r="BX142" s="3" t="str">
        <f>IF(BC142=" ","OK",IF(ISBLANK(VLOOKUP(BC142,'Player List'!$A$3:$C$275,3)),"Err",IF(VLOOKUP(BC142,'Player List'!$A$3:$C$275,3)='Player Input'!$B142,"OK",IF(VLOOKUP(BC142,'Player List'!$A$3:$C$275,2)=VLOOKUP($B142,'Lookup Lists'!$A$2:$C$23,3),"CS","Err"))))</f>
        <v>OK</v>
      </c>
      <c r="BY142" s="3" t="str">
        <f>IF(BD142=" ","OK",IF(ISBLANK(VLOOKUP(BD142,'Player List'!$A$3:$C$275,3)),"Err",IF(VLOOKUP(BD142,'Player List'!$A$3:$C$275,3)='Player Input'!$B142,"OK",IF(VLOOKUP(BD142,'Player List'!$A$3:$C$275,2)=VLOOKUP($B142,'Lookup Lists'!$A$2:$C$23,3),"CS","Err"))))</f>
        <v>OK</v>
      </c>
      <c r="BZ142" s="42" t="str">
        <f>IF(BE142=" ","OK",IF(ISBLANK(VLOOKUP(BE142,'Player List'!$A$3:$C$275,3)),"Err",IF(VLOOKUP(BE142,'Player List'!$A$3:$C$275,3)='Player Input'!$C142,"OK",IF(VLOOKUP(BE142,'Player List'!$A$3:$C$275,2)=VLOOKUP($C142,'Lookup Lists'!$A$2:$C$23,3),"CS","Err"))))</f>
        <v>OK</v>
      </c>
      <c r="CA142" s="3" t="str">
        <f>IF(BF142=" ","OK",IF(ISBLANK(VLOOKUP(BF142,'Player List'!$A$3:$C$275,3)),"Err",IF(VLOOKUP(BF142,'Player List'!$A$3:$C$275,3)='Player Input'!$C142,"OK",IF(VLOOKUP(BF142,'Player List'!$A$3:$C$275,2)=VLOOKUP($C142,'Lookup Lists'!$A$2:$C$23,3),"CS","Err"))))</f>
        <v>OK</v>
      </c>
      <c r="CB142" s="3" t="str">
        <f>IF(BG142=" ","OK",IF(ISBLANK(VLOOKUP(BG142,'Player List'!$A$3:$C$275,3)),"Err",IF(VLOOKUP(BG142,'Player List'!$A$3:$C$275,3)='Player Input'!$C142,"OK",IF(VLOOKUP(BG142,'Player List'!$A$3:$C$275,2)=VLOOKUP($C142,'Lookup Lists'!$A$2:$C$23,3),"CS","Err"))))</f>
        <v>OK</v>
      </c>
      <c r="CC142" s="3" t="str">
        <f>IF(BH142=" ","OK",IF(ISBLANK(VLOOKUP(BH142,'Player List'!$A$3:$C$275,3)),"Err",IF(VLOOKUP(BH142,'Player List'!$A$3:$C$275,3)='Player Input'!$C142,"OK",IF(VLOOKUP(BH142,'Player List'!$A$3:$C$275,2)=VLOOKUP($C142,'Lookup Lists'!$A$2:$C$23,3),"CS","Err"))))</f>
        <v>OK</v>
      </c>
      <c r="CD142" s="3" t="str">
        <f>IF(BI142=" ","OK",IF(ISBLANK(VLOOKUP(BI142,'Player List'!$A$3:$C$275,3)),"Err",IF(VLOOKUP(BI142,'Player List'!$A$3:$C$275,3)='Player Input'!$C142,"OK",IF(VLOOKUP(BI142,'Player List'!$A$3:$C$275,2)=VLOOKUP($C142,'Lookup Lists'!$A$2:$C$23,3),"CS","Err"))))</f>
        <v>OK</v>
      </c>
      <c r="CE142" s="3" t="str">
        <f>IF(BJ142=" ","OK",IF(ISBLANK(VLOOKUP(BJ142,'Player List'!$A$3:$C$275,3)),"Err",IF(VLOOKUP(BJ142,'Player List'!$A$3:$C$275,3)='Player Input'!$C142,"OK",IF(VLOOKUP(BJ142,'Player List'!$A$3:$C$275,2)=VLOOKUP($C142,'Lookup Lists'!$A$2:$C$23,3),"CS","Err"))))</f>
        <v>OK</v>
      </c>
      <c r="CF142" s="3" t="str">
        <f>IF(BK142=" ","OK",IF(ISBLANK(VLOOKUP(BK142,'Player List'!$A$3:$C$275,3)),"Err",IF(VLOOKUP(BK142,'Player List'!$A$3:$C$275,3)='Player Input'!$C142,"OK",IF(VLOOKUP(BK142,'Player List'!$A$3:$C$275,2)=VLOOKUP($C142,'Lookup Lists'!$A$2:$C$23,3),"CS","Err"))))</f>
        <v>OK</v>
      </c>
      <c r="CG142" s="3" t="str">
        <f>IF(BL142=" ","OK",IF(ISBLANK(VLOOKUP(BL142,'Player List'!$A$3:$C$275,3)),"Err",IF(VLOOKUP(BL142,'Player List'!$A$3:$C$275,3)='Player Input'!$C142,"OK",IF(VLOOKUP(BL142,'Player List'!$A$3:$C$275,2)=VLOOKUP($C142,'Lookup Lists'!$A$2:$C$23,3),"CS","Err"))))</f>
        <v>OK</v>
      </c>
      <c r="CH142" s="3" t="str">
        <f>IF(BM142=" ","OK",IF(ISBLANK(VLOOKUP(BM142,'Player List'!$A$3:$C$275,3)),"Err",IF(VLOOKUP(BM142,'Player List'!$A$3:$C$275,3)='Player Input'!$C142,"OK",IF(VLOOKUP(BM142,'Player List'!$A$3:$C$275,2)=VLOOKUP($C142,'Lookup Lists'!$A$2:$C$23,3),"CS","Err"))))</f>
        <v>OK</v>
      </c>
      <c r="CI142" s="43" t="str">
        <f>IF(BN142=" ","OK",IF(ISBLANK(VLOOKUP(BN142,'Player List'!$A$3:$C$275,3)),"Err",IF(VLOOKUP(BN142,'Player List'!$A$3:$C$275,3)='Player Input'!$C142,"OK",IF(VLOOKUP(BN142,'Player List'!$A$3:$C$275,2)=VLOOKUP($C142,'Lookup Lists'!$A$2:$C$23,3),"CS","Err"))))</f>
        <v>OK</v>
      </c>
    </row>
    <row r="143" spans="1:87" x14ac:dyDescent="0.2">
      <c r="A143" s="90">
        <v>42761</v>
      </c>
      <c r="B143" s="89" t="s">
        <v>390</v>
      </c>
      <c r="C143" s="89" t="s">
        <v>272</v>
      </c>
      <c r="D143" s="60" t="str">
        <f t="shared" si="106"/>
        <v>OK</v>
      </c>
      <c r="E143" s="42">
        <v>351</v>
      </c>
      <c r="F143" s="46" t="str">
        <f>VLOOKUP(E143,'Player List'!$A$3:$F$275,6)</f>
        <v>T NEILSON</v>
      </c>
      <c r="G143" s="3">
        <v>352</v>
      </c>
      <c r="H143" s="46" t="str">
        <f>VLOOKUP(G143,'Player List'!$A$3:$F$275,6)</f>
        <v>G PERRY</v>
      </c>
      <c r="I143" s="3">
        <v>362</v>
      </c>
      <c r="J143" s="46" t="str">
        <f>VLOOKUP(I143,'Player List'!$A$3:$F$275,6)</f>
        <v>P BEARMAN</v>
      </c>
      <c r="K143" s="3">
        <v>346</v>
      </c>
      <c r="L143" s="46" t="str">
        <f>VLOOKUP(K143,'Player List'!$A$3:$F$275,6)</f>
        <v>R WILLIAMS</v>
      </c>
      <c r="M143" s="42">
        <v>363</v>
      </c>
      <c r="N143" s="46" t="str">
        <f>VLOOKUP(M143,'Player List'!$A$3:$F$275,6)</f>
        <v>S MASON</v>
      </c>
      <c r="O143" s="3">
        <v>345</v>
      </c>
      <c r="P143" s="46" t="str">
        <f>VLOOKUP(O143,'Player List'!$A$3:$F$275,6)</f>
        <v>C COMPLIN</v>
      </c>
      <c r="Q143" s="3">
        <v>342</v>
      </c>
      <c r="R143" s="46" t="str">
        <f>VLOOKUP(Q143,'Player List'!$A$3:$F$275,6)</f>
        <v>K WOODEN</v>
      </c>
      <c r="S143" s="3">
        <v>339</v>
      </c>
      <c r="T143" s="47" t="str">
        <f>VLOOKUP(S143,'Player List'!$A$3:$F$275,6)</f>
        <v>R HARRIS</v>
      </c>
      <c r="U143" s="46"/>
      <c r="V143" s="46" t="e">
        <f>VLOOKUP(U143,'Player List'!$A$3:$F$275,6)</f>
        <v>#N/A</v>
      </c>
      <c r="W143" s="46"/>
      <c r="X143" s="47" t="e">
        <f>VLOOKUP(W143,'Player List'!$A$3:$F$275,6)</f>
        <v>#N/A</v>
      </c>
      <c r="Y143" s="34"/>
      <c r="Z143" s="42">
        <v>160</v>
      </c>
      <c r="AA143" s="46" t="str">
        <f>VLOOKUP(Z143,'Player List'!$A$3:$F$275,6)</f>
        <v>L COLE</v>
      </c>
      <c r="AB143" s="3">
        <v>165</v>
      </c>
      <c r="AC143" s="46" t="str">
        <f>VLOOKUP(AB143,'Player List'!$A$3:$F$275,6)</f>
        <v>P COOK</v>
      </c>
      <c r="AD143" s="3">
        <v>155</v>
      </c>
      <c r="AE143" s="46" t="str">
        <f>VLOOKUP(AD143,'Player List'!$A$3:$F$275,6)</f>
        <v>H CHURCHILL</v>
      </c>
      <c r="AF143" s="3">
        <v>162</v>
      </c>
      <c r="AG143" s="47" t="str">
        <f>VLOOKUP(AF143,'Player List'!$A$3:$F$275,6)</f>
        <v>D MILLS</v>
      </c>
      <c r="AH143" s="42">
        <v>161</v>
      </c>
      <c r="AI143" s="46" t="str">
        <f>VLOOKUP(AH143,'Player List'!$A$3:$F$275,6)</f>
        <v>P MILLS</v>
      </c>
      <c r="AJ143" s="3">
        <v>156</v>
      </c>
      <c r="AK143" s="46" t="str">
        <f>VLOOKUP(AJ143,'Player List'!$A$3:$F$275,6)</f>
        <v>J CHURCHILL</v>
      </c>
      <c r="AL143" s="3">
        <v>319</v>
      </c>
      <c r="AM143" s="46" t="str">
        <f>VLOOKUP(AL143,'Player List'!$A$3:$F$275,6)</f>
        <v>R PEARCE</v>
      </c>
      <c r="AN143" s="3">
        <v>166</v>
      </c>
      <c r="AO143" s="47" t="str">
        <f>VLOOKUP(AN143,'Player List'!$A$3:$F$275,6)</f>
        <v>J PERKS</v>
      </c>
      <c r="AP143" s="46"/>
      <c r="AQ143" s="46" t="e">
        <f>VLOOKUP(AP143,'Player List'!$A$3:$F$275,6)</f>
        <v>#N/A</v>
      </c>
      <c r="AR143" s="46"/>
      <c r="AS143" s="47" t="e">
        <f>VLOOKUP(AR143,'Player List'!$A$3:$F$275,6)</f>
        <v>#N/A</v>
      </c>
      <c r="AU143" s="42">
        <f t="shared" si="74"/>
        <v>351</v>
      </c>
      <c r="AV143" s="3">
        <f t="shared" si="75"/>
        <v>352</v>
      </c>
      <c r="AW143" s="3">
        <f t="shared" si="76"/>
        <v>362</v>
      </c>
      <c r="AX143" s="3">
        <f t="shared" si="77"/>
        <v>346</v>
      </c>
      <c r="AY143" s="3">
        <f t="shared" si="78"/>
        <v>363</v>
      </c>
      <c r="AZ143" s="3">
        <f t="shared" si="79"/>
        <v>345</v>
      </c>
      <c r="BA143" s="3">
        <f t="shared" si="80"/>
        <v>342</v>
      </c>
      <c r="BB143" s="3">
        <f t="shared" si="81"/>
        <v>339</v>
      </c>
      <c r="BC143" s="3" t="str">
        <f t="shared" si="107"/>
        <v xml:space="preserve"> </v>
      </c>
      <c r="BD143" s="3" t="str">
        <f t="shared" si="108"/>
        <v xml:space="preserve"> </v>
      </c>
      <c r="BE143" s="42">
        <f t="shared" si="82"/>
        <v>160</v>
      </c>
      <c r="BF143" s="3">
        <f t="shared" si="83"/>
        <v>165</v>
      </c>
      <c r="BG143" s="3">
        <f t="shared" si="84"/>
        <v>155</v>
      </c>
      <c r="BH143" s="3">
        <f t="shared" si="85"/>
        <v>162</v>
      </c>
      <c r="BI143" s="3">
        <f t="shared" si="86"/>
        <v>161</v>
      </c>
      <c r="BJ143" s="3">
        <f t="shared" si="87"/>
        <v>156</v>
      </c>
      <c r="BK143" s="3">
        <f t="shared" si="88"/>
        <v>319</v>
      </c>
      <c r="BL143" s="3">
        <f t="shared" si="89"/>
        <v>166</v>
      </c>
      <c r="BM143" s="3" t="str">
        <f t="shared" si="109"/>
        <v xml:space="preserve"> </v>
      </c>
      <c r="BN143" s="43" t="str">
        <f t="shared" si="110"/>
        <v xml:space="preserve"> </v>
      </c>
      <c r="BP143" s="42" t="str">
        <f>IF(AU143=" ","OK",IF(ISBLANK(VLOOKUP(AU143,'Player List'!$A$3:$C$275,3)),"Err",IF(VLOOKUP(AU143,'Player List'!$A$3:$C$275,3)='Player Input'!$B143,"OK",IF(VLOOKUP(AU143,'Player List'!$A$3:$C$275,2)=VLOOKUP($B143,'Lookup Lists'!$A$2:$C$23,3),"CS","Err"))))</f>
        <v>OK</v>
      </c>
      <c r="BQ143" s="3" t="str">
        <f>IF(AV143=" ","OK",IF(ISBLANK(VLOOKUP(AV143,'Player List'!$A$3:$C$275,3)),"Err",IF(VLOOKUP(AV143,'Player List'!$A$3:$C$275,3)='Player Input'!$B143,"OK",IF(VLOOKUP(AV143,'Player List'!$A$3:$C$275,2)=VLOOKUP($B143,'Lookup Lists'!$A$2:$C$23,3),"CS","Err"))))</f>
        <v>OK</v>
      </c>
      <c r="BR143" s="3" t="str">
        <f>IF(AW143=" ","OK",IF(ISBLANK(VLOOKUP(AW143,'Player List'!$A$3:$C$275,3)),"Err",IF(VLOOKUP(AW143,'Player List'!$A$3:$C$275,3)='Player Input'!$B143,"OK",IF(VLOOKUP(AW143,'Player List'!$A$3:$C$275,2)=VLOOKUP($B143,'Lookup Lists'!$A$2:$C$23,3),"CS","Err"))))</f>
        <v>OK</v>
      </c>
      <c r="BS143" s="3" t="str">
        <f>IF(AX143=" ","OK",IF(ISBLANK(VLOOKUP(AX143,'Player List'!$A$3:$C$275,3)),"Err",IF(VLOOKUP(AX143,'Player List'!$A$3:$C$275,3)='Player Input'!$B143,"OK",IF(VLOOKUP(AX143,'Player List'!$A$3:$C$275,2)=VLOOKUP($B143,'Lookup Lists'!$A$2:$C$23,3),"CS","Err"))))</f>
        <v>OK</v>
      </c>
      <c r="BT143" s="3" t="str">
        <f>IF(AY143=" ","OK",IF(ISBLANK(VLOOKUP(AY143,'Player List'!$A$3:$C$275,3)),"Err",IF(VLOOKUP(AY143,'Player List'!$A$3:$C$275,3)='Player Input'!$B143,"OK",IF(VLOOKUP(AY143,'Player List'!$A$3:$C$275,2)=VLOOKUP($B143,'Lookup Lists'!$A$2:$C$23,3),"CS","Err"))))</f>
        <v>OK</v>
      </c>
      <c r="BU143" s="3" t="str">
        <f>IF(AZ143=" ","OK",IF(ISBLANK(VLOOKUP(AZ143,'Player List'!$A$3:$C$275,3)),"Err",IF(VLOOKUP(AZ143,'Player List'!$A$3:$C$275,3)='Player Input'!$B143,"OK",IF(VLOOKUP(AZ143,'Player List'!$A$3:$C$275,2)=VLOOKUP($B143,'Lookup Lists'!$A$2:$C$23,3),"CS","Err"))))</f>
        <v>OK</v>
      </c>
      <c r="BV143" s="3" t="str">
        <f>IF(BA143=" ","OK",IF(ISBLANK(VLOOKUP(BA143,'Player List'!$A$3:$C$275,3)),"Err",IF(VLOOKUP(BA143,'Player List'!$A$3:$C$275,3)='Player Input'!$B143,"OK",IF(VLOOKUP(BA143,'Player List'!$A$3:$C$275,2)=VLOOKUP($B143,'Lookup Lists'!$A$2:$C$23,3),"CS","Err"))))</f>
        <v>OK</v>
      </c>
      <c r="BW143" s="3" t="str">
        <f>IF(BB143=" ","OK",IF(ISBLANK(VLOOKUP(BB143,'Player List'!$A$3:$C$275,3)),"Err",IF(VLOOKUP(BB143,'Player List'!$A$3:$C$275,3)='Player Input'!$B143,"OK",IF(VLOOKUP(BB143,'Player List'!$A$3:$C$275,2)=VLOOKUP($B143,'Lookup Lists'!$A$2:$C$23,3),"CS","Err"))))</f>
        <v>OK</v>
      </c>
      <c r="BX143" s="3" t="str">
        <f>IF(BC143=" ","OK",IF(ISBLANK(VLOOKUP(BC143,'Player List'!$A$3:$C$275,3)),"Err",IF(VLOOKUP(BC143,'Player List'!$A$3:$C$275,3)='Player Input'!$B143,"OK",IF(VLOOKUP(BC143,'Player List'!$A$3:$C$275,2)=VLOOKUP($B143,'Lookup Lists'!$A$2:$C$23,3),"CS","Err"))))</f>
        <v>OK</v>
      </c>
      <c r="BY143" s="3" t="str">
        <f>IF(BD143=" ","OK",IF(ISBLANK(VLOOKUP(BD143,'Player List'!$A$3:$C$275,3)),"Err",IF(VLOOKUP(BD143,'Player List'!$A$3:$C$275,3)='Player Input'!$B143,"OK",IF(VLOOKUP(BD143,'Player List'!$A$3:$C$275,2)=VLOOKUP($B143,'Lookup Lists'!$A$2:$C$23,3),"CS","Err"))))</f>
        <v>OK</v>
      </c>
      <c r="BZ143" s="42" t="str">
        <f>IF(BE143=" ","OK",IF(ISBLANK(VLOOKUP(BE143,'Player List'!$A$3:$C$275,3)),"Err",IF(VLOOKUP(BE143,'Player List'!$A$3:$C$275,3)='Player Input'!$C143,"OK",IF(VLOOKUP(BE143,'Player List'!$A$3:$C$275,2)=VLOOKUP($C143,'Lookup Lists'!$A$2:$C$23,3),"CS","Err"))))</f>
        <v>OK</v>
      </c>
      <c r="CA143" s="3" t="str">
        <f>IF(BF143=" ","OK",IF(ISBLANK(VLOOKUP(BF143,'Player List'!$A$3:$C$275,3)),"Err",IF(VLOOKUP(BF143,'Player List'!$A$3:$C$275,3)='Player Input'!$C143,"OK",IF(VLOOKUP(BF143,'Player List'!$A$3:$C$275,2)=VLOOKUP($C143,'Lookup Lists'!$A$2:$C$23,3),"CS","Err"))))</f>
        <v>OK</v>
      </c>
      <c r="CB143" s="3" t="str">
        <f>IF(BG143=" ","OK",IF(ISBLANK(VLOOKUP(BG143,'Player List'!$A$3:$C$275,3)),"Err",IF(VLOOKUP(BG143,'Player List'!$A$3:$C$275,3)='Player Input'!$C143,"OK",IF(VLOOKUP(BG143,'Player List'!$A$3:$C$275,2)=VLOOKUP($C143,'Lookup Lists'!$A$2:$C$23,3),"CS","Err"))))</f>
        <v>OK</v>
      </c>
      <c r="CC143" s="3" t="str">
        <f>IF(BH143=" ","OK",IF(ISBLANK(VLOOKUP(BH143,'Player List'!$A$3:$C$275,3)),"Err",IF(VLOOKUP(BH143,'Player List'!$A$3:$C$275,3)='Player Input'!$C143,"OK",IF(VLOOKUP(BH143,'Player List'!$A$3:$C$275,2)=VLOOKUP($C143,'Lookup Lists'!$A$2:$C$23,3),"CS","Err"))))</f>
        <v>OK</v>
      </c>
      <c r="CD143" s="3" t="str">
        <f>IF(BI143=" ","OK",IF(ISBLANK(VLOOKUP(BI143,'Player List'!$A$3:$C$275,3)),"Err",IF(VLOOKUP(BI143,'Player List'!$A$3:$C$275,3)='Player Input'!$C143,"OK",IF(VLOOKUP(BI143,'Player List'!$A$3:$C$275,2)=VLOOKUP($C143,'Lookup Lists'!$A$2:$C$23,3),"CS","Err"))))</f>
        <v>OK</v>
      </c>
      <c r="CE143" s="3" t="str">
        <f>IF(BJ143=" ","OK",IF(ISBLANK(VLOOKUP(BJ143,'Player List'!$A$3:$C$275,3)),"Err",IF(VLOOKUP(BJ143,'Player List'!$A$3:$C$275,3)='Player Input'!$C143,"OK",IF(VLOOKUP(BJ143,'Player List'!$A$3:$C$275,2)=VLOOKUP($C143,'Lookup Lists'!$A$2:$C$23,3),"CS","Err"))))</f>
        <v>OK</v>
      </c>
      <c r="CF143" s="3" t="str">
        <f>IF(BK143=" ","OK",IF(ISBLANK(VLOOKUP(BK143,'Player List'!$A$3:$C$275,3)),"Err",IF(VLOOKUP(BK143,'Player List'!$A$3:$C$275,3)='Player Input'!$C143,"OK",IF(VLOOKUP(BK143,'Player List'!$A$3:$C$275,2)=VLOOKUP($C143,'Lookup Lists'!$A$2:$C$23,3),"CS","Err"))))</f>
        <v>OK</v>
      </c>
      <c r="CG143" s="3" t="str">
        <f>IF(BL143=" ","OK",IF(ISBLANK(VLOOKUP(BL143,'Player List'!$A$3:$C$275,3)),"Err",IF(VLOOKUP(BL143,'Player List'!$A$3:$C$275,3)='Player Input'!$C143,"OK",IF(VLOOKUP(BL143,'Player List'!$A$3:$C$275,2)=VLOOKUP($C143,'Lookup Lists'!$A$2:$C$23,3),"CS","Err"))))</f>
        <v>OK</v>
      </c>
      <c r="CH143" s="3" t="str">
        <f>IF(BM143=" ","OK",IF(ISBLANK(VLOOKUP(BM143,'Player List'!$A$3:$C$275,3)),"Err",IF(VLOOKUP(BM143,'Player List'!$A$3:$C$275,3)='Player Input'!$C143,"OK",IF(VLOOKUP(BM143,'Player List'!$A$3:$C$275,2)=VLOOKUP($C143,'Lookup Lists'!$A$2:$C$23,3),"CS","Err"))))</f>
        <v>OK</v>
      </c>
      <c r="CI143" s="43" t="str">
        <f>IF(BN143=" ","OK",IF(ISBLANK(VLOOKUP(BN143,'Player List'!$A$3:$C$275,3)),"Err",IF(VLOOKUP(BN143,'Player List'!$A$3:$C$275,3)='Player Input'!$C143,"OK",IF(VLOOKUP(BN143,'Player List'!$A$3:$C$275,2)=VLOOKUP($C143,'Lookup Lists'!$A$2:$C$23,3),"CS","Err"))))</f>
        <v>OK</v>
      </c>
    </row>
    <row r="144" spans="1:87" x14ac:dyDescent="0.2">
      <c r="A144" s="90">
        <v>42763</v>
      </c>
      <c r="B144" s="89" t="s">
        <v>262</v>
      </c>
      <c r="C144" s="89" t="s">
        <v>260</v>
      </c>
      <c r="D144" s="60" t="str">
        <f t="shared" si="106"/>
        <v>OK</v>
      </c>
      <c r="E144" s="42">
        <v>116</v>
      </c>
      <c r="F144" s="46" t="str">
        <f>VLOOKUP(E144,'Player List'!$A$3:$F$275,6)</f>
        <v>S AYLING</v>
      </c>
      <c r="G144" s="3">
        <v>117</v>
      </c>
      <c r="H144" s="46" t="str">
        <f>VLOOKUP(G144,'Player List'!$A$3:$F$275,6)</f>
        <v>D SHIRVINGTON</v>
      </c>
      <c r="I144" s="3">
        <v>329</v>
      </c>
      <c r="J144" s="46" t="str">
        <f>VLOOKUP(I144,'Player List'!$A$3:$F$275,6)</f>
        <v>B ALLEN</v>
      </c>
      <c r="K144" s="3">
        <v>111</v>
      </c>
      <c r="L144" s="46" t="str">
        <f>VLOOKUP(K144,'Player List'!$A$3:$F$275,6)</f>
        <v>S MCINTYRE</v>
      </c>
      <c r="M144" s="42">
        <v>223</v>
      </c>
      <c r="N144" s="46" t="str">
        <f>VLOOKUP(M144,'Player List'!$A$3:$F$275,6)</f>
        <v>B TWEEDALE</v>
      </c>
      <c r="O144" s="3">
        <v>295</v>
      </c>
      <c r="P144" s="46" t="str">
        <f>VLOOKUP(O144,'Player List'!$A$3:$F$275,6)</f>
        <v>P SOILLEUX</v>
      </c>
      <c r="Q144" s="3">
        <v>118</v>
      </c>
      <c r="R144" s="46" t="str">
        <f>VLOOKUP(Q144,'Player List'!$A$3:$F$275,6)</f>
        <v>V HOWLEY</v>
      </c>
      <c r="S144" s="3">
        <v>234</v>
      </c>
      <c r="T144" s="47" t="str">
        <f>VLOOKUP(S144,'Player List'!$A$3:$F$275,6)</f>
        <v>J WELCH</v>
      </c>
      <c r="U144" s="46"/>
      <c r="V144" s="46" t="e">
        <f>VLOOKUP(U144,'Player List'!$A$3:$F$275,6)</f>
        <v>#N/A</v>
      </c>
      <c r="W144" s="46"/>
      <c r="X144" s="47" t="e">
        <f>VLOOKUP(W144,'Player List'!$A$3:$F$275,6)</f>
        <v>#N/A</v>
      </c>
      <c r="Y144" s="34"/>
      <c r="Z144" s="42">
        <v>31</v>
      </c>
      <c r="AA144" s="46" t="str">
        <f>VLOOKUP(Z144,'Player List'!$A$3:$F$275,6)</f>
        <v>J BRYANT</v>
      </c>
      <c r="AB144" s="3">
        <v>257</v>
      </c>
      <c r="AC144" s="46" t="str">
        <f>VLOOKUP(AB144,'Player List'!$A$3:$F$275,6)</f>
        <v>E KEMP</v>
      </c>
      <c r="AD144" s="3">
        <v>27</v>
      </c>
      <c r="AE144" s="46" t="str">
        <f>VLOOKUP(AD144,'Player List'!$A$3:$F$275,6)</f>
        <v>B HESKETH</v>
      </c>
      <c r="AF144" s="3">
        <v>34</v>
      </c>
      <c r="AG144" s="47" t="str">
        <f>VLOOKUP(AF144,'Player List'!$A$3:$F$275,6)</f>
        <v>D BOTT</v>
      </c>
      <c r="AH144" s="42">
        <v>32</v>
      </c>
      <c r="AI144" s="46" t="str">
        <f>VLOOKUP(AH144,'Player List'!$A$3:$F$275,6)</f>
        <v>K O'CONNOR</v>
      </c>
      <c r="AJ144" s="3">
        <v>49</v>
      </c>
      <c r="AK144" s="46" t="str">
        <f>VLOOKUP(AJ144,'Player List'!$A$3:$F$275,6)</f>
        <v>L KEMP</v>
      </c>
      <c r="AL144" s="3">
        <v>30</v>
      </c>
      <c r="AM144" s="46" t="str">
        <f>VLOOKUP(AL144,'Player List'!$A$3:$F$275,6)</f>
        <v>J CATON</v>
      </c>
      <c r="AN144" s="3">
        <v>29</v>
      </c>
      <c r="AO144" s="47" t="str">
        <f>VLOOKUP(AN144,'Player List'!$A$3:$F$275,6)</f>
        <v>I PORTER</v>
      </c>
      <c r="AP144" s="46"/>
      <c r="AQ144" s="46" t="e">
        <f>VLOOKUP(AP144,'Player List'!$A$3:$F$275,6)</f>
        <v>#N/A</v>
      </c>
      <c r="AR144" s="46"/>
      <c r="AS144" s="47" t="e">
        <f>VLOOKUP(AR144,'Player List'!$A$3:$F$275,6)</f>
        <v>#N/A</v>
      </c>
      <c r="AU144" s="42">
        <f>IF(+E144&gt;0,E144," ")</f>
        <v>116</v>
      </c>
      <c r="AV144" s="3">
        <f>IF(+G144&gt;0,G144," ")</f>
        <v>117</v>
      </c>
      <c r="AW144" s="3">
        <f>IF(+I144&gt;0,I144," ")</f>
        <v>329</v>
      </c>
      <c r="AX144" s="3">
        <f>IF(+K144&gt;0,K144," ")</f>
        <v>111</v>
      </c>
      <c r="AY144" s="3">
        <f>IF(+M144&gt;0,M144," ")</f>
        <v>223</v>
      </c>
      <c r="AZ144" s="3">
        <f>IF(+O144&gt;0,O144," ")</f>
        <v>295</v>
      </c>
      <c r="BA144" s="3">
        <f>IF(+Q144&gt;0,Q144," ")</f>
        <v>118</v>
      </c>
      <c r="BB144" s="3">
        <f>IF(+S144&gt;0,S144," ")</f>
        <v>234</v>
      </c>
      <c r="BC144" s="3" t="str">
        <f>IF(+U144&gt;0,U144," ")</f>
        <v xml:space="preserve"> </v>
      </c>
      <c r="BD144" s="3" t="str">
        <f>IF(+W144&gt;0,W144," ")</f>
        <v xml:space="preserve"> </v>
      </c>
      <c r="BE144" s="42">
        <f>IF(+Z144&gt;0,Z144," ")</f>
        <v>31</v>
      </c>
      <c r="BF144" s="3">
        <f>IF(+AB144&gt;0,AB144," ")</f>
        <v>257</v>
      </c>
      <c r="BG144" s="3">
        <f>IF(+AD144&gt;0,AD144," ")</f>
        <v>27</v>
      </c>
      <c r="BH144" s="3">
        <f>IF(+AF144&gt;0,AF144," ")</f>
        <v>34</v>
      </c>
      <c r="BI144" s="3">
        <f>IF(+AH144&gt;0,AH144," ")</f>
        <v>32</v>
      </c>
      <c r="BJ144" s="3">
        <f>IF(+AJ144&gt;0,AJ144," ")</f>
        <v>49</v>
      </c>
      <c r="BK144" s="3">
        <f>IF(+AL144&gt;0,AL144," ")</f>
        <v>30</v>
      </c>
      <c r="BL144" s="3">
        <f>IF(+AN144&gt;0,AN144," ")</f>
        <v>29</v>
      </c>
      <c r="BM144" s="3" t="str">
        <f>IF(+AP144&gt;0,AP144," ")</f>
        <v xml:space="preserve"> </v>
      </c>
      <c r="BN144" s="43" t="str">
        <f>IF(+AR144&gt;0,AR144," ")</f>
        <v xml:space="preserve"> </v>
      </c>
      <c r="BP144" s="42" t="str">
        <f>IF(AU144=" ","OK",IF(ISBLANK(VLOOKUP(AU144,'Player List'!$A$3:$C$275,3)),"Err",IF(VLOOKUP(AU144,'Player List'!$A$3:$C$275,3)='Player Input'!$B144,"OK",IF(VLOOKUP(AU144,'Player List'!$A$3:$C$275,2)=VLOOKUP($B144,'Lookup Lists'!$A$2:$C$23,3),"CS","Err"))))</f>
        <v>OK</v>
      </c>
      <c r="BQ144" s="3" t="str">
        <f>IF(AV144=" ","OK",IF(ISBLANK(VLOOKUP(AV144,'Player List'!$A$3:$C$275,3)),"Err",IF(VLOOKUP(AV144,'Player List'!$A$3:$C$275,3)='Player Input'!$B144,"OK",IF(VLOOKUP(AV144,'Player List'!$A$3:$C$275,2)=VLOOKUP($B144,'Lookup Lists'!$A$2:$C$23,3),"CS","Err"))))</f>
        <v>OK</v>
      </c>
      <c r="BR144" s="3" t="str">
        <f>IF(AW144=" ","OK",IF(ISBLANK(VLOOKUP(AW144,'Player List'!$A$3:$C$275,3)),"Err",IF(VLOOKUP(AW144,'Player List'!$A$3:$C$275,3)='Player Input'!$B144,"OK",IF(VLOOKUP(AW144,'Player List'!$A$3:$C$275,2)=VLOOKUP($B144,'Lookup Lists'!$A$2:$C$23,3),"CS","Err"))))</f>
        <v>OK</v>
      </c>
      <c r="BS144" s="3" t="str">
        <f>IF(AX144=" ","OK",IF(ISBLANK(VLOOKUP(AX144,'Player List'!$A$3:$C$275,3)),"Err",IF(VLOOKUP(AX144,'Player List'!$A$3:$C$275,3)='Player Input'!$B144,"OK",IF(VLOOKUP(AX144,'Player List'!$A$3:$C$275,2)=VLOOKUP($B144,'Lookup Lists'!$A$2:$C$23,3),"CS","Err"))))</f>
        <v>OK</v>
      </c>
      <c r="BT144" s="3" t="str">
        <f>IF(AY144=" ","OK",IF(ISBLANK(VLOOKUP(AY144,'Player List'!$A$3:$C$275,3)),"Err",IF(VLOOKUP(AY144,'Player List'!$A$3:$C$275,3)='Player Input'!$B144,"OK",IF(VLOOKUP(AY144,'Player List'!$A$3:$C$275,2)=VLOOKUP($B144,'Lookup Lists'!$A$2:$C$23,3),"CS","Err"))))</f>
        <v>OK</v>
      </c>
      <c r="BU144" s="3" t="str">
        <f>IF(AZ144=" ","OK",IF(ISBLANK(VLOOKUP(AZ144,'Player List'!$A$3:$C$275,3)),"Err",IF(VLOOKUP(AZ144,'Player List'!$A$3:$C$275,3)='Player Input'!$B144,"OK",IF(VLOOKUP(AZ144,'Player List'!$A$3:$C$275,2)=VLOOKUP($B144,'Lookup Lists'!$A$2:$C$23,3),"CS","Err"))))</f>
        <v>OK</v>
      </c>
      <c r="BV144" s="3" t="str">
        <f>IF(BA144=" ","OK",IF(ISBLANK(VLOOKUP(BA144,'Player List'!$A$3:$C$275,3)),"Err",IF(VLOOKUP(BA144,'Player List'!$A$3:$C$275,3)='Player Input'!$B144,"OK",IF(VLOOKUP(BA144,'Player List'!$A$3:$C$275,2)=VLOOKUP($B144,'Lookup Lists'!$A$2:$C$23,3),"CS","Err"))))</f>
        <v>OK</v>
      </c>
      <c r="BW144" s="3" t="str">
        <f>IF(BB144=" ","OK",IF(ISBLANK(VLOOKUP(BB144,'Player List'!$A$3:$C$275,3)),"Err",IF(VLOOKUP(BB144,'Player List'!$A$3:$C$275,3)='Player Input'!$B144,"OK",IF(VLOOKUP(BB144,'Player List'!$A$3:$C$275,2)=VLOOKUP($B144,'Lookup Lists'!$A$2:$C$23,3),"CS","Err"))))</f>
        <v>OK</v>
      </c>
      <c r="BX144" s="3" t="str">
        <f>IF(BC144=" ","OK",IF(ISBLANK(VLOOKUP(BC144,'Player List'!$A$3:$C$275,3)),"Err",IF(VLOOKUP(BC144,'Player List'!$A$3:$C$275,3)='Player Input'!$B144,"OK",IF(VLOOKUP(BC144,'Player List'!$A$3:$C$275,2)=VLOOKUP($B144,'Lookup Lists'!$A$2:$C$23,3),"CS","Err"))))</f>
        <v>OK</v>
      </c>
      <c r="BY144" s="3" t="str">
        <f>IF(BD144=" ","OK",IF(ISBLANK(VLOOKUP(BD144,'Player List'!$A$3:$C$275,3)),"Err",IF(VLOOKUP(BD144,'Player List'!$A$3:$C$275,3)='Player Input'!$B144,"OK",IF(VLOOKUP(BD144,'Player List'!$A$3:$C$275,2)=VLOOKUP($B144,'Lookup Lists'!$A$2:$C$23,3),"CS","Err"))))</f>
        <v>OK</v>
      </c>
      <c r="BZ144" s="42" t="str">
        <f>IF(BE144=" ","OK",IF(ISBLANK(VLOOKUP(BE144,'Player List'!$A$3:$C$275,3)),"Err",IF(VLOOKUP(BE144,'Player List'!$A$3:$C$275,3)='Player Input'!$C144,"OK",IF(VLOOKUP(BE144,'Player List'!$A$3:$C$275,2)=VLOOKUP($C144,'Lookup Lists'!$A$2:$C$23,3),"CS","Err"))))</f>
        <v>OK</v>
      </c>
      <c r="CA144" s="3" t="str">
        <f>IF(BF144=" ","OK",IF(ISBLANK(VLOOKUP(BF144,'Player List'!$A$3:$C$275,3)),"Err",IF(VLOOKUP(BF144,'Player List'!$A$3:$C$275,3)='Player Input'!$C144,"OK",IF(VLOOKUP(BF144,'Player List'!$A$3:$C$275,2)=VLOOKUP($C144,'Lookup Lists'!$A$2:$C$23,3),"CS","Err"))))</f>
        <v>OK</v>
      </c>
      <c r="CB144" s="3" t="str">
        <f>IF(BG144=" ","OK",IF(ISBLANK(VLOOKUP(BG144,'Player List'!$A$3:$C$275,3)),"Err",IF(VLOOKUP(BG144,'Player List'!$A$3:$C$275,3)='Player Input'!$C144,"OK",IF(VLOOKUP(BG144,'Player List'!$A$3:$C$275,2)=VLOOKUP($C144,'Lookup Lists'!$A$2:$C$23,3),"CS","Err"))))</f>
        <v>OK</v>
      </c>
      <c r="CC144" s="3" t="str">
        <f>IF(BH144=" ","OK",IF(ISBLANK(VLOOKUP(BH144,'Player List'!$A$3:$C$275,3)),"Err",IF(VLOOKUP(BH144,'Player List'!$A$3:$C$275,3)='Player Input'!$C144,"OK",IF(VLOOKUP(BH144,'Player List'!$A$3:$C$275,2)=VLOOKUP($C144,'Lookup Lists'!$A$2:$C$23,3),"CS","Err"))))</f>
        <v>OK</v>
      </c>
      <c r="CD144" s="3" t="str">
        <f>IF(BI144=" ","OK",IF(ISBLANK(VLOOKUP(BI144,'Player List'!$A$3:$C$275,3)),"Err",IF(VLOOKUP(BI144,'Player List'!$A$3:$C$275,3)='Player Input'!$C144,"OK",IF(VLOOKUP(BI144,'Player List'!$A$3:$C$275,2)=VLOOKUP($C144,'Lookup Lists'!$A$2:$C$23,3),"CS","Err"))))</f>
        <v>OK</v>
      </c>
      <c r="CE144" s="3" t="str">
        <f>IF(BJ144=" ","OK",IF(ISBLANK(VLOOKUP(BJ144,'Player List'!$A$3:$C$275,3)),"Err",IF(VLOOKUP(BJ144,'Player List'!$A$3:$C$275,3)='Player Input'!$C144,"OK",IF(VLOOKUP(BJ144,'Player List'!$A$3:$C$275,2)=VLOOKUP($C144,'Lookup Lists'!$A$2:$C$23,3),"CS","Err"))))</f>
        <v>OK</v>
      </c>
      <c r="CF144" s="3" t="str">
        <f>IF(BK144=" ","OK",IF(ISBLANK(VLOOKUP(BK144,'Player List'!$A$3:$C$275,3)),"Err",IF(VLOOKUP(BK144,'Player List'!$A$3:$C$275,3)='Player Input'!$C144,"OK",IF(VLOOKUP(BK144,'Player List'!$A$3:$C$275,2)=VLOOKUP($C144,'Lookup Lists'!$A$2:$C$23,3),"CS","Err"))))</f>
        <v>OK</v>
      </c>
      <c r="CG144" s="3" t="str">
        <f>IF(BL144=" ","OK",IF(ISBLANK(VLOOKUP(BL144,'Player List'!$A$3:$C$275,3)),"Err",IF(VLOOKUP(BL144,'Player List'!$A$3:$C$275,3)='Player Input'!$C144,"OK",IF(VLOOKUP(BL144,'Player List'!$A$3:$C$275,2)=VLOOKUP($C144,'Lookup Lists'!$A$2:$C$23,3),"CS","Err"))))</f>
        <v>OK</v>
      </c>
      <c r="CH144" s="3" t="str">
        <f>IF(BM144=" ","OK",IF(ISBLANK(VLOOKUP(BM144,'Player List'!$A$3:$C$275,3)),"Err",IF(VLOOKUP(BM144,'Player List'!$A$3:$C$275,3)='Player Input'!$C144,"OK",IF(VLOOKUP(BM144,'Player List'!$A$3:$C$275,2)=VLOOKUP($C144,'Lookup Lists'!$A$2:$C$23,3),"CS","Err"))))</f>
        <v>OK</v>
      </c>
      <c r="CI144" s="43" t="str">
        <f>IF(BN144=" ","OK",IF(ISBLANK(VLOOKUP(BN144,'Player List'!$A$3:$C$275,3)),"Err",IF(VLOOKUP(BN144,'Player List'!$A$3:$C$275,3)='Player Input'!$C144,"OK",IF(VLOOKUP(BN144,'Player List'!$A$3:$C$275,2)=VLOOKUP($C144,'Lookup Lists'!$A$2:$C$23,3),"CS","Err"))))</f>
        <v>OK</v>
      </c>
    </row>
    <row r="145" spans="1:87" x14ac:dyDescent="0.2">
      <c r="A145" s="90">
        <v>42765</v>
      </c>
      <c r="B145" s="89" t="s">
        <v>269</v>
      </c>
      <c r="C145" s="89" t="s">
        <v>11</v>
      </c>
      <c r="D145" s="60" t="str">
        <f>IF(E145&gt;0,IF(COUNTIF(BP145:CI145,"Err")&gt;0,"Err",IF(COUNTIF(BP145:CI145,"CS")&gt;0,"CS","OK"))," ")</f>
        <v>OK</v>
      </c>
      <c r="E145" s="42">
        <v>11</v>
      </c>
      <c r="F145" s="46" t="str">
        <f>VLOOKUP(E145,'Player List'!$A$3:$F$275,6)</f>
        <v>D WARREN</v>
      </c>
      <c r="G145" s="3">
        <v>8</v>
      </c>
      <c r="H145" s="46" t="str">
        <f>VLOOKUP(G145,'Player List'!$A$3:$F$275,6)</f>
        <v>D SYLVESTER</v>
      </c>
      <c r="I145" s="3">
        <v>2</v>
      </c>
      <c r="J145" s="46" t="str">
        <f>VLOOKUP(I145,'Player List'!$A$3:$F$275,6)</f>
        <v>T DARRINGTON</v>
      </c>
      <c r="K145" s="3">
        <v>4</v>
      </c>
      <c r="L145" s="46" t="str">
        <f>VLOOKUP(K145,'Player List'!$A$3:$F$275,6)</f>
        <v>R HANCOCK</v>
      </c>
      <c r="M145" s="42">
        <v>3</v>
      </c>
      <c r="N145" s="46" t="str">
        <f>VLOOKUP(M145,'Player List'!$A$3:$F$275,6)</f>
        <v>E EVANS</v>
      </c>
      <c r="O145" s="3">
        <v>286</v>
      </c>
      <c r="P145" s="46" t="str">
        <f>VLOOKUP(O145,'Player List'!$A$3:$F$275,6)</f>
        <v>M CONWAY</v>
      </c>
      <c r="Q145" s="3">
        <v>2</v>
      </c>
      <c r="R145" s="46" t="str">
        <f>VLOOKUP(Q145,'Player List'!$A$3:$F$275,6)</f>
        <v>T DARRINGTON</v>
      </c>
      <c r="S145" s="3">
        <v>5</v>
      </c>
      <c r="T145" s="47" t="str">
        <f>VLOOKUP(S145,'Player List'!$A$3:$F$275,6)</f>
        <v>M MORTIMER</v>
      </c>
      <c r="U145" s="46"/>
      <c r="V145" s="46" t="e">
        <f>VLOOKUP(U145,'Player List'!$A$3:$F$275,6)</f>
        <v>#N/A</v>
      </c>
      <c r="W145" s="46"/>
      <c r="X145" s="47" t="e">
        <f>VLOOKUP(W145,'Player List'!$A$3:$F$275,6)</f>
        <v>#N/A</v>
      </c>
      <c r="Y145" s="34"/>
      <c r="Z145" s="42">
        <v>126</v>
      </c>
      <c r="AA145" s="46" t="str">
        <f>VLOOKUP(Z145,'Player List'!$A$3:$F$275,6)</f>
        <v>R JOSEPH</v>
      </c>
      <c r="AB145" s="3">
        <v>132</v>
      </c>
      <c r="AC145" s="46" t="str">
        <f>VLOOKUP(AB145,'Player List'!$A$3:$F$275,6)</f>
        <v>G BIGGS</v>
      </c>
      <c r="AD145" s="3">
        <v>125</v>
      </c>
      <c r="AE145" s="46" t="str">
        <f>VLOOKUP(AD145,'Player List'!$A$3:$F$275,6)</f>
        <v>M POWELL</v>
      </c>
      <c r="AF145" s="3">
        <v>123</v>
      </c>
      <c r="AG145" s="47" t="str">
        <f>VLOOKUP(AF145,'Player List'!$A$3:$F$275,6)</f>
        <v>J HARRIS</v>
      </c>
      <c r="AH145" s="42">
        <v>124</v>
      </c>
      <c r="AI145" s="46" t="str">
        <f>VLOOKUP(AH145,'Player List'!$A$3:$F$275,6)</f>
        <v>E POWELL</v>
      </c>
      <c r="AJ145" s="3">
        <v>127</v>
      </c>
      <c r="AK145" s="46" t="str">
        <f>VLOOKUP(AJ145,'Player List'!$A$3:$F$275,6)</f>
        <v>E JOSEPH</v>
      </c>
      <c r="AL145" s="3">
        <v>131</v>
      </c>
      <c r="AM145" s="46" t="str">
        <f>VLOOKUP(AL145,'Player List'!$A$3:$F$275,6)</f>
        <v>A BIGGS</v>
      </c>
      <c r="AN145" s="3">
        <v>133</v>
      </c>
      <c r="AO145" s="47" t="str">
        <f>VLOOKUP(AN145,'Player List'!$A$3:$F$275,6)</f>
        <v>M CINDEREY</v>
      </c>
      <c r="AP145" s="46"/>
      <c r="AQ145" s="46" t="e">
        <f>VLOOKUP(AP145,'Player List'!$A$3:$F$275,6)</f>
        <v>#N/A</v>
      </c>
      <c r="AR145" s="46"/>
      <c r="AS145" s="47" t="e">
        <f>VLOOKUP(AR145,'Player List'!$A$3:$F$275,6)</f>
        <v>#N/A</v>
      </c>
      <c r="AU145" s="42">
        <f>IF(+E145&gt;0,E145," ")</f>
        <v>11</v>
      </c>
      <c r="AV145" s="3">
        <f>IF(+G145&gt;0,G145," ")</f>
        <v>8</v>
      </c>
      <c r="AW145" s="3">
        <f>IF(+I145&gt;0,I145," ")</f>
        <v>2</v>
      </c>
      <c r="AX145" s="3">
        <f>IF(+K145&gt;0,K145," ")</f>
        <v>4</v>
      </c>
      <c r="AY145" s="3">
        <f>IF(+M145&gt;0,M145," ")</f>
        <v>3</v>
      </c>
      <c r="AZ145" s="3">
        <f>IF(+O145&gt;0,O145," ")</f>
        <v>286</v>
      </c>
      <c r="BA145" s="3">
        <f>IF(+Q145&gt;0,Q145," ")</f>
        <v>2</v>
      </c>
      <c r="BB145" s="3">
        <f>IF(+S145&gt;0,S145," ")</f>
        <v>5</v>
      </c>
      <c r="BC145" s="3" t="str">
        <f>IF(+U145&gt;0,U145," ")</f>
        <v xml:space="preserve"> </v>
      </c>
      <c r="BD145" s="3" t="str">
        <f>IF(+W145&gt;0,W145," ")</f>
        <v xml:space="preserve"> </v>
      </c>
      <c r="BE145" s="42">
        <f>IF(+Z145&gt;0,Z145," ")</f>
        <v>126</v>
      </c>
      <c r="BF145" s="3">
        <f>IF(+AB145&gt;0,AB145," ")</f>
        <v>132</v>
      </c>
      <c r="BG145" s="3">
        <f>IF(+AD145&gt;0,AD145," ")</f>
        <v>125</v>
      </c>
      <c r="BH145" s="3">
        <f>IF(+AF145&gt;0,AF145," ")</f>
        <v>123</v>
      </c>
      <c r="BI145" s="3">
        <f>IF(+AH145&gt;0,AH145," ")</f>
        <v>124</v>
      </c>
      <c r="BJ145" s="3">
        <f>IF(+AJ145&gt;0,AJ145," ")</f>
        <v>127</v>
      </c>
      <c r="BK145" s="3">
        <f>IF(+AL145&gt;0,AL145," ")</f>
        <v>131</v>
      </c>
      <c r="BL145" s="3">
        <f>IF(+AN145&gt;0,AN145," ")</f>
        <v>133</v>
      </c>
      <c r="BM145" s="3" t="str">
        <f>IF(+AP145&gt;0,AP145," ")</f>
        <v xml:space="preserve"> </v>
      </c>
      <c r="BN145" s="43" t="str">
        <f>IF(+AR145&gt;0,AR145," ")</f>
        <v xml:space="preserve"> </v>
      </c>
      <c r="BP145" s="42" t="str">
        <f>IF(AU145=" ","OK",IF(ISBLANK(VLOOKUP(AU145,'Player List'!$A$3:$C$275,3)),"Err",IF(VLOOKUP(AU145,'Player List'!$A$3:$C$275,3)='Player Input'!$B145,"OK",IF(VLOOKUP(AU145,'Player List'!$A$3:$C$275,2)=VLOOKUP($B145,'Lookup Lists'!$A$2:$C$23,3),"CS","Err"))))</f>
        <v>OK</v>
      </c>
      <c r="BQ145" s="3" t="str">
        <f>IF(AV145=" ","OK",IF(ISBLANK(VLOOKUP(AV145,'Player List'!$A$3:$C$275,3)),"Err",IF(VLOOKUP(AV145,'Player List'!$A$3:$C$275,3)='Player Input'!$B145,"OK",IF(VLOOKUP(AV145,'Player List'!$A$3:$C$275,2)=VLOOKUP($B145,'Lookup Lists'!$A$2:$C$23,3),"CS","Err"))))</f>
        <v>OK</v>
      </c>
      <c r="BR145" s="3" t="str">
        <f>IF(AW145=" ","OK",IF(ISBLANK(VLOOKUP(AW145,'Player List'!$A$3:$C$275,3)),"Err",IF(VLOOKUP(AW145,'Player List'!$A$3:$C$275,3)='Player Input'!$B145,"OK",IF(VLOOKUP(AW145,'Player List'!$A$3:$C$275,2)=VLOOKUP($B145,'Lookup Lists'!$A$2:$C$23,3),"CS","Err"))))</f>
        <v>OK</v>
      </c>
      <c r="BS145" s="3" t="str">
        <f>IF(AX145=" ","OK",IF(ISBLANK(VLOOKUP(AX145,'Player List'!$A$3:$C$275,3)),"Err",IF(VLOOKUP(AX145,'Player List'!$A$3:$C$275,3)='Player Input'!$B145,"OK",IF(VLOOKUP(AX145,'Player List'!$A$3:$C$275,2)=VLOOKUP($B145,'Lookup Lists'!$A$2:$C$23,3),"CS","Err"))))</f>
        <v>OK</v>
      </c>
      <c r="BT145" s="3" t="str">
        <f>IF(AY145=" ","OK",IF(ISBLANK(VLOOKUP(AY145,'Player List'!$A$3:$C$275,3)),"Err",IF(VLOOKUP(AY145,'Player List'!$A$3:$C$275,3)='Player Input'!$B145,"OK",IF(VLOOKUP(AY145,'Player List'!$A$3:$C$275,2)=VLOOKUP($B145,'Lookup Lists'!$A$2:$C$23,3),"CS","Err"))))</f>
        <v>OK</v>
      </c>
      <c r="BU145" s="3" t="str">
        <f>IF(AZ145=" ","OK",IF(ISBLANK(VLOOKUP(AZ145,'Player List'!$A$3:$C$275,3)),"Err",IF(VLOOKUP(AZ145,'Player List'!$A$3:$C$275,3)='Player Input'!$B145,"OK",IF(VLOOKUP(AZ145,'Player List'!$A$3:$C$275,2)=VLOOKUP($B145,'Lookup Lists'!$A$2:$C$23,3),"CS","Err"))))</f>
        <v>OK</v>
      </c>
      <c r="BV145" s="3" t="str">
        <f>IF(BA145=" ","OK",IF(ISBLANK(VLOOKUP(BA145,'Player List'!$A$3:$C$275,3)),"Err",IF(VLOOKUP(BA145,'Player List'!$A$3:$C$275,3)='Player Input'!$B145,"OK",IF(VLOOKUP(BA145,'Player List'!$A$3:$C$275,2)=VLOOKUP($B145,'Lookup Lists'!$A$2:$C$23,3),"CS","Err"))))</f>
        <v>OK</v>
      </c>
      <c r="BW145" s="3" t="str">
        <f>IF(BB145=" ","OK",IF(ISBLANK(VLOOKUP(BB145,'Player List'!$A$3:$C$275,3)),"Err",IF(VLOOKUP(BB145,'Player List'!$A$3:$C$275,3)='Player Input'!$B145,"OK",IF(VLOOKUP(BB145,'Player List'!$A$3:$C$275,2)=VLOOKUP($B145,'Lookup Lists'!$A$2:$C$23,3),"CS","Err"))))</f>
        <v>OK</v>
      </c>
      <c r="BX145" s="3" t="str">
        <f>IF(BC145=" ","OK",IF(ISBLANK(VLOOKUP(BC145,'Player List'!$A$3:$C$275,3)),"Err",IF(VLOOKUP(BC145,'Player List'!$A$3:$C$275,3)='Player Input'!$B145,"OK",IF(VLOOKUP(BC145,'Player List'!$A$3:$C$275,2)=VLOOKUP($B145,'Lookup Lists'!$A$2:$C$23,3),"CS","Err"))))</f>
        <v>OK</v>
      </c>
      <c r="BY145" s="3" t="str">
        <f>IF(BD145=" ","OK",IF(ISBLANK(VLOOKUP(BD145,'Player List'!$A$3:$C$275,3)),"Err",IF(VLOOKUP(BD145,'Player List'!$A$3:$C$275,3)='Player Input'!$B145,"OK",IF(VLOOKUP(BD145,'Player List'!$A$3:$C$275,2)=VLOOKUP($B145,'Lookup Lists'!$A$2:$C$23,3),"CS","Err"))))</f>
        <v>OK</v>
      </c>
      <c r="BZ145" s="42" t="str">
        <f>IF(BE145=" ","OK",IF(ISBLANK(VLOOKUP(BE145,'Player List'!$A$3:$C$275,3)),"Err",IF(VLOOKUP(BE145,'Player List'!$A$3:$C$275,3)='Player Input'!$C145,"OK",IF(VLOOKUP(BE145,'Player List'!$A$3:$C$275,2)=VLOOKUP($C145,'Lookup Lists'!$A$2:$C$23,3),"CS","Err"))))</f>
        <v>OK</v>
      </c>
      <c r="CA145" s="3" t="str">
        <f>IF(BF145=" ","OK",IF(ISBLANK(VLOOKUP(BF145,'Player List'!$A$3:$C$275,3)),"Err",IF(VLOOKUP(BF145,'Player List'!$A$3:$C$275,3)='Player Input'!$C145,"OK",IF(VLOOKUP(BF145,'Player List'!$A$3:$C$275,2)=VLOOKUP($C145,'Lookup Lists'!$A$2:$C$23,3),"CS","Err"))))</f>
        <v>OK</v>
      </c>
      <c r="CB145" s="3" t="str">
        <f>IF(BG145=" ","OK",IF(ISBLANK(VLOOKUP(BG145,'Player List'!$A$3:$C$275,3)),"Err",IF(VLOOKUP(BG145,'Player List'!$A$3:$C$275,3)='Player Input'!$C145,"OK",IF(VLOOKUP(BG145,'Player List'!$A$3:$C$275,2)=VLOOKUP($C145,'Lookup Lists'!$A$2:$C$23,3),"CS","Err"))))</f>
        <v>OK</v>
      </c>
      <c r="CC145" s="3" t="str">
        <f>IF(BH145=" ","OK",IF(ISBLANK(VLOOKUP(BH145,'Player List'!$A$3:$C$275,3)),"Err",IF(VLOOKUP(BH145,'Player List'!$A$3:$C$275,3)='Player Input'!$C145,"OK",IF(VLOOKUP(BH145,'Player List'!$A$3:$C$275,2)=VLOOKUP($C145,'Lookup Lists'!$A$2:$C$23,3),"CS","Err"))))</f>
        <v>OK</v>
      </c>
      <c r="CD145" s="3" t="str">
        <f>IF(BI145=" ","OK",IF(ISBLANK(VLOOKUP(BI145,'Player List'!$A$3:$C$275,3)),"Err",IF(VLOOKUP(BI145,'Player List'!$A$3:$C$275,3)='Player Input'!$C145,"OK",IF(VLOOKUP(BI145,'Player List'!$A$3:$C$275,2)=VLOOKUP($C145,'Lookup Lists'!$A$2:$C$23,3),"CS","Err"))))</f>
        <v>OK</v>
      </c>
      <c r="CE145" s="3" t="str">
        <f>IF(BJ145=" ","OK",IF(ISBLANK(VLOOKUP(BJ145,'Player List'!$A$3:$C$275,3)),"Err",IF(VLOOKUP(BJ145,'Player List'!$A$3:$C$275,3)='Player Input'!$C145,"OK",IF(VLOOKUP(BJ145,'Player List'!$A$3:$C$275,2)=VLOOKUP($C145,'Lookup Lists'!$A$2:$C$23,3),"CS","Err"))))</f>
        <v>OK</v>
      </c>
      <c r="CF145" s="3" t="str">
        <f>IF(BK145=" ","OK",IF(ISBLANK(VLOOKUP(BK145,'Player List'!$A$3:$C$275,3)),"Err",IF(VLOOKUP(BK145,'Player List'!$A$3:$C$275,3)='Player Input'!$C145,"OK",IF(VLOOKUP(BK145,'Player List'!$A$3:$C$275,2)=VLOOKUP($C145,'Lookup Lists'!$A$2:$C$23,3),"CS","Err"))))</f>
        <v>OK</v>
      </c>
      <c r="CG145" s="3" t="str">
        <f>IF(BL145=" ","OK",IF(ISBLANK(VLOOKUP(BL145,'Player List'!$A$3:$C$275,3)),"Err",IF(VLOOKUP(BL145,'Player List'!$A$3:$C$275,3)='Player Input'!$C145,"OK",IF(VLOOKUP(BL145,'Player List'!$A$3:$C$275,2)=VLOOKUP($C145,'Lookup Lists'!$A$2:$C$23,3),"CS","Err"))))</f>
        <v>OK</v>
      </c>
      <c r="CH145" s="3" t="str">
        <f>IF(BM145=" ","OK",IF(ISBLANK(VLOOKUP(BM145,'Player List'!$A$3:$C$275,3)),"Err",IF(VLOOKUP(BM145,'Player List'!$A$3:$C$275,3)='Player Input'!$C145,"OK",IF(VLOOKUP(BM145,'Player List'!$A$3:$C$275,2)=VLOOKUP($C145,'Lookup Lists'!$A$2:$C$23,3),"CS","Err"))))</f>
        <v>OK</v>
      </c>
      <c r="CI145" s="43" t="str">
        <f>IF(BN145=" ","OK",IF(ISBLANK(VLOOKUP(BN145,'Player List'!$A$3:$C$275,3)),"Err",IF(VLOOKUP(BN145,'Player List'!$A$3:$C$275,3)='Player Input'!$C145,"OK",IF(VLOOKUP(BN145,'Player List'!$A$3:$C$275,2)=VLOOKUP($C145,'Lookup Lists'!$A$2:$C$23,3),"CS","Err"))))</f>
        <v>OK</v>
      </c>
    </row>
    <row r="146" spans="1:87" x14ac:dyDescent="0.2">
      <c r="A146" s="108">
        <v>42765</v>
      </c>
      <c r="B146" s="109" t="s">
        <v>345</v>
      </c>
      <c r="C146" s="109" t="s">
        <v>274</v>
      </c>
      <c r="D146" s="60" t="str">
        <f t="shared" si="106"/>
        <v>OK</v>
      </c>
      <c r="E146" s="42">
        <v>68</v>
      </c>
      <c r="F146" s="46" t="str">
        <f>VLOOKUP(E146,'Player List'!$A$3:$F$275,6)</f>
        <v>D WADLEY</v>
      </c>
      <c r="G146" s="3">
        <v>91</v>
      </c>
      <c r="H146" s="46" t="str">
        <f>VLOOKUP(G146,'Player List'!$A$3:$F$275,6)</f>
        <v>R BEMAND</v>
      </c>
      <c r="I146" s="3">
        <v>64</v>
      </c>
      <c r="J146" s="46" t="str">
        <f>VLOOKUP(I146,'Player List'!$A$3:$F$275,6)</f>
        <v>R MILLINGTON</v>
      </c>
      <c r="K146" s="3">
        <v>285</v>
      </c>
      <c r="L146" s="46" t="str">
        <f>VLOOKUP(K146,'Player List'!$A$3:$F$275,6)</f>
        <v>J CUMMINGS</v>
      </c>
      <c r="M146" s="42">
        <v>306</v>
      </c>
      <c r="N146" s="46" t="str">
        <f>VLOOKUP(M146,'Player List'!$A$3:$F$275,6)</f>
        <v>T ROSSER</v>
      </c>
      <c r="O146" s="3">
        <v>282</v>
      </c>
      <c r="P146" s="46" t="str">
        <f>VLOOKUP(O146,'Player List'!$A$3:$F$275,6)</f>
        <v>J DAVIS</v>
      </c>
      <c r="Q146" s="3">
        <v>70</v>
      </c>
      <c r="R146" s="46" t="str">
        <f>VLOOKUP(Q146,'Player List'!$A$3:$F$275,6)</f>
        <v>B HAYWARD</v>
      </c>
      <c r="S146" s="3">
        <v>59</v>
      </c>
      <c r="T146" s="47" t="str">
        <f>VLOOKUP(S146,'Player List'!$A$3:$F$275,6)</f>
        <v>J BLEWITT</v>
      </c>
      <c r="U146" s="46"/>
      <c r="V146" s="46" t="e">
        <f>VLOOKUP(U146,'Player List'!$A$3:$F$275,6)</f>
        <v>#N/A</v>
      </c>
      <c r="W146" s="46"/>
      <c r="X146" s="47" t="e">
        <f>VLOOKUP(W146,'Player List'!$A$3:$F$275,6)</f>
        <v>#N/A</v>
      </c>
      <c r="Y146" s="34"/>
      <c r="Z146" s="42">
        <v>192</v>
      </c>
      <c r="AA146" s="46" t="str">
        <f>VLOOKUP(Z146,'Player List'!$A$3:$F$275,6)</f>
        <v>P ROGERS</v>
      </c>
      <c r="AB146" s="3">
        <v>204</v>
      </c>
      <c r="AC146" s="46" t="str">
        <f>VLOOKUP(AB146,'Player List'!$A$3:$F$275,6)</f>
        <v>G WATKINS</v>
      </c>
      <c r="AD146" s="3">
        <v>290</v>
      </c>
      <c r="AE146" s="46" t="str">
        <f>VLOOKUP(AD146,'Player List'!$A$3:$F$275,6)</f>
        <v>J JILLINGS</v>
      </c>
      <c r="AF146" s="3">
        <v>199</v>
      </c>
      <c r="AG146" s="47" t="str">
        <f>VLOOKUP(AF146,'Player List'!$A$3:$F$275,6)</f>
        <v>R COX</v>
      </c>
      <c r="AH146" s="42">
        <v>202</v>
      </c>
      <c r="AI146" s="46" t="str">
        <f>VLOOKUP(AH146,'Player List'!$A$3:$F$275,6)</f>
        <v>M BOWDEN</v>
      </c>
      <c r="AJ146" s="3">
        <v>193</v>
      </c>
      <c r="AK146" s="46" t="str">
        <f>VLOOKUP(AJ146,'Player List'!$A$3:$F$275,6)</f>
        <v>S ROGERS</v>
      </c>
      <c r="AL146" s="3">
        <v>197</v>
      </c>
      <c r="AM146" s="46" t="str">
        <f>VLOOKUP(AL146,'Player List'!$A$3:$F$275,6)</f>
        <v>J MILLS</v>
      </c>
      <c r="AN146" s="3">
        <v>191</v>
      </c>
      <c r="AO146" s="47" t="str">
        <f>VLOOKUP(AN146,'Player List'!$A$3:$F$275,6)</f>
        <v>A ROGERS</v>
      </c>
      <c r="AP146" s="46"/>
      <c r="AQ146" s="46" t="e">
        <f>VLOOKUP(AP146,'Player List'!$A$3:$F$275,6)</f>
        <v>#N/A</v>
      </c>
      <c r="AR146" s="46"/>
      <c r="AS146" s="47" t="e">
        <f>VLOOKUP(AR146,'Player List'!$A$3:$F$275,6)</f>
        <v>#N/A</v>
      </c>
      <c r="AU146" s="42">
        <f t="shared" si="74"/>
        <v>68</v>
      </c>
      <c r="AV146" s="3">
        <f t="shared" si="75"/>
        <v>91</v>
      </c>
      <c r="AW146" s="3">
        <f t="shared" si="76"/>
        <v>64</v>
      </c>
      <c r="AX146" s="3">
        <f t="shared" si="77"/>
        <v>285</v>
      </c>
      <c r="AY146" s="3">
        <f t="shared" si="78"/>
        <v>306</v>
      </c>
      <c r="AZ146" s="3">
        <f t="shared" si="79"/>
        <v>282</v>
      </c>
      <c r="BA146" s="3">
        <f t="shared" si="80"/>
        <v>70</v>
      </c>
      <c r="BB146" s="3">
        <f t="shared" si="81"/>
        <v>59</v>
      </c>
      <c r="BC146" s="3" t="str">
        <f t="shared" si="107"/>
        <v xml:space="preserve"> </v>
      </c>
      <c r="BD146" s="3" t="str">
        <f t="shared" si="108"/>
        <v xml:space="preserve"> </v>
      </c>
      <c r="BE146" s="42">
        <f t="shared" si="82"/>
        <v>192</v>
      </c>
      <c r="BF146" s="3">
        <f t="shared" si="83"/>
        <v>204</v>
      </c>
      <c r="BG146" s="3">
        <f t="shared" si="84"/>
        <v>290</v>
      </c>
      <c r="BH146" s="3">
        <f t="shared" si="85"/>
        <v>199</v>
      </c>
      <c r="BI146" s="3">
        <f t="shared" si="86"/>
        <v>202</v>
      </c>
      <c r="BJ146" s="3">
        <f t="shared" si="87"/>
        <v>193</v>
      </c>
      <c r="BK146" s="3">
        <f t="shared" si="88"/>
        <v>197</v>
      </c>
      <c r="BL146" s="3">
        <f t="shared" si="89"/>
        <v>191</v>
      </c>
      <c r="BM146" s="3" t="str">
        <f t="shared" si="109"/>
        <v xml:space="preserve"> </v>
      </c>
      <c r="BN146" s="43" t="str">
        <f t="shared" si="110"/>
        <v xml:space="preserve"> </v>
      </c>
      <c r="BP146" s="42" t="str">
        <f>IF(AU146=" ","OK",IF(ISBLANK(VLOOKUP(AU146,'Player List'!$A$3:$C$275,3)),"Err",IF(VLOOKUP(AU146,'Player List'!$A$3:$C$275,3)='Player Input'!$B146,"OK",IF(VLOOKUP(AU146,'Player List'!$A$3:$C$275,2)=VLOOKUP($B146,'Lookup Lists'!$A$2:$C$23,3),"CS","Err"))))</f>
        <v>OK</v>
      </c>
      <c r="BQ146" s="3" t="str">
        <f>IF(AV146=" ","OK",IF(ISBLANK(VLOOKUP(AV146,'Player List'!$A$3:$C$275,3)),"Err",IF(VLOOKUP(AV146,'Player List'!$A$3:$C$275,3)='Player Input'!$B146,"OK",IF(VLOOKUP(AV146,'Player List'!$A$3:$C$275,2)=VLOOKUP($B146,'Lookup Lists'!$A$2:$C$23,3),"CS","Err"))))</f>
        <v>OK</v>
      </c>
      <c r="BR146" s="3" t="str">
        <f>IF(AW146=" ","OK",IF(ISBLANK(VLOOKUP(AW146,'Player List'!$A$3:$C$275,3)),"Err",IF(VLOOKUP(AW146,'Player List'!$A$3:$C$275,3)='Player Input'!$B146,"OK",IF(VLOOKUP(AW146,'Player List'!$A$3:$C$275,2)=VLOOKUP($B146,'Lookup Lists'!$A$2:$C$23,3),"CS","Err"))))</f>
        <v>OK</v>
      </c>
      <c r="BS146" s="3" t="str">
        <f>IF(AX146=" ","OK",IF(ISBLANK(VLOOKUP(AX146,'Player List'!$A$3:$C$275,3)),"Err",IF(VLOOKUP(AX146,'Player List'!$A$3:$C$275,3)='Player Input'!$B146,"OK",IF(VLOOKUP(AX146,'Player List'!$A$3:$C$275,2)=VLOOKUP($B146,'Lookup Lists'!$A$2:$C$23,3),"CS","Err"))))</f>
        <v>OK</v>
      </c>
      <c r="BT146" s="3" t="str">
        <f>IF(AY146=" ","OK",IF(ISBLANK(VLOOKUP(AY146,'Player List'!$A$3:$C$275,3)),"Err",IF(VLOOKUP(AY146,'Player List'!$A$3:$C$275,3)='Player Input'!$B146,"OK",IF(VLOOKUP(AY146,'Player List'!$A$3:$C$275,2)=VLOOKUP($B146,'Lookup Lists'!$A$2:$C$23,3),"CS","Err"))))</f>
        <v>OK</v>
      </c>
      <c r="BU146" s="3" t="str">
        <f>IF(AZ146=" ","OK",IF(ISBLANK(VLOOKUP(AZ146,'Player List'!$A$3:$C$275,3)),"Err",IF(VLOOKUP(AZ146,'Player List'!$A$3:$C$275,3)='Player Input'!$B146,"OK",IF(VLOOKUP(AZ146,'Player List'!$A$3:$C$275,2)=VLOOKUP($B146,'Lookup Lists'!$A$2:$C$23,3),"CS","Err"))))</f>
        <v>OK</v>
      </c>
      <c r="BV146" s="3" t="str">
        <f>IF(BA146=" ","OK",IF(ISBLANK(VLOOKUP(BA146,'Player List'!$A$3:$C$275,3)),"Err",IF(VLOOKUP(BA146,'Player List'!$A$3:$C$275,3)='Player Input'!$B146,"OK",IF(VLOOKUP(BA146,'Player List'!$A$3:$C$275,2)=VLOOKUP($B146,'Lookup Lists'!$A$2:$C$23,3),"CS","Err"))))</f>
        <v>OK</v>
      </c>
      <c r="BW146" s="3" t="str">
        <f>IF(BB146=" ","OK",IF(ISBLANK(VLOOKUP(BB146,'Player List'!$A$3:$C$275,3)),"Err",IF(VLOOKUP(BB146,'Player List'!$A$3:$C$275,3)='Player Input'!$B146,"OK",IF(VLOOKUP(BB146,'Player List'!$A$3:$C$275,2)=VLOOKUP($B146,'Lookup Lists'!$A$2:$C$23,3),"CS","Err"))))</f>
        <v>OK</v>
      </c>
      <c r="BX146" s="3" t="str">
        <f>IF(BC146=" ","OK",IF(ISBLANK(VLOOKUP(BC146,'Player List'!$A$3:$C$275,3)),"Err",IF(VLOOKUP(BC146,'Player List'!$A$3:$C$275,3)='Player Input'!$B146,"OK",IF(VLOOKUP(BC146,'Player List'!$A$3:$C$275,2)=VLOOKUP($B146,'Lookup Lists'!$A$2:$C$23,3),"CS","Err"))))</f>
        <v>OK</v>
      </c>
      <c r="BY146" s="3" t="str">
        <f>IF(BD146=" ","OK",IF(ISBLANK(VLOOKUP(BD146,'Player List'!$A$3:$C$275,3)),"Err",IF(VLOOKUP(BD146,'Player List'!$A$3:$C$275,3)='Player Input'!$B146,"OK",IF(VLOOKUP(BD146,'Player List'!$A$3:$C$275,2)=VLOOKUP($B146,'Lookup Lists'!$A$2:$C$23,3),"CS","Err"))))</f>
        <v>OK</v>
      </c>
      <c r="BZ146" s="42" t="str">
        <f>IF(BE146=" ","OK",IF(ISBLANK(VLOOKUP(BE146,'Player List'!$A$3:$C$275,3)),"Err",IF(VLOOKUP(BE146,'Player List'!$A$3:$C$275,3)='Player Input'!$C146,"OK",IF(VLOOKUP(BE146,'Player List'!$A$3:$C$275,2)=VLOOKUP($C146,'Lookup Lists'!$A$2:$C$23,3),"CS","Err"))))</f>
        <v>OK</v>
      </c>
      <c r="CA146" s="3" t="str">
        <f>IF(BF146=" ","OK",IF(ISBLANK(VLOOKUP(BF146,'Player List'!$A$3:$C$275,3)),"Err",IF(VLOOKUP(BF146,'Player List'!$A$3:$C$275,3)='Player Input'!$C146,"OK",IF(VLOOKUP(BF146,'Player List'!$A$3:$C$275,2)=VLOOKUP($C146,'Lookup Lists'!$A$2:$C$23,3),"CS","Err"))))</f>
        <v>OK</v>
      </c>
      <c r="CB146" s="3" t="str">
        <f>IF(BG146=" ","OK",IF(ISBLANK(VLOOKUP(BG146,'Player List'!$A$3:$C$275,3)),"Err",IF(VLOOKUP(BG146,'Player List'!$A$3:$C$275,3)='Player Input'!$C146,"OK",IF(VLOOKUP(BG146,'Player List'!$A$3:$C$275,2)=VLOOKUP($C146,'Lookup Lists'!$A$2:$C$23,3),"CS","Err"))))</f>
        <v>OK</v>
      </c>
      <c r="CC146" s="3" t="str">
        <f>IF(BH146=" ","OK",IF(ISBLANK(VLOOKUP(BH146,'Player List'!$A$3:$C$275,3)),"Err",IF(VLOOKUP(BH146,'Player List'!$A$3:$C$275,3)='Player Input'!$C146,"OK",IF(VLOOKUP(BH146,'Player List'!$A$3:$C$275,2)=VLOOKUP($C146,'Lookup Lists'!$A$2:$C$23,3),"CS","Err"))))</f>
        <v>OK</v>
      </c>
      <c r="CD146" s="3" t="str">
        <f>IF(BI146=" ","OK",IF(ISBLANK(VLOOKUP(BI146,'Player List'!$A$3:$C$275,3)),"Err",IF(VLOOKUP(BI146,'Player List'!$A$3:$C$275,3)='Player Input'!$C146,"OK",IF(VLOOKUP(BI146,'Player List'!$A$3:$C$275,2)=VLOOKUP($C146,'Lookup Lists'!$A$2:$C$23,3),"CS","Err"))))</f>
        <v>OK</v>
      </c>
      <c r="CE146" s="3" t="str">
        <f>IF(BJ146=" ","OK",IF(ISBLANK(VLOOKUP(BJ146,'Player List'!$A$3:$C$275,3)),"Err",IF(VLOOKUP(BJ146,'Player List'!$A$3:$C$275,3)='Player Input'!$C146,"OK",IF(VLOOKUP(BJ146,'Player List'!$A$3:$C$275,2)=VLOOKUP($C146,'Lookup Lists'!$A$2:$C$23,3),"CS","Err"))))</f>
        <v>OK</v>
      </c>
      <c r="CF146" s="3" t="str">
        <f>IF(BK146=" ","OK",IF(ISBLANK(VLOOKUP(BK146,'Player List'!$A$3:$C$275,3)),"Err",IF(VLOOKUP(BK146,'Player List'!$A$3:$C$275,3)='Player Input'!$C146,"OK",IF(VLOOKUP(BK146,'Player List'!$A$3:$C$275,2)=VLOOKUP($C146,'Lookup Lists'!$A$2:$C$23,3),"CS","Err"))))</f>
        <v>OK</v>
      </c>
      <c r="CG146" s="3" t="str">
        <f>IF(BL146=" ","OK",IF(ISBLANK(VLOOKUP(BL146,'Player List'!$A$3:$C$275,3)),"Err",IF(VLOOKUP(BL146,'Player List'!$A$3:$C$275,3)='Player Input'!$C146,"OK",IF(VLOOKUP(BL146,'Player List'!$A$3:$C$275,2)=VLOOKUP($C146,'Lookup Lists'!$A$2:$C$23,3),"CS","Err"))))</f>
        <v>OK</v>
      </c>
      <c r="CH146" s="3" t="str">
        <f>IF(BM146=" ","OK",IF(ISBLANK(VLOOKUP(BM146,'Player List'!$A$3:$C$275,3)),"Err",IF(VLOOKUP(BM146,'Player List'!$A$3:$C$275,3)='Player Input'!$C146,"OK",IF(VLOOKUP(BM146,'Player List'!$A$3:$C$275,2)=VLOOKUP($C146,'Lookup Lists'!$A$2:$C$23,3),"CS","Err"))))</f>
        <v>OK</v>
      </c>
      <c r="CI146" s="43" t="str">
        <f>IF(BN146=" ","OK",IF(ISBLANK(VLOOKUP(BN146,'Player List'!$A$3:$C$275,3)),"Err",IF(VLOOKUP(BN146,'Player List'!$A$3:$C$275,3)='Player Input'!$C146,"OK",IF(VLOOKUP(BN146,'Player List'!$A$3:$C$275,2)=VLOOKUP($C146,'Lookup Lists'!$A$2:$C$23,3),"CS","Err"))))</f>
        <v>OK</v>
      </c>
    </row>
    <row r="147" spans="1:87" x14ac:dyDescent="0.2">
      <c r="A147" s="90">
        <v>42766</v>
      </c>
      <c r="B147" s="89" t="s">
        <v>273</v>
      </c>
      <c r="C147" s="89" t="s">
        <v>272</v>
      </c>
      <c r="D147" s="60" t="str">
        <f t="shared" si="106"/>
        <v>OK</v>
      </c>
      <c r="E147" s="42">
        <v>154</v>
      </c>
      <c r="F147" s="46" t="str">
        <f>VLOOKUP(E147,'Player List'!$A$3:$F$275,6)</f>
        <v>T WILSON</v>
      </c>
      <c r="G147" s="3">
        <v>153</v>
      </c>
      <c r="H147" s="46" t="str">
        <f>VLOOKUP(G147,'Player List'!$A$3:$F$275,6)</f>
        <v>S STEPHENSON</v>
      </c>
      <c r="I147" s="3">
        <v>106</v>
      </c>
      <c r="J147" s="46" t="str">
        <f>VLOOKUP(I147,'Player List'!$A$3:$F$275,6)</f>
        <v>G WILLIAMS</v>
      </c>
      <c r="K147" s="3">
        <v>145</v>
      </c>
      <c r="L147" s="46" t="str">
        <f>VLOOKUP(K147,'Player List'!$A$3:$F$275,6)</f>
        <v>M ROBINSON</v>
      </c>
      <c r="M147" s="42">
        <v>268</v>
      </c>
      <c r="N147" s="46" t="str">
        <f>VLOOKUP(M147,'Player List'!$A$3:$F$275,6)</f>
        <v>I STEPHENSON</v>
      </c>
      <c r="O147" s="3">
        <v>147</v>
      </c>
      <c r="P147" s="46" t="str">
        <f>VLOOKUP(O147,'Player List'!$A$3:$F$275,6)</f>
        <v>G HARNWELL</v>
      </c>
      <c r="Q147" s="3">
        <v>144</v>
      </c>
      <c r="R147" s="46" t="str">
        <f>VLOOKUP(Q147,'Player List'!$A$3:$F$275,6)</f>
        <v>M LEAKE</v>
      </c>
      <c r="S147" s="3">
        <v>146</v>
      </c>
      <c r="T147" s="47" t="str">
        <f>VLOOKUP(S147,'Player List'!$A$3:$F$275,6)</f>
        <v>B GLOVER</v>
      </c>
      <c r="U147" s="46"/>
      <c r="V147" s="46" t="e">
        <f>VLOOKUP(U147,'Player List'!$A$3:$F$275,6)</f>
        <v>#N/A</v>
      </c>
      <c r="W147" s="46"/>
      <c r="X147" s="47" t="e">
        <f>VLOOKUP(W147,'Player List'!$A$3:$F$275,6)</f>
        <v>#N/A</v>
      </c>
      <c r="Y147" s="34"/>
      <c r="Z147" s="42">
        <v>157</v>
      </c>
      <c r="AA147" s="46" t="str">
        <f>VLOOKUP(Z147,'Player List'!$A$3:$F$275,6)</f>
        <v>S DIX</v>
      </c>
      <c r="AB147" s="3">
        <v>328</v>
      </c>
      <c r="AC147" s="46" t="str">
        <f>VLOOKUP(AB147,'Player List'!$A$3:$F$275,6)</f>
        <v>P JENKINSON</v>
      </c>
      <c r="AD147" s="3">
        <v>155</v>
      </c>
      <c r="AE147" s="46" t="str">
        <f>VLOOKUP(AD147,'Player List'!$A$3:$F$275,6)</f>
        <v>H CHURCHILL</v>
      </c>
      <c r="AF147" s="3">
        <v>162</v>
      </c>
      <c r="AG147" s="47" t="str">
        <f>VLOOKUP(AF147,'Player List'!$A$3:$F$275,6)</f>
        <v>D MILLS</v>
      </c>
      <c r="AH147" s="42">
        <v>160</v>
      </c>
      <c r="AI147" s="46" t="str">
        <f>VLOOKUP(AH147,'Player List'!$A$3:$F$275,6)</f>
        <v>L COLE</v>
      </c>
      <c r="AJ147" s="3">
        <v>156</v>
      </c>
      <c r="AK147" s="46" t="str">
        <f>VLOOKUP(AJ147,'Player List'!$A$3:$F$275,6)</f>
        <v>J CHURCHILL</v>
      </c>
      <c r="AL147" s="3">
        <v>319</v>
      </c>
      <c r="AM147" s="46" t="str">
        <f>VLOOKUP(AL147,'Player List'!$A$3:$F$275,6)</f>
        <v>R PEARCE</v>
      </c>
      <c r="AN147" s="3">
        <v>166</v>
      </c>
      <c r="AO147" s="47" t="str">
        <f>VLOOKUP(AN147,'Player List'!$A$3:$F$275,6)</f>
        <v>J PERKS</v>
      </c>
      <c r="AP147" s="46"/>
      <c r="AQ147" s="46" t="e">
        <f>VLOOKUP(AP147,'Player List'!$A$3:$F$275,6)</f>
        <v>#N/A</v>
      </c>
      <c r="AR147" s="46"/>
      <c r="AS147" s="47" t="e">
        <f>VLOOKUP(AR147,'Player List'!$A$3:$F$275,6)</f>
        <v>#N/A</v>
      </c>
      <c r="AU147" s="42">
        <f t="shared" si="74"/>
        <v>154</v>
      </c>
      <c r="AV147" s="3">
        <f t="shared" si="75"/>
        <v>153</v>
      </c>
      <c r="AW147" s="3">
        <f t="shared" si="76"/>
        <v>106</v>
      </c>
      <c r="AX147" s="3">
        <f t="shared" si="77"/>
        <v>145</v>
      </c>
      <c r="AY147" s="3">
        <f t="shared" si="78"/>
        <v>268</v>
      </c>
      <c r="AZ147" s="3">
        <f t="shared" si="79"/>
        <v>147</v>
      </c>
      <c r="BA147" s="3">
        <f t="shared" si="80"/>
        <v>144</v>
      </c>
      <c r="BB147" s="3">
        <f t="shared" si="81"/>
        <v>146</v>
      </c>
      <c r="BC147" s="3" t="str">
        <f t="shared" si="107"/>
        <v xml:space="preserve"> </v>
      </c>
      <c r="BD147" s="3" t="str">
        <f t="shared" si="108"/>
        <v xml:space="preserve"> </v>
      </c>
      <c r="BE147" s="42">
        <f t="shared" si="82"/>
        <v>157</v>
      </c>
      <c r="BF147" s="3">
        <f t="shared" si="83"/>
        <v>328</v>
      </c>
      <c r="BG147" s="3">
        <f t="shared" si="84"/>
        <v>155</v>
      </c>
      <c r="BH147" s="3">
        <f t="shared" si="85"/>
        <v>162</v>
      </c>
      <c r="BI147" s="3">
        <f t="shared" si="86"/>
        <v>160</v>
      </c>
      <c r="BJ147" s="3">
        <f t="shared" si="87"/>
        <v>156</v>
      </c>
      <c r="BK147" s="3">
        <f t="shared" si="88"/>
        <v>319</v>
      </c>
      <c r="BL147" s="3">
        <f t="shared" si="89"/>
        <v>166</v>
      </c>
      <c r="BM147" s="3" t="str">
        <f t="shared" si="109"/>
        <v xml:space="preserve"> </v>
      </c>
      <c r="BN147" s="43" t="str">
        <f t="shared" si="110"/>
        <v xml:space="preserve"> </v>
      </c>
      <c r="BP147" s="42" t="str">
        <f>IF(AU147=" ","OK",IF(ISBLANK(VLOOKUP(AU147,'Player List'!$A$3:$C$275,3)),"Err",IF(VLOOKUP(AU147,'Player List'!$A$3:$C$275,3)='Player Input'!$B147,"OK",IF(VLOOKUP(AU147,'Player List'!$A$3:$C$275,2)=VLOOKUP($B147,'Lookup Lists'!$A$2:$C$23,3),"CS","Err"))))</f>
        <v>OK</v>
      </c>
      <c r="BQ147" s="3" t="str">
        <f>IF(AV147=" ","OK",IF(ISBLANK(VLOOKUP(AV147,'Player List'!$A$3:$C$275,3)),"Err",IF(VLOOKUP(AV147,'Player List'!$A$3:$C$275,3)='Player Input'!$B147,"OK",IF(VLOOKUP(AV147,'Player List'!$A$3:$C$275,2)=VLOOKUP($B147,'Lookup Lists'!$A$2:$C$23,3),"CS","Err"))))</f>
        <v>OK</v>
      </c>
      <c r="BR147" s="3" t="str">
        <f>IF(AW147=" ","OK",IF(ISBLANK(VLOOKUP(AW147,'Player List'!$A$3:$C$275,3)),"Err",IF(VLOOKUP(AW147,'Player List'!$A$3:$C$275,3)='Player Input'!$B147,"OK",IF(VLOOKUP(AW147,'Player List'!$A$3:$C$275,2)=VLOOKUP($B147,'Lookup Lists'!$A$2:$C$23,3),"CS","Err"))))</f>
        <v>OK</v>
      </c>
      <c r="BS147" s="3" t="str">
        <f>IF(AX147=" ","OK",IF(ISBLANK(VLOOKUP(AX147,'Player List'!$A$3:$C$275,3)),"Err",IF(VLOOKUP(AX147,'Player List'!$A$3:$C$275,3)='Player Input'!$B147,"OK",IF(VLOOKUP(AX147,'Player List'!$A$3:$C$275,2)=VLOOKUP($B147,'Lookup Lists'!$A$2:$C$23,3),"CS","Err"))))</f>
        <v>OK</v>
      </c>
      <c r="BT147" s="3" t="str">
        <f>IF(AY147=" ","OK",IF(ISBLANK(VLOOKUP(AY147,'Player List'!$A$3:$C$275,3)),"Err",IF(VLOOKUP(AY147,'Player List'!$A$3:$C$275,3)='Player Input'!$B147,"OK",IF(VLOOKUP(AY147,'Player List'!$A$3:$C$275,2)=VLOOKUP($B147,'Lookup Lists'!$A$2:$C$23,3),"CS","Err"))))</f>
        <v>OK</v>
      </c>
      <c r="BU147" s="3" t="str">
        <f>IF(AZ147=" ","OK",IF(ISBLANK(VLOOKUP(AZ147,'Player List'!$A$3:$C$275,3)),"Err",IF(VLOOKUP(AZ147,'Player List'!$A$3:$C$275,3)='Player Input'!$B147,"OK",IF(VLOOKUP(AZ147,'Player List'!$A$3:$C$275,2)=VLOOKUP($B147,'Lookup Lists'!$A$2:$C$23,3),"CS","Err"))))</f>
        <v>OK</v>
      </c>
      <c r="BV147" s="3" t="str">
        <f>IF(BA147=" ","OK",IF(ISBLANK(VLOOKUP(BA147,'Player List'!$A$3:$C$275,3)),"Err",IF(VLOOKUP(BA147,'Player List'!$A$3:$C$275,3)='Player Input'!$B147,"OK",IF(VLOOKUP(BA147,'Player List'!$A$3:$C$275,2)=VLOOKUP($B147,'Lookup Lists'!$A$2:$C$23,3),"CS","Err"))))</f>
        <v>OK</v>
      </c>
      <c r="BW147" s="3" t="str">
        <f>IF(BB147=" ","OK",IF(ISBLANK(VLOOKUP(BB147,'Player List'!$A$3:$C$275,3)),"Err",IF(VLOOKUP(BB147,'Player List'!$A$3:$C$275,3)='Player Input'!$B147,"OK",IF(VLOOKUP(BB147,'Player List'!$A$3:$C$275,2)=VLOOKUP($B147,'Lookup Lists'!$A$2:$C$23,3),"CS","Err"))))</f>
        <v>OK</v>
      </c>
      <c r="BX147" s="3" t="str">
        <f>IF(BC147=" ","OK",IF(ISBLANK(VLOOKUP(BC147,'Player List'!$A$3:$C$275,3)),"Err",IF(VLOOKUP(BC147,'Player List'!$A$3:$C$275,3)='Player Input'!$B147,"OK",IF(VLOOKUP(BC147,'Player List'!$A$3:$C$275,2)=VLOOKUP($B147,'Lookup Lists'!$A$2:$C$23,3),"CS","Err"))))</f>
        <v>OK</v>
      </c>
      <c r="BY147" s="3" t="str">
        <f>IF(BD147=" ","OK",IF(ISBLANK(VLOOKUP(BD147,'Player List'!$A$3:$C$275,3)),"Err",IF(VLOOKUP(BD147,'Player List'!$A$3:$C$275,3)='Player Input'!$B147,"OK",IF(VLOOKUP(BD147,'Player List'!$A$3:$C$275,2)=VLOOKUP($B147,'Lookup Lists'!$A$2:$C$23,3),"CS","Err"))))</f>
        <v>OK</v>
      </c>
      <c r="BZ147" s="42" t="str">
        <f>IF(BE147=" ","OK",IF(ISBLANK(VLOOKUP(BE147,'Player List'!$A$3:$C$275,3)),"Err",IF(VLOOKUP(BE147,'Player List'!$A$3:$C$275,3)='Player Input'!$C147,"OK",IF(VLOOKUP(BE147,'Player List'!$A$3:$C$275,2)=VLOOKUP($C147,'Lookup Lists'!$A$2:$C$23,3),"CS","Err"))))</f>
        <v>OK</v>
      </c>
      <c r="CA147" s="3" t="str">
        <f>IF(BF147=" ","OK",IF(ISBLANK(VLOOKUP(BF147,'Player List'!$A$3:$C$275,3)),"Err",IF(VLOOKUP(BF147,'Player List'!$A$3:$C$275,3)='Player Input'!$C147,"OK",IF(VLOOKUP(BF147,'Player List'!$A$3:$C$275,2)=VLOOKUP($C147,'Lookup Lists'!$A$2:$C$23,3),"CS","Err"))))</f>
        <v>OK</v>
      </c>
      <c r="CB147" s="3" t="str">
        <f>IF(BG147=" ","OK",IF(ISBLANK(VLOOKUP(BG147,'Player List'!$A$3:$C$275,3)),"Err",IF(VLOOKUP(BG147,'Player List'!$A$3:$C$275,3)='Player Input'!$C147,"OK",IF(VLOOKUP(BG147,'Player List'!$A$3:$C$275,2)=VLOOKUP($C147,'Lookup Lists'!$A$2:$C$23,3),"CS","Err"))))</f>
        <v>OK</v>
      </c>
      <c r="CC147" s="3" t="str">
        <f>IF(BH147=" ","OK",IF(ISBLANK(VLOOKUP(BH147,'Player List'!$A$3:$C$275,3)),"Err",IF(VLOOKUP(BH147,'Player List'!$A$3:$C$275,3)='Player Input'!$C147,"OK",IF(VLOOKUP(BH147,'Player List'!$A$3:$C$275,2)=VLOOKUP($C147,'Lookup Lists'!$A$2:$C$23,3),"CS","Err"))))</f>
        <v>OK</v>
      </c>
      <c r="CD147" s="3" t="str">
        <f>IF(BI147=" ","OK",IF(ISBLANK(VLOOKUP(BI147,'Player List'!$A$3:$C$275,3)),"Err",IF(VLOOKUP(BI147,'Player List'!$A$3:$C$275,3)='Player Input'!$C147,"OK",IF(VLOOKUP(BI147,'Player List'!$A$3:$C$275,2)=VLOOKUP($C147,'Lookup Lists'!$A$2:$C$23,3),"CS","Err"))))</f>
        <v>OK</v>
      </c>
      <c r="CE147" s="3" t="str">
        <f>IF(BJ147=" ","OK",IF(ISBLANK(VLOOKUP(BJ147,'Player List'!$A$3:$C$275,3)),"Err",IF(VLOOKUP(BJ147,'Player List'!$A$3:$C$275,3)='Player Input'!$C147,"OK",IF(VLOOKUP(BJ147,'Player List'!$A$3:$C$275,2)=VLOOKUP($C147,'Lookup Lists'!$A$2:$C$23,3),"CS","Err"))))</f>
        <v>OK</v>
      </c>
      <c r="CF147" s="3" t="str">
        <f>IF(BK147=" ","OK",IF(ISBLANK(VLOOKUP(BK147,'Player List'!$A$3:$C$275,3)),"Err",IF(VLOOKUP(BK147,'Player List'!$A$3:$C$275,3)='Player Input'!$C147,"OK",IF(VLOOKUP(BK147,'Player List'!$A$3:$C$275,2)=VLOOKUP($C147,'Lookup Lists'!$A$2:$C$23,3),"CS","Err"))))</f>
        <v>OK</v>
      </c>
      <c r="CG147" s="3" t="str">
        <f>IF(BL147=" ","OK",IF(ISBLANK(VLOOKUP(BL147,'Player List'!$A$3:$C$275,3)),"Err",IF(VLOOKUP(BL147,'Player List'!$A$3:$C$275,3)='Player Input'!$C147,"OK",IF(VLOOKUP(BL147,'Player List'!$A$3:$C$275,2)=VLOOKUP($C147,'Lookup Lists'!$A$2:$C$23,3),"CS","Err"))))</f>
        <v>OK</v>
      </c>
      <c r="CH147" s="3" t="str">
        <f>IF(BM147=" ","OK",IF(ISBLANK(VLOOKUP(BM147,'Player List'!$A$3:$C$275,3)),"Err",IF(VLOOKUP(BM147,'Player List'!$A$3:$C$275,3)='Player Input'!$C147,"OK",IF(VLOOKUP(BM147,'Player List'!$A$3:$C$275,2)=VLOOKUP($C147,'Lookup Lists'!$A$2:$C$23,3),"CS","Err"))))</f>
        <v>OK</v>
      </c>
      <c r="CI147" s="43" t="str">
        <f>IF(BN147=" ","OK",IF(ISBLANK(VLOOKUP(BN147,'Player List'!$A$3:$C$275,3)),"Err",IF(VLOOKUP(BN147,'Player List'!$A$3:$C$275,3)='Player Input'!$C147,"OK",IF(VLOOKUP(BN147,'Player List'!$A$3:$C$275,2)=VLOOKUP($C147,'Lookup Lists'!$A$2:$C$23,3),"CS","Err"))))</f>
        <v>OK</v>
      </c>
    </row>
    <row r="148" spans="1:87" x14ac:dyDescent="0.2">
      <c r="A148" s="108">
        <v>42766</v>
      </c>
      <c r="B148" s="109" t="s">
        <v>389</v>
      </c>
      <c r="C148" s="109" t="s">
        <v>10</v>
      </c>
      <c r="D148" s="60" t="str">
        <f t="shared" si="106"/>
        <v>OK</v>
      </c>
      <c r="E148" s="42">
        <v>361</v>
      </c>
      <c r="F148" s="46" t="str">
        <f>VLOOKUP(E148,'Player List'!$A$3:$F$275,6)</f>
        <v>J MACNAUGHTON</v>
      </c>
      <c r="G148" s="3">
        <v>338</v>
      </c>
      <c r="H148" s="46" t="str">
        <f>VLOOKUP(G148,'Player List'!$A$3:$F$275,6)</f>
        <v>R WALDEN</v>
      </c>
      <c r="I148" s="3">
        <v>353</v>
      </c>
      <c r="J148" s="46" t="str">
        <f>VLOOKUP(I148,'Player List'!$A$3:$F$275,6)</f>
        <v>T ORLEY</v>
      </c>
      <c r="K148" s="3">
        <v>278</v>
      </c>
      <c r="L148" s="46" t="str">
        <f>VLOOKUP(K148,'Player List'!$A$3:$F$275,6)</f>
        <v>P KENNETT</v>
      </c>
      <c r="M148" s="42">
        <v>332</v>
      </c>
      <c r="N148" s="46" t="str">
        <f>VLOOKUP(M148,'Player List'!$A$3:$F$275,6)</f>
        <v>D SMITH</v>
      </c>
      <c r="O148" s="3">
        <v>360</v>
      </c>
      <c r="P148" s="46" t="str">
        <f>VLOOKUP(O148,'Player List'!$A$3:$F$275,6)</f>
        <v>P GOULDING</v>
      </c>
      <c r="Q148" s="3">
        <v>334</v>
      </c>
      <c r="R148" s="46" t="str">
        <f>VLOOKUP(Q148,'Player List'!$A$3:$F$275,6)</f>
        <v>J TROUT</v>
      </c>
      <c r="S148" s="3">
        <v>331</v>
      </c>
      <c r="T148" s="47" t="str">
        <f>VLOOKUP(S148,'Player List'!$A$3:$F$275,6)</f>
        <v>L ANSON</v>
      </c>
      <c r="U148" s="46">
        <v>335</v>
      </c>
      <c r="V148" s="46" t="str">
        <f>VLOOKUP(U148,'Player List'!$A$3:$F$275,6)</f>
        <v>S TROUT</v>
      </c>
      <c r="W148" s="46"/>
      <c r="X148" s="47" t="e">
        <f>VLOOKUP(W148,'Player List'!$A$3:$F$275,6)</f>
        <v>#N/A</v>
      </c>
      <c r="Y148" s="34"/>
      <c r="Z148" s="42">
        <v>244</v>
      </c>
      <c r="AA148" s="46" t="str">
        <f>VLOOKUP(Z148,'Player List'!$A$3:$F$275,6)</f>
        <v>C LANSBERRY</v>
      </c>
      <c r="AB148" s="3">
        <v>52</v>
      </c>
      <c r="AC148" s="46" t="str">
        <f>VLOOKUP(AB148,'Player List'!$A$3:$F$275,6)</f>
        <v>P DAVIS</v>
      </c>
      <c r="AD148" s="3">
        <v>50</v>
      </c>
      <c r="AE148" s="46" t="str">
        <f>VLOOKUP(AD148,'Player List'!$A$3:$F$275,6)</f>
        <v>D GRIFFITHS</v>
      </c>
      <c r="AF148" s="3">
        <v>43</v>
      </c>
      <c r="AG148" s="47" t="str">
        <f>VLOOKUP(AF148,'Player List'!$A$3:$F$275,6)</f>
        <v>J STANNARD</v>
      </c>
      <c r="AH148" s="42">
        <v>281</v>
      </c>
      <c r="AI148" s="46" t="str">
        <f>VLOOKUP(AH148,'Player List'!$A$3:$F$275,6)</f>
        <v>C WHEADON</v>
      </c>
      <c r="AJ148" s="3">
        <v>316</v>
      </c>
      <c r="AK148" s="46" t="str">
        <f>VLOOKUP(AJ148,'Player List'!$A$3:$F$275,6)</f>
        <v>D SMITH</v>
      </c>
      <c r="AL148" s="3">
        <v>53</v>
      </c>
      <c r="AM148" s="46" t="str">
        <f>VLOOKUP(AL148,'Player List'!$A$3:$F$275,6)</f>
        <v>C ROWLAND</v>
      </c>
      <c r="AN148" s="3">
        <v>44</v>
      </c>
      <c r="AO148" s="47" t="str">
        <f>VLOOKUP(AN148,'Player List'!$A$3:$F$275,6)</f>
        <v>S STANNARD</v>
      </c>
      <c r="AP148" s="46"/>
      <c r="AQ148" s="46" t="e">
        <f>VLOOKUP(AP148,'Player List'!$A$3:$F$275,6)</f>
        <v>#N/A</v>
      </c>
      <c r="AR148" s="46"/>
      <c r="AS148" s="47" t="e">
        <f>VLOOKUP(AR148,'Player List'!$A$3:$F$275,6)</f>
        <v>#N/A</v>
      </c>
      <c r="AU148" s="42">
        <f t="shared" si="74"/>
        <v>361</v>
      </c>
      <c r="AV148" s="3">
        <f t="shared" si="75"/>
        <v>338</v>
      </c>
      <c r="AW148" s="3">
        <f t="shared" si="76"/>
        <v>353</v>
      </c>
      <c r="AX148" s="3">
        <f t="shared" si="77"/>
        <v>278</v>
      </c>
      <c r="AY148" s="3">
        <f t="shared" si="78"/>
        <v>332</v>
      </c>
      <c r="AZ148" s="3">
        <f t="shared" si="79"/>
        <v>360</v>
      </c>
      <c r="BA148" s="3">
        <f t="shared" si="80"/>
        <v>334</v>
      </c>
      <c r="BB148" s="3">
        <f t="shared" si="81"/>
        <v>331</v>
      </c>
      <c r="BC148" s="3">
        <f t="shared" si="107"/>
        <v>335</v>
      </c>
      <c r="BD148" s="3" t="str">
        <f t="shared" si="108"/>
        <v xml:space="preserve"> </v>
      </c>
      <c r="BE148" s="42">
        <f t="shared" si="82"/>
        <v>244</v>
      </c>
      <c r="BF148" s="3">
        <f t="shared" si="83"/>
        <v>52</v>
      </c>
      <c r="BG148" s="3">
        <f t="shared" si="84"/>
        <v>50</v>
      </c>
      <c r="BH148" s="3">
        <f t="shared" si="85"/>
        <v>43</v>
      </c>
      <c r="BI148" s="3">
        <f t="shared" si="86"/>
        <v>281</v>
      </c>
      <c r="BJ148" s="3">
        <f t="shared" si="87"/>
        <v>316</v>
      </c>
      <c r="BK148" s="3">
        <f t="shared" si="88"/>
        <v>53</v>
      </c>
      <c r="BL148" s="3">
        <f t="shared" si="89"/>
        <v>44</v>
      </c>
      <c r="BM148" s="3" t="str">
        <f t="shared" si="109"/>
        <v xml:space="preserve"> </v>
      </c>
      <c r="BN148" s="43" t="str">
        <f t="shared" si="110"/>
        <v xml:space="preserve"> </v>
      </c>
      <c r="BP148" s="42" t="str">
        <f>IF(AU148=" ","OK",IF(ISBLANK(VLOOKUP(AU148,'Player List'!$A$3:$C$275,3)),"Err",IF(VLOOKUP(AU148,'Player List'!$A$3:$C$275,3)='Player Input'!$B148,"OK",IF(VLOOKUP(AU148,'Player List'!$A$3:$C$275,2)=VLOOKUP($B148,'Lookup Lists'!$A$2:$C$23,3),"CS","Err"))))</f>
        <v>OK</v>
      </c>
      <c r="BQ148" s="3" t="str">
        <f>IF(AV148=" ","OK",IF(ISBLANK(VLOOKUP(AV148,'Player List'!$A$3:$C$275,3)),"Err",IF(VLOOKUP(AV148,'Player List'!$A$3:$C$275,3)='Player Input'!$B148,"OK",IF(VLOOKUP(AV148,'Player List'!$A$3:$C$275,2)=VLOOKUP($B148,'Lookup Lists'!$A$2:$C$23,3),"CS","Err"))))</f>
        <v>OK</v>
      </c>
      <c r="BR148" s="3" t="str">
        <f>IF(AW148=" ","OK",IF(ISBLANK(VLOOKUP(AW148,'Player List'!$A$3:$C$275,3)),"Err",IF(VLOOKUP(AW148,'Player List'!$A$3:$C$275,3)='Player Input'!$B148,"OK",IF(VLOOKUP(AW148,'Player List'!$A$3:$C$275,2)=VLOOKUP($B148,'Lookup Lists'!$A$2:$C$23,3),"CS","Err"))))</f>
        <v>OK</v>
      </c>
      <c r="BS148" s="3" t="str">
        <f>IF(AX148=" ","OK",IF(ISBLANK(VLOOKUP(AX148,'Player List'!$A$3:$C$275,3)),"Err",IF(VLOOKUP(AX148,'Player List'!$A$3:$C$275,3)='Player Input'!$B148,"OK",IF(VLOOKUP(AX148,'Player List'!$A$3:$C$275,2)=VLOOKUP($B148,'Lookup Lists'!$A$2:$C$23,3),"CS","Err"))))</f>
        <v>OK</v>
      </c>
      <c r="BT148" s="3" t="str">
        <f>IF(AY148=" ","OK",IF(ISBLANK(VLOOKUP(AY148,'Player List'!$A$3:$C$275,3)),"Err",IF(VLOOKUP(AY148,'Player List'!$A$3:$C$275,3)='Player Input'!$B148,"OK",IF(VLOOKUP(AY148,'Player List'!$A$3:$C$275,2)=VLOOKUP($B148,'Lookup Lists'!$A$2:$C$23,3),"CS","Err"))))</f>
        <v>OK</v>
      </c>
      <c r="BU148" s="3" t="str">
        <f>IF(AZ148=" ","OK",IF(ISBLANK(VLOOKUP(AZ148,'Player List'!$A$3:$C$275,3)),"Err",IF(VLOOKUP(AZ148,'Player List'!$A$3:$C$275,3)='Player Input'!$B148,"OK",IF(VLOOKUP(AZ148,'Player List'!$A$3:$C$275,2)=VLOOKUP($B148,'Lookup Lists'!$A$2:$C$23,3),"CS","Err"))))</f>
        <v>OK</v>
      </c>
      <c r="BV148" s="3" t="str">
        <f>IF(BA148=" ","OK",IF(ISBLANK(VLOOKUP(BA148,'Player List'!$A$3:$C$275,3)),"Err",IF(VLOOKUP(BA148,'Player List'!$A$3:$C$275,3)='Player Input'!$B148,"OK",IF(VLOOKUP(BA148,'Player List'!$A$3:$C$275,2)=VLOOKUP($B148,'Lookup Lists'!$A$2:$C$23,3),"CS","Err"))))</f>
        <v>OK</v>
      </c>
      <c r="BW148" s="3" t="str">
        <f>IF(BB148=" ","OK",IF(ISBLANK(VLOOKUP(BB148,'Player List'!$A$3:$C$275,3)),"Err",IF(VLOOKUP(BB148,'Player List'!$A$3:$C$275,3)='Player Input'!$B148,"OK",IF(VLOOKUP(BB148,'Player List'!$A$3:$C$275,2)=VLOOKUP($B148,'Lookup Lists'!$A$2:$C$23,3),"CS","Err"))))</f>
        <v>OK</v>
      </c>
      <c r="BX148" s="3" t="str">
        <f>IF(BC148=" ","OK",IF(ISBLANK(VLOOKUP(BC148,'Player List'!$A$3:$C$275,3)),"Err",IF(VLOOKUP(BC148,'Player List'!$A$3:$C$275,3)='Player Input'!$B148,"OK",IF(VLOOKUP(BC148,'Player List'!$A$3:$C$275,2)=VLOOKUP($B148,'Lookup Lists'!$A$2:$C$23,3),"CS","Err"))))</f>
        <v>OK</v>
      </c>
      <c r="BY148" s="3" t="str">
        <f>IF(BD148=" ","OK",IF(ISBLANK(VLOOKUP(BD148,'Player List'!$A$3:$C$275,3)),"Err",IF(VLOOKUP(BD148,'Player List'!$A$3:$C$275,3)='Player Input'!$B148,"OK",IF(VLOOKUP(BD148,'Player List'!$A$3:$C$275,2)=VLOOKUP($B148,'Lookup Lists'!$A$2:$C$23,3),"CS","Err"))))</f>
        <v>OK</v>
      </c>
      <c r="BZ148" s="42" t="str">
        <f>IF(BE148=" ","OK",IF(ISBLANK(VLOOKUP(BE148,'Player List'!$A$3:$C$275,3)),"Err",IF(VLOOKUP(BE148,'Player List'!$A$3:$C$275,3)='Player Input'!$C148,"OK",IF(VLOOKUP(BE148,'Player List'!$A$3:$C$275,2)=VLOOKUP($C148,'Lookup Lists'!$A$2:$C$23,3),"CS","Err"))))</f>
        <v>OK</v>
      </c>
      <c r="CA148" s="3" t="str">
        <f>IF(BF148=" ","OK",IF(ISBLANK(VLOOKUP(BF148,'Player List'!$A$3:$C$275,3)),"Err",IF(VLOOKUP(BF148,'Player List'!$A$3:$C$275,3)='Player Input'!$C148,"OK",IF(VLOOKUP(BF148,'Player List'!$A$3:$C$275,2)=VLOOKUP($C148,'Lookup Lists'!$A$2:$C$23,3),"CS","Err"))))</f>
        <v>OK</v>
      </c>
      <c r="CB148" s="3" t="str">
        <f>IF(BG148=" ","OK",IF(ISBLANK(VLOOKUP(BG148,'Player List'!$A$3:$C$275,3)),"Err",IF(VLOOKUP(BG148,'Player List'!$A$3:$C$275,3)='Player Input'!$C148,"OK",IF(VLOOKUP(BG148,'Player List'!$A$3:$C$275,2)=VLOOKUP($C148,'Lookup Lists'!$A$2:$C$23,3),"CS","Err"))))</f>
        <v>OK</v>
      </c>
      <c r="CC148" s="3" t="str">
        <f>IF(BH148=" ","OK",IF(ISBLANK(VLOOKUP(BH148,'Player List'!$A$3:$C$275,3)),"Err",IF(VLOOKUP(BH148,'Player List'!$A$3:$C$275,3)='Player Input'!$C148,"OK",IF(VLOOKUP(BH148,'Player List'!$A$3:$C$275,2)=VLOOKUP($C148,'Lookup Lists'!$A$2:$C$23,3),"CS","Err"))))</f>
        <v>OK</v>
      </c>
      <c r="CD148" s="3" t="str">
        <f>IF(BI148=" ","OK",IF(ISBLANK(VLOOKUP(BI148,'Player List'!$A$3:$C$275,3)),"Err",IF(VLOOKUP(BI148,'Player List'!$A$3:$C$275,3)='Player Input'!$C148,"OK",IF(VLOOKUP(BI148,'Player List'!$A$3:$C$275,2)=VLOOKUP($C148,'Lookup Lists'!$A$2:$C$23,3),"CS","Err"))))</f>
        <v>OK</v>
      </c>
      <c r="CE148" s="3" t="str">
        <f>IF(BJ148=" ","OK",IF(ISBLANK(VLOOKUP(BJ148,'Player List'!$A$3:$C$275,3)),"Err",IF(VLOOKUP(BJ148,'Player List'!$A$3:$C$275,3)='Player Input'!$C148,"OK",IF(VLOOKUP(BJ148,'Player List'!$A$3:$C$275,2)=VLOOKUP($C148,'Lookup Lists'!$A$2:$C$23,3),"CS","Err"))))</f>
        <v>OK</v>
      </c>
      <c r="CF148" s="3" t="str">
        <f>IF(BK148=" ","OK",IF(ISBLANK(VLOOKUP(BK148,'Player List'!$A$3:$C$275,3)),"Err",IF(VLOOKUP(BK148,'Player List'!$A$3:$C$275,3)='Player Input'!$C148,"OK",IF(VLOOKUP(BK148,'Player List'!$A$3:$C$275,2)=VLOOKUP($C148,'Lookup Lists'!$A$2:$C$23,3),"CS","Err"))))</f>
        <v>OK</v>
      </c>
      <c r="CG148" s="3" t="str">
        <f>IF(BL148=" ","OK",IF(ISBLANK(VLOOKUP(BL148,'Player List'!$A$3:$C$275,3)),"Err",IF(VLOOKUP(BL148,'Player List'!$A$3:$C$275,3)='Player Input'!$C148,"OK",IF(VLOOKUP(BL148,'Player List'!$A$3:$C$275,2)=VLOOKUP($C148,'Lookup Lists'!$A$2:$C$23,3),"CS","Err"))))</f>
        <v>OK</v>
      </c>
      <c r="CH148" s="3" t="str">
        <f>IF(BM148=" ","OK",IF(ISBLANK(VLOOKUP(BM148,'Player List'!$A$3:$C$275,3)),"Err",IF(VLOOKUP(BM148,'Player List'!$A$3:$C$275,3)='Player Input'!$C148,"OK",IF(VLOOKUP(BM148,'Player List'!$A$3:$C$275,2)=VLOOKUP($C148,'Lookup Lists'!$A$2:$C$23,3),"CS","Err"))))</f>
        <v>OK</v>
      </c>
      <c r="CI148" s="43" t="str">
        <f>IF(BN148=" ","OK",IF(ISBLANK(VLOOKUP(BN148,'Player List'!$A$3:$C$275,3)),"Err",IF(VLOOKUP(BN148,'Player List'!$A$3:$C$275,3)='Player Input'!$C148,"OK",IF(VLOOKUP(BN148,'Player List'!$A$3:$C$275,2)=VLOOKUP($C148,'Lookup Lists'!$A$2:$C$23,3),"CS","Err"))))</f>
        <v>OK</v>
      </c>
    </row>
    <row r="149" spans="1:87" x14ac:dyDescent="0.2">
      <c r="A149" s="108">
        <v>42766</v>
      </c>
      <c r="B149" s="109" t="s">
        <v>350</v>
      </c>
      <c r="C149" s="109" t="s">
        <v>348</v>
      </c>
      <c r="D149" s="60" t="str">
        <f t="shared" si="106"/>
        <v>CS</v>
      </c>
      <c r="E149" s="42">
        <v>48</v>
      </c>
      <c r="F149" s="46" t="str">
        <f>VLOOKUP(E149,'Player List'!$A$3:$F$275,6)</f>
        <v>G GANGE</v>
      </c>
      <c r="G149" s="3">
        <v>181</v>
      </c>
      <c r="H149" s="46" t="str">
        <f>VLOOKUP(G149,'Player List'!$A$3:$F$275,6)</f>
        <v>D FOULKES</v>
      </c>
      <c r="I149" s="3">
        <v>47</v>
      </c>
      <c r="J149" s="46" t="str">
        <f>VLOOKUP(I149,'Player List'!$A$3:$F$275,6)</f>
        <v>B GANGE</v>
      </c>
      <c r="K149" s="3">
        <v>46</v>
      </c>
      <c r="L149" s="46" t="str">
        <f>VLOOKUP(K149,'Player List'!$A$3:$F$275,6)</f>
        <v>J COOPER</v>
      </c>
      <c r="M149" s="42">
        <v>214</v>
      </c>
      <c r="N149" s="46" t="str">
        <f>VLOOKUP(M149,'Player List'!$A$3:$F$275,6)</f>
        <v>D EVERY</v>
      </c>
      <c r="O149" s="3">
        <v>218</v>
      </c>
      <c r="P149" s="46" t="str">
        <f>VLOOKUP(O149,'Player List'!$A$3:$F$275,6)</f>
        <v>T SNOW</v>
      </c>
      <c r="Q149" s="3">
        <v>219</v>
      </c>
      <c r="R149" s="46" t="str">
        <f>VLOOKUP(Q149,'Player List'!$A$3:$F$275,6)</f>
        <v>G PRES</v>
      </c>
      <c r="S149" s="3">
        <v>313</v>
      </c>
      <c r="T149" s="47" t="str">
        <f>VLOOKUP(S149,'Player List'!$A$3:$F$275,6)</f>
        <v>B CONSTABLE</v>
      </c>
      <c r="U149" s="46"/>
      <c r="V149" s="46" t="e">
        <f>VLOOKUP(U149,'Player List'!$A$3:$F$275,6)</f>
        <v>#N/A</v>
      </c>
      <c r="W149" s="46"/>
      <c r="X149" s="47" t="e">
        <f>VLOOKUP(W149,'Player List'!$A$3:$F$275,6)</f>
        <v>#N/A</v>
      </c>
      <c r="Y149" s="34"/>
      <c r="Z149" s="42">
        <v>302</v>
      </c>
      <c r="AA149" s="46" t="str">
        <f>VLOOKUP(Z149,'Player List'!$A$3:$F$275,6)</f>
        <v>L LEWIS</v>
      </c>
      <c r="AB149" s="3">
        <v>299</v>
      </c>
      <c r="AC149" s="46" t="str">
        <f>VLOOKUP(AB149,'Player List'!$A$3:$F$275,6)</f>
        <v>M FRANKS</v>
      </c>
      <c r="AD149" s="3">
        <v>301</v>
      </c>
      <c r="AE149" s="46" t="str">
        <f>VLOOKUP(AD149,'Player List'!$A$3:$F$275,6)</f>
        <v>B CLARKE</v>
      </c>
      <c r="AF149" s="3">
        <v>267</v>
      </c>
      <c r="AG149" s="47" t="str">
        <f>VLOOKUP(AF149,'Player List'!$A$3:$F$275,6)</f>
        <v>R SMITH</v>
      </c>
      <c r="AH149" s="42">
        <v>77</v>
      </c>
      <c r="AI149" s="46" t="str">
        <f>VLOOKUP(AH149,'Player List'!$A$3:$F$275,6)</f>
        <v>J AUSTIN</v>
      </c>
      <c r="AJ149" s="3">
        <v>330</v>
      </c>
      <c r="AK149" s="46" t="str">
        <f>VLOOKUP(AJ149,'Player List'!$A$3:$F$275,6)</f>
        <v>L PEARCE</v>
      </c>
      <c r="AL149" s="3">
        <v>298</v>
      </c>
      <c r="AM149" s="46" t="str">
        <f>VLOOKUP(AL149,'Player List'!$A$3:$F$275,6)</f>
        <v>R FRANKS</v>
      </c>
      <c r="AN149" s="3">
        <v>76</v>
      </c>
      <c r="AO149" s="47" t="str">
        <f>VLOOKUP(AN149,'Player List'!$A$3:$F$275,6)</f>
        <v>H HIRD</v>
      </c>
      <c r="AP149" s="46"/>
      <c r="AQ149" s="46" t="e">
        <f>VLOOKUP(AP149,'Player List'!$A$3:$F$275,6)</f>
        <v>#N/A</v>
      </c>
      <c r="AR149" s="46"/>
      <c r="AS149" s="47" t="e">
        <f>VLOOKUP(AR149,'Player List'!$A$3:$F$275,6)</f>
        <v>#N/A</v>
      </c>
      <c r="AU149" s="42">
        <f t="shared" si="74"/>
        <v>48</v>
      </c>
      <c r="AV149" s="3">
        <f t="shared" si="75"/>
        <v>181</v>
      </c>
      <c r="AW149" s="3">
        <f t="shared" si="76"/>
        <v>47</v>
      </c>
      <c r="AX149" s="3">
        <f t="shared" si="77"/>
        <v>46</v>
      </c>
      <c r="AY149" s="3">
        <f t="shared" si="78"/>
        <v>214</v>
      </c>
      <c r="AZ149" s="3">
        <f t="shared" si="79"/>
        <v>218</v>
      </c>
      <c r="BA149" s="3">
        <f t="shared" si="80"/>
        <v>219</v>
      </c>
      <c r="BB149" s="3">
        <f t="shared" si="81"/>
        <v>313</v>
      </c>
      <c r="BC149" s="3" t="str">
        <f t="shared" si="107"/>
        <v xml:space="preserve"> </v>
      </c>
      <c r="BD149" s="3" t="str">
        <f t="shared" si="108"/>
        <v xml:space="preserve"> </v>
      </c>
      <c r="BE149" s="42">
        <f t="shared" si="82"/>
        <v>302</v>
      </c>
      <c r="BF149" s="3">
        <f t="shared" si="83"/>
        <v>299</v>
      </c>
      <c r="BG149" s="3">
        <f t="shared" si="84"/>
        <v>301</v>
      </c>
      <c r="BH149" s="3">
        <f t="shared" si="85"/>
        <v>267</v>
      </c>
      <c r="BI149" s="3">
        <f t="shared" si="86"/>
        <v>77</v>
      </c>
      <c r="BJ149" s="3">
        <f t="shared" si="87"/>
        <v>330</v>
      </c>
      <c r="BK149" s="3">
        <f t="shared" si="88"/>
        <v>298</v>
      </c>
      <c r="BL149" s="3">
        <f t="shared" si="89"/>
        <v>76</v>
      </c>
      <c r="BM149" s="3" t="str">
        <f t="shared" si="109"/>
        <v xml:space="preserve"> </v>
      </c>
      <c r="BN149" s="43" t="str">
        <f t="shared" si="110"/>
        <v xml:space="preserve"> </v>
      </c>
      <c r="BP149" s="42" t="str">
        <f>IF(AU149=" ","OK",IF(ISBLANK(VLOOKUP(AU149,'Player List'!$A$3:$C$275,3)),"Err",IF(VLOOKUP(AU149,'Player List'!$A$3:$C$275,3)='Player Input'!$B149,"OK",IF(VLOOKUP(AU149,'Player List'!$A$3:$C$275,2)=VLOOKUP($B149,'Lookup Lists'!$A$2:$C$23,3),"CS","Err"))))</f>
        <v>OK</v>
      </c>
      <c r="BQ149" s="3" t="str">
        <f>IF(AV149=" ","OK",IF(ISBLANK(VLOOKUP(AV149,'Player List'!$A$3:$C$275,3)),"Err",IF(VLOOKUP(AV149,'Player List'!$A$3:$C$275,3)='Player Input'!$B149,"OK",IF(VLOOKUP(AV149,'Player List'!$A$3:$C$275,2)=VLOOKUP($B149,'Lookup Lists'!$A$2:$C$23,3),"CS","Err"))))</f>
        <v>OK</v>
      </c>
      <c r="BR149" s="3" t="str">
        <f>IF(AW149=" ","OK",IF(ISBLANK(VLOOKUP(AW149,'Player List'!$A$3:$C$275,3)),"Err",IF(VLOOKUP(AW149,'Player List'!$A$3:$C$275,3)='Player Input'!$B149,"OK",IF(VLOOKUP(AW149,'Player List'!$A$3:$C$275,2)=VLOOKUP($B149,'Lookup Lists'!$A$2:$C$23,3),"CS","Err"))))</f>
        <v>OK</v>
      </c>
      <c r="BS149" s="3" t="str">
        <f>IF(AX149=" ","OK",IF(ISBLANK(VLOOKUP(AX149,'Player List'!$A$3:$C$275,3)),"Err",IF(VLOOKUP(AX149,'Player List'!$A$3:$C$275,3)='Player Input'!$B149,"OK",IF(VLOOKUP(AX149,'Player List'!$A$3:$C$275,2)=VLOOKUP($B149,'Lookup Lists'!$A$2:$C$23,3),"CS","Err"))))</f>
        <v>OK</v>
      </c>
      <c r="BT149" s="3" t="str">
        <f>IF(AY149=" ","OK",IF(ISBLANK(VLOOKUP(AY149,'Player List'!$A$3:$C$275,3)),"Err",IF(VLOOKUP(AY149,'Player List'!$A$3:$C$275,3)='Player Input'!$B149,"OK",IF(VLOOKUP(AY149,'Player List'!$A$3:$C$275,2)=VLOOKUP($B149,'Lookup Lists'!$A$2:$C$23,3),"CS","Err"))))</f>
        <v>OK</v>
      </c>
      <c r="BU149" s="3" t="str">
        <f>IF(AZ149=" ","OK",IF(ISBLANK(VLOOKUP(AZ149,'Player List'!$A$3:$C$275,3)),"Err",IF(VLOOKUP(AZ149,'Player List'!$A$3:$C$275,3)='Player Input'!$B149,"OK",IF(VLOOKUP(AZ149,'Player List'!$A$3:$C$275,2)=VLOOKUP($B149,'Lookup Lists'!$A$2:$C$23,3),"CS","Err"))))</f>
        <v>CS</v>
      </c>
      <c r="BV149" s="3" t="str">
        <f>IF(BA149=" ","OK",IF(ISBLANK(VLOOKUP(BA149,'Player List'!$A$3:$C$275,3)),"Err",IF(VLOOKUP(BA149,'Player List'!$A$3:$C$275,3)='Player Input'!$B149,"OK",IF(VLOOKUP(BA149,'Player List'!$A$3:$C$275,2)=VLOOKUP($B149,'Lookup Lists'!$A$2:$C$23,3),"CS","Err"))))</f>
        <v>OK</v>
      </c>
      <c r="BW149" s="3" t="str">
        <f>IF(BB149=" ","OK",IF(ISBLANK(VLOOKUP(BB149,'Player List'!$A$3:$C$275,3)),"Err",IF(VLOOKUP(BB149,'Player List'!$A$3:$C$275,3)='Player Input'!$B149,"OK",IF(VLOOKUP(BB149,'Player List'!$A$3:$C$275,2)=VLOOKUP($B149,'Lookup Lists'!$A$2:$C$23,3),"CS","Err"))))</f>
        <v>OK</v>
      </c>
      <c r="BX149" s="3" t="str">
        <f>IF(BC149=" ","OK",IF(ISBLANK(VLOOKUP(BC149,'Player List'!$A$3:$C$275,3)),"Err",IF(VLOOKUP(BC149,'Player List'!$A$3:$C$275,3)='Player Input'!$B149,"OK",IF(VLOOKUP(BC149,'Player List'!$A$3:$C$275,2)=VLOOKUP($B149,'Lookup Lists'!$A$2:$C$23,3),"CS","Err"))))</f>
        <v>OK</v>
      </c>
      <c r="BY149" s="3" t="str">
        <f>IF(BD149=" ","OK",IF(ISBLANK(VLOOKUP(BD149,'Player List'!$A$3:$C$275,3)),"Err",IF(VLOOKUP(BD149,'Player List'!$A$3:$C$275,3)='Player Input'!$B149,"OK",IF(VLOOKUP(BD149,'Player List'!$A$3:$C$275,2)=VLOOKUP($B149,'Lookup Lists'!$A$2:$C$23,3),"CS","Err"))))</f>
        <v>OK</v>
      </c>
      <c r="BZ149" s="42" t="str">
        <f>IF(BE149=" ","OK",IF(ISBLANK(VLOOKUP(BE149,'Player List'!$A$3:$C$275,3)),"Err",IF(VLOOKUP(BE149,'Player List'!$A$3:$C$275,3)='Player Input'!$C149,"OK",IF(VLOOKUP(BE149,'Player List'!$A$3:$C$275,2)=VLOOKUP($C149,'Lookup Lists'!$A$2:$C$23,3),"CS","Err"))))</f>
        <v>OK</v>
      </c>
      <c r="CA149" s="3" t="str">
        <f>IF(BF149=" ","OK",IF(ISBLANK(VLOOKUP(BF149,'Player List'!$A$3:$C$275,3)),"Err",IF(VLOOKUP(BF149,'Player List'!$A$3:$C$275,3)='Player Input'!$C149,"OK",IF(VLOOKUP(BF149,'Player List'!$A$3:$C$275,2)=VLOOKUP($C149,'Lookup Lists'!$A$2:$C$23,3),"CS","Err"))))</f>
        <v>OK</v>
      </c>
      <c r="CB149" s="3" t="str">
        <f>IF(BG149=" ","OK",IF(ISBLANK(VLOOKUP(BG149,'Player List'!$A$3:$C$275,3)),"Err",IF(VLOOKUP(BG149,'Player List'!$A$3:$C$275,3)='Player Input'!$C149,"OK",IF(VLOOKUP(BG149,'Player List'!$A$3:$C$275,2)=VLOOKUP($C149,'Lookup Lists'!$A$2:$C$23,3),"CS","Err"))))</f>
        <v>OK</v>
      </c>
      <c r="CC149" s="3" t="str">
        <f>IF(BH149=" ","OK",IF(ISBLANK(VLOOKUP(BH149,'Player List'!$A$3:$C$275,3)),"Err",IF(VLOOKUP(BH149,'Player List'!$A$3:$C$275,3)='Player Input'!$C149,"OK",IF(VLOOKUP(BH149,'Player List'!$A$3:$C$275,2)=VLOOKUP($C149,'Lookup Lists'!$A$2:$C$23,3),"CS","Err"))))</f>
        <v>OK</v>
      </c>
      <c r="CD149" s="3" t="str">
        <f>IF(BI149=" ","OK",IF(ISBLANK(VLOOKUP(BI149,'Player List'!$A$3:$C$275,3)),"Err",IF(VLOOKUP(BI149,'Player List'!$A$3:$C$275,3)='Player Input'!$C149,"OK",IF(VLOOKUP(BI149,'Player List'!$A$3:$C$275,2)=VLOOKUP($C149,'Lookup Lists'!$A$2:$C$23,3),"CS","Err"))))</f>
        <v>OK</v>
      </c>
      <c r="CE149" s="3" t="str">
        <f>IF(BJ149=" ","OK",IF(ISBLANK(VLOOKUP(BJ149,'Player List'!$A$3:$C$275,3)),"Err",IF(VLOOKUP(BJ149,'Player List'!$A$3:$C$275,3)='Player Input'!$C149,"OK",IF(VLOOKUP(BJ149,'Player List'!$A$3:$C$275,2)=VLOOKUP($C149,'Lookup Lists'!$A$2:$C$23,3),"CS","Err"))))</f>
        <v>OK</v>
      </c>
      <c r="CF149" s="3" t="str">
        <f>IF(BK149=" ","OK",IF(ISBLANK(VLOOKUP(BK149,'Player List'!$A$3:$C$275,3)),"Err",IF(VLOOKUP(BK149,'Player List'!$A$3:$C$275,3)='Player Input'!$C149,"OK",IF(VLOOKUP(BK149,'Player List'!$A$3:$C$275,2)=VLOOKUP($C149,'Lookup Lists'!$A$2:$C$23,3),"CS","Err"))))</f>
        <v>OK</v>
      </c>
      <c r="CG149" s="3" t="str">
        <f>IF(BL149=" ","OK",IF(ISBLANK(VLOOKUP(BL149,'Player List'!$A$3:$C$275,3)),"Err",IF(VLOOKUP(BL149,'Player List'!$A$3:$C$275,3)='Player Input'!$C149,"OK",IF(VLOOKUP(BL149,'Player List'!$A$3:$C$275,2)=VLOOKUP($C149,'Lookup Lists'!$A$2:$C$23,3),"CS","Err"))))</f>
        <v>OK</v>
      </c>
      <c r="CH149" s="3" t="str">
        <f>IF(BM149=" ","OK",IF(ISBLANK(VLOOKUP(BM149,'Player List'!$A$3:$C$275,3)),"Err",IF(VLOOKUP(BM149,'Player List'!$A$3:$C$275,3)='Player Input'!$C149,"OK",IF(VLOOKUP(BM149,'Player List'!$A$3:$C$275,2)=VLOOKUP($C149,'Lookup Lists'!$A$2:$C$23,3),"CS","Err"))))</f>
        <v>OK</v>
      </c>
      <c r="CI149" s="43" t="str">
        <f>IF(BN149=" ","OK",IF(ISBLANK(VLOOKUP(BN149,'Player List'!$A$3:$C$275,3)),"Err",IF(VLOOKUP(BN149,'Player List'!$A$3:$C$275,3)='Player Input'!$C149,"OK",IF(VLOOKUP(BN149,'Player List'!$A$3:$C$275,2)=VLOOKUP($C149,'Lookup Lists'!$A$2:$C$23,3),"CS","Err"))))</f>
        <v>OK</v>
      </c>
    </row>
    <row r="150" spans="1:87" x14ac:dyDescent="0.2">
      <c r="A150" s="90">
        <v>42767</v>
      </c>
      <c r="B150" s="89" t="s">
        <v>327</v>
      </c>
      <c r="C150" s="89" t="s">
        <v>12</v>
      </c>
      <c r="D150" s="60" t="str">
        <f t="shared" si="106"/>
        <v>OK</v>
      </c>
      <c r="E150" s="42">
        <v>104</v>
      </c>
      <c r="F150" s="46" t="str">
        <f>VLOOKUP(E150,'Player List'!$A$3:$F$275,6)</f>
        <v>J SMITH</v>
      </c>
      <c r="G150" s="3">
        <v>98</v>
      </c>
      <c r="H150" s="46" t="str">
        <f>VLOOKUP(G150,'Player List'!$A$3:$F$275,6)</f>
        <v>C KITE</v>
      </c>
      <c r="I150" s="3">
        <v>101</v>
      </c>
      <c r="J150" s="46" t="str">
        <f>VLOOKUP(I150,'Player List'!$A$3:$F$275,6)</f>
        <v>I ROBERTS</v>
      </c>
      <c r="K150" s="3">
        <v>90</v>
      </c>
      <c r="L150" s="46" t="str">
        <f>VLOOKUP(K150,'Player List'!$A$3:$F$275,6)</f>
        <v>M ATTWOOD</v>
      </c>
      <c r="M150" s="42">
        <v>97</v>
      </c>
      <c r="N150" s="46" t="str">
        <f>VLOOKUP(M150,'Player List'!$A$3:$F$275,6)</f>
        <v>G JONES</v>
      </c>
      <c r="O150" s="3">
        <v>108</v>
      </c>
      <c r="P150" s="46" t="str">
        <f>VLOOKUP(O150,'Player List'!$A$3:$F$275,6)</f>
        <v>M GARDNER</v>
      </c>
      <c r="Q150" s="3">
        <v>100</v>
      </c>
      <c r="R150" s="46" t="str">
        <f>VLOOKUP(Q150,'Player List'!$A$3:$F$275,6)</f>
        <v>S KITE</v>
      </c>
      <c r="S150" s="3">
        <v>102</v>
      </c>
      <c r="T150" s="47" t="str">
        <f>VLOOKUP(S150,'Player List'!$A$3:$F$275,6)</f>
        <v>C SMITH</v>
      </c>
      <c r="U150" s="46"/>
      <c r="V150" s="46" t="e">
        <f>VLOOKUP(U150,'Player List'!$A$3:$F$275,6)</f>
        <v>#N/A</v>
      </c>
      <c r="W150" s="46"/>
      <c r="X150" s="47" t="e">
        <f>VLOOKUP(W150,'Player List'!$A$3:$F$275,6)</f>
        <v>#N/A</v>
      </c>
      <c r="Y150" s="34"/>
      <c r="Z150" s="42">
        <v>42</v>
      </c>
      <c r="AA150" s="46" t="str">
        <f>VLOOKUP(Z150,'Player List'!$A$3:$F$275,6)</f>
        <v>J WILLIAMS</v>
      </c>
      <c r="AB150" s="3">
        <v>40</v>
      </c>
      <c r="AC150" s="46" t="str">
        <f>VLOOKUP(AB150,'Player List'!$A$3:$F$275,6)</f>
        <v>R LONDESBOROUGH</v>
      </c>
      <c r="AD150" s="3">
        <v>39</v>
      </c>
      <c r="AE150" s="46" t="str">
        <f>VLOOKUP(AD150,'Player List'!$A$3:$F$275,6)</f>
        <v>F JONES</v>
      </c>
      <c r="AF150" s="3">
        <v>235</v>
      </c>
      <c r="AG150" s="47" t="str">
        <f>VLOOKUP(AF150,'Player List'!$A$3:$F$275,6)</f>
        <v>P LEWIS</v>
      </c>
      <c r="AH150" s="42">
        <v>241</v>
      </c>
      <c r="AI150" s="46" t="str">
        <f>VLOOKUP(AH150,'Player List'!$A$3:$F$275,6)</f>
        <v>D ELLIOTT</v>
      </c>
      <c r="AK150" s="46" t="e">
        <f>VLOOKUP(AJ150,'Player List'!$A$3:$F$275,6)</f>
        <v>#N/A</v>
      </c>
      <c r="AL150" s="3">
        <v>41</v>
      </c>
      <c r="AM150" s="46" t="str">
        <f>VLOOKUP(AL150,'Player List'!$A$3:$F$275,6)</f>
        <v>V SMITH</v>
      </c>
      <c r="AN150" s="3">
        <v>35</v>
      </c>
      <c r="AO150" s="47" t="str">
        <f>VLOOKUP(AN150,'Player List'!$A$3:$F$275,6)</f>
        <v>P ELLIOTT</v>
      </c>
      <c r="AP150" s="46"/>
      <c r="AQ150" s="46" t="e">
        <f>VLOOKUP(AP150,'Player List'!$A$3:$F$275,6)</f>
        <v>#N/A</v>
      </c>
      <c r="AR150" s="46"/>
      <c r="AS150" s="47" t="e">
        <f>VLOOKUP(AR150,'Player List'!$A$3:$F$275,6)</f>
        <v>#N/A</v>
      </c>
      <c r="AU150" s="42">
        <f t="shared" si="74"/>
        <v>104</v>
      </c>
      <c r="AV150" s="3">
        <f t="shared" si="75"/>
        <v>98</v>
      </c>
      <c r="AW150" s="3">
        <f t="shared" si="76"/>
        <v>101</v>
      </c>
      <c r="AX150" s="3">
        <f t="shared" si="77"/>
        <v>90</v>
      </c>
      <c r="AY150" s="3">
        <f t="shared" si="78"/>
        <v>97</v>
      </c>
      <c r="AZ150" s="3">
        <f t="shared" si="79"/>
        <v>108</v>
      </c>
      <c r="BA150" s="3">
        <f t="shared" si="80"/>
        <v>100</v>
      </c>
      <c r="BB150" s="3">
        <f t="shared" si="81"/>
        <v>102</v>
      </c>
      <c r="BC150" s="3" t="str">
        <f t="shared" si="107"/>
        <v xml:space="preserve"> </v>
      </c>
      <c r="BD150" s="3" t="str">
        <f t="shared" si="108"/>
        <v xml:space="preserve"> </v>
      </c>
      <c r="BE150" s="42">
        <f t="shared" si="82"/>
        <v>42</v>
      </c>
      <c r="BF150" s="3">
        <f t="shared" si="83"/>
        <v>40</v>
      </c>
      <c r="BG150" s="3">
        <f t="shared" si="84"/>
        <v>39</v>
      </c>
      <c r="BH150" s="3">
        <f t="shared" si="85"/>
        <v>235</v>
      </c>
      <c r="BI150" s="3">
        <f t="shared" si="86"/>
        <v>241</v>
      </c>
      <c r="BJ150" s="3" t="str">
        <f t="shared" si="87"/>
        <v xml:space="preserve"> </v>
      </c>
      <c r="BK150" s="3">
        <f t="shared" si="88"/>
        <v>41</v>
      </c>
      <c r="BL150" s="3">
        <f t="shared" si="89"/>
        <v>35</v>
      </c>
      <c r="BM150" s="3" t="str">
        <f t="shared" si="109"/>
        <v xml:space="preserve"> </v>
      </c>
      <c r="BN150" s="43" t="str">
        <f t="shared" si="110"/>
        <v xml:space="preserve"> </v>
      </c>
      <c r="BP150" s="42" t="str">
        <f>IF(AU150=" ","OK",IF(ISBLANK(VLOOKUP(AU150,'Player List'!$A$3:$C$275,3)),"Err",IF(VLOOKUP(AU150,'Player List'!$A$3:$C$275,3)='Player Input'!$B150,"OK",IF(VLOOKUP(AU150,'Player List'!$A$3:$C$275,2)=VLOOKUP($B150,'Lookup Lists'!$A$2:$C$23,3),"CS","Err"))))</f>
        <v>OK</v>
      </c>
      <c r="BQ150" s="3" t="str">
        <f>IF(AV150=" ","OK",IF(ISBLANK(VLOOKUP(AV150,'Player List'!$A$3:$C$275,3)),"Err",IF(VLOOKUP(AV150,'Player List'!$A$3:$C$275,3)='Player Input'!$B150,"OK",IF(VLOOKUP(AV150,'Player List'!$A$3:$C$275,2)=VLOOKUP($B150,'Lookup Lists'!$A$2:$C$23,3),"CS","Err"))))</f>
        <v>OK</v>
      </c>
      <c r="BR150" s="3" t="str">
        <f>IF(AW150=" ","OK",IF(ISBLANK(VLOOKUP(AW150,'Player List'!$A$3:$C$275,3)),"Err",IF(VLOOKUP(AW150,'Player List'!$A$3:$C$275,3)='Player Input'!$B150,"OK",IF(VLOOKUP(AW150,'Player List'!$A$3:$C$275,2)=VLOOKUP($B150,'Lookup Lists'!$A$2:$C$23,3),"CS","Err"))))</f>
        <v>OK</v>
      </c>
      <c r="BS150" s="3" t="str">
        <f>IF(AX150=" ","OK",IF(ISBLANK(VLOOKUP(AX150,'Player List'!$A$3:$C$275,3)),"Err",IF(VLOOKUP(AX150,'Player List'!$A$3:$C$275,3)='Player Input'!$B150,"OK",IF(VLOOKUP(AX150,'Player List'!$A$3:$C$275,2)=VLOOKUP($B150,'Lookup Lists'!$A$2:$C$23,3),"CS","Err"))))</f>
        <v>OK</v>
      </c>
      <c r="BT150" s="3" t="str">
        <f>IF(AY150=" ","OK",IF(ISBLANK(VLOOKUP(AY150,'Player List'!$A$3:$C$275,3)),"Err",IF(VLOOKUP(AY150,'Player List'!$A$3:$C$275,3)='Player Input'!$B150,"OK",IF(VLOOKUP(AY150,'Player List'!$A$3:$C$275,2)=VLOOKUP($B150,'Lookup Lists'!$A$2:$C$23,3),"CS","Err"))))</f>
        <v>OK</v>
      </c>
      <c r="BU150" s="3" t="str">
        <f>IF(AZ150=" ","OK",IF(ISBLANK(VLOOKUP(AZ150,'Player List'!$A$3:$C$275,3)),"Err",IF(VLOOKUP(AZ150,'Player List'!$A$3:$C$275,3)='Player Input'!$B150,"OK",IF(VLOOKUP(AZ150,'Player List'!$A$3:$C$275,2)=VLOOKUP($B150,'Lookup Lists'!$A$2:$C$23,3),"CS","Err"))))</f>
        <v>OK</v>
      </c>
      <c r="BV150" s="3" t="str">
        <f>IF(BA150=" ","OK",IF(ISBLANK(VLOOKUP(BA150,'Player List'!$A$3:$C$275,3)),"Err",IF(VLOOKUP(BA150,'Player List'!$A$3:$C$275,3)='Player Input'!$B150,"OK",IF(VLOOKUP(BA150,'Player List'!$A$3:$C$275,2)=VLOOKUP($B150,'Lookup Lists'!$A$2:$C$23,3),"CS","Err"))))</f>
        <v>OK</v>
      </c>
      <c r="BW150" s="3" t="str">
        <f>IF(BB150=" ","OK",IF(ISBLANK(VLOOKUP(BB150,'Player List'!$A$3:$C$275,3)),"Err",IF(VLOOKUP(BB150,'Player List'!$A$3:$C$275,3)='Player Input'!$B150,"OK",IF(VLOOKUP(BB150,'Player List'!$A$3:$C$275,2)=VLOOKUP($B150,'Lookup Lists'!$A$2:$C$23,3),"CS","Err"))))</f>
        <v>OK</v>
      </c>
      <c r="BX150" s="3" t="str">
        <f>IF(BC150=" ","OK",IF(ISBLANK(VLOOKUP(BC150,'Player List'!$A$3:$C$275,3)),"Err",IF(VLOOKUP(BC150,'Player List'!$A$3:$C$275,3)='Player Input'!$B150,"OK",IF(VLOOKUP(BC150,'Player List'!$A$3:$C$275,2)=VLOOKUP($B150,'Lookup Lists'!$A$2:$C$23,3),"CS","Err"))))</f>
        <v>OK</v>
      </c>
      <c r="BY150" s="3" t="str">
        <f>IF(BD150=" ","OK",IF(ISBLANK(VLOOKUP(BD150,'Player List'!$A$3:$C$275,3)),"Err",IF(VLOOKUP(BD150,'Player List'!$A$3:$C$275,3)='Player Input'!$B150,"OK",IF(VLOOKUP(BD150,'Player List'!$A$3:$C$275,2)=VLOOKUP($B150,'Lookup Lists'!$A$2:$C$23,3),"CS","Err"))))</f>
        <v>OK</v>
      </c>
      <c r="BZ150" s="42" t="str">
        <f>IF(BE150=" ","OK",IF(ISBLANK(VLOOKUP(BE150,'Player List'!$A$3:$C$275,3)),"Err",IF(VLOOKUP(BE150,'Player List'!$A$3:$C$275,3)='Player Input'!$C150,"OK",IF(VLOOKUP(BE150,'Player List'!$A$3:$C$275,2)=VLOOKUP($C150,'Lookup Lists'!$A$2:$C$23,3),"CS","Err"))))</f>
        <v>OK</v>
      </c>
      <c r="CA150" s="3" t="str">
        <f>IF(BF150=" ","OK",IF(ISBLANK(VLOOKUP(BF150,'Player List'!$A$3:$C$275,3)),"Err",IF(VLOOKUP(BF150,'Player List'!$A$3:$C$275,3)='Player Input'!$C150,"OK",IF(VLOOKUP(BF150,'Player List'!$A$3:$C$275,2)=VLOOKUP($C150,'Lookup Lists'!$A$2:$C$23,3),"CS","Err"))))</f>
        <v>OK</v>
      </c>
      <c r="CB150" s="3" t="str">
        <f>IF(BG150=" ","OK",IF(ISBLANK(VLOOKUP(BG150,'Player List'!$A$3:$C$275,3)),"Err",IF(VLOOKUP(BG150,'Player List'!$A$3:$C$275,3)='Player Input'!$C150,"OK",IF(VLOOKUP(BG150,'Player List'!$A$3:$C$275,2)=VLOOKUP($C150,'Lookup Lists'!$A$2:$C$23,3),"CS","Err"))))</f>
        <v>OK</v>
      </c>
      <c r="CC150" s="3" t="str">
        <f>IF(BH150=" ","OK",IF(ISBLANK(VLOOKUP(BH150,'Player List'!$A$3:$C$275,3)),"Err",IF(VLOOKUP(BH150,'Player List'!$A$3:$C$275,3)='Player Input'!$C150,"OK",IF(VLOOKUP(BH150,'Player List'!$A$3:$C$275,2)=VLOOKUP($C150,'Lookup Lists'!$A$2:$C$23,3),"CS","Err"))))</f>
        <v>OK</v>
      </c>
      <c r="CD150" s="3" t="str">
        <f>IF(BI150=" ","OK",IF(ISBLANK(VLOOKUP(BI150,'Player List'!$A$3:$C$275,3)),"Err",IF(VLOOKUP(BI150,'Player List'!$A$3:$C$275,3)='Player Input'!$C150,"OK",IF(VLOOKUP(BI150,'Player List'!$A$3:$C$275,2)=VLOOKUP($C150,'Lookup Lists'!$A$2:$C$23,3),"CS","Err"))))</f>
        <v>OK</v>
      </c>
      <c r="CE150" s="3" t="str">
        <f>IF(BJ150=" ","OK",IF(ISBLANK(VLOOKUP(BJ150,'Player List'!$A$3:$C$275,3)),"Err",IF(VLOOKUP(BJ150,'Player List'!$A$3:$C$275,3)='Player Input'!$C150,"OK",IF(VLOOKUP(BJ150,'Player List'!$A$3:$C$275,2)=VLOOKUP($C150,'Lookup Lists'!$A$2:$C$23,3),"CS","Err"))))</f>
        <v>OK</v>
      </c>
      <c r="CF150" s="3" t="str">
        <f>IF(BK150=" ","OK",IF(ISBLANK(VLOOKUP(BK150,'Player List'!$A$3:$C$275,3)),"Err",IF(VLOOKUP(BK150,'Player List'!$A$3:$C$275,3)='Player Input'!$C150,"OK",IF(VLOOKUP(BK150,'Player List'!$A$3:$C$275,2)=VLOOKUP($C150,'Lookup Lists'!$A$2:$C$23,3),"CS","Err"))))</f>
        <v>OK</v>
      </c>
      <c r="CG150" s="3" t="str">
        <f>IF(BL150=" ","OK",IF(ISBLANK(VLOOKUP(BL150,'Player List'!$A$3:$C$275,3)),"Err",IF(VLOOKUP(BL150,'Player List'!$A$3:$C$275,3)='Player Input'!$C150,"OK",IF(VLOOKUP(BL150,'Player List'!$A$3:$C$275,2)=VLOOKUP($C150,'Lookup Lists'!$A$2:$C$23,3),"CS","Err"))))</f>
        <v>OK</v>
      </c>
      <c r="CH150" s="3" t="str">
        <f>IF(BM150=" ","OK",IF(ISBLANK(VLOOKUP(BM150,'Player List'!$A$3:$C$275,3)),"Err",IF(VLOOKUP(BM150,'Player List'!$A$3:$C$275,3)='Player Input'!$C150,"OK",IF(VLOOKUP(BM150,'Player List'!$A$3:$C$275,2)=VLOOKUP($C150,'Lookup Lists'!$A$2:$C$23,3),"CS","Err"))))</f>
        <v>OK</v>
      </c>
      <c r="CI150" s="43" t="str">
        <f>IF(BN150=" ","OK",IF(ISBLANK(VLOOKUP(BN150,'Player List'!$A$3:$C$275,3)),"Err",IF(VLOOKUP(BN150,'Player List'!$A$3:$C$275,3)='Player Input'!$C150,"OK",IF(VLOOKUP(BN150,'Player List'!$A$3:$C$275,2)=VLOOKUP($C150,'Lookup Lists'!$A$2:$C$23,3),"CS","Err"))))</f>
        <v>OK</v>
      </c>
    </row>
    <row r="151" spans="1:87" x14ac:dyDescent="0.2">
      <c r="A151" s="108">
        <v>42768</v>
      </c>
      <c r="B151" s="109" t="s">
        <v>346</v>
      </c>
      <c r="C151" s="109" t="s">
        <v>390</v>
      </c>
      <c r="D151" s="60" t="str">
        <f t="shared" si="106"/>
        <v>CS</v>
      </c>
      <c r="E151" s="42">
        <v>60</v>
      </c>
      <c r="F151" s="46" t="str">
        <f>VLOOKUP(E151,'Player List'!$A$3:$F$275,6)</f>
        <v>J KING</v>
      </c>
      <c r="G151" s="3">
        <v>358</v>
      </c>
      <c r="H151" s="46" t="str">
        <f>VLOOKUP(G151,'Player List'!$A$3:$F$275,6)</f>
        <v>L BARLOW</v>
      </c>
      <c r="I151" s="3">
        <v>66</v>
      </c>
      <c r="J151" s="46" t="str">
        <f>VLOOKUP(I151,'Player List'!$A$3:$F$275,6)</f>
        <v>H RENFIELD</v>
      </c>
      <c r="K151" s="3">
        <v>69</v>
      </c>
      <c r="L151" s="46" t="str">
        <f>VLOOKUP(K151,'Player List'!$A$3:$F$275,6)</f>
        <v>J TAYLOR</v>
      </c>
      <c r="M151" s="42">
        <v>303</v>
      </c>
      <c r="N151" s="46" t="str">
        <f>VLOOKUP(M151,'Player List'!$A$3:$F$275,6)</f>
        <v>P JONES</v>
      </c>
      <c r="O151" s="3">
        <v>326</v>
      </c>
      <c r="P151" s="46" t="str">
        <f>VLOOKUP(O151,'Player List'!$A$3:$F$275,6)</f>
        <v>J BESLEY</v>
      </c>
      <c r="Q151" s="3">
        <v>92</v>
      </c>
      <c r="R151" s="46" t="str">
        <f>VLOOKUP(Q151,'Player List'!$A$3:$F$275,6)</f>
        <v>A BESLEY</v>
      </c>
      <c r="S151" s="3">
        <v>65</v>
      </c>
      <c r="T151" s="47" t="str">
        <f>VLOOKUP(S151,'Player List'!$A$3:$F$275,6)</f>
        <v>A BARLOW</v>
      </c>
      <c r="U151" s="46"/>
      <c r="V151" s="46" t="e">
        <f>VLOOKUP(U151,'Player List'!$A$3:$F$275,6)</f>
        <v>#N/A</v>
      </c>
      <c r="W151" s="46"/>
      <c r="X151" s="47" t="e">
        <f>VLOOKUP(W151,'Player List'!$A$3:$F$275,6)</f>
        <v>#N/A</v>
      </c>
      <c r="Y151" s="34"/>
      <c r="Z151" s="42">
        <v>351</v>
      </c>
      <c r="AA151" s="46" t="str">
        <f>VLOOKUP(Z151,'Player List'!$A$3:$F$275,6)</f>
        <v>T NEILSON</v>
      </c>
      <c r="AB151" s="3">
        <v>362</v>
      </c>
      <c r="AC151" s="46" t="str">
        <f>VLOOKUP(AB151,'Player List'!$A$3:$F$275,6)</f>
        <v>P BEARMAN</v>
      </c>
      <c r="AD151" s="3">
        <v>342</v>
      </c>
      <c r="AE151" s="46" t="str">
        <f>VLOOKUP(AD151,'Player List'!$A$3:$F$275,6)</f>
        <v>K WOODEN</v>
      </c>
      <c r="AF151" s="3">
        <v>346</v>
      </c>
      <c r="AG151" s="47" t="str">
        <f>VLOOKUP(AF151,'Player List'!$A$3:$F$275,6)</f>
        <v>R WILLIAMS</v>
      </c>
      <c r="AH151" s="42">
        <v>359</v>
      </c>
      <c r="AI151" s="46" t="str">
        <f>VLOOKUP(AH151,'Player List'!$A$3:$F$275,6)</f>
        <v>B HUSTWAYTE</v>
      </c>
      <c r="AJ151" s="3">
        <v>347</v>
      </c>
      <c r="AK151" s="46" t="str">
        <f>VLOOKUP(AJ151,'Player List'!$A$3:$F$275,6)</f>
        <v>T COOPER</v>
      </c>
      <c r="AL151" s="3">
        <v>339</v>
      </c>
      <c r="AM151" s="46" t="str">
        <f>VLOOKUP(AL151,'Player List'!$A$3:$F$275,6)</f>
        <v>R HARRIS</v>
      </c>
      <c r="AN151" s="3">
        <v>340</v>
      </c>
      <c r="AO151" s="47" t="str">
        <f>VLOOKUP(AN151,'Player List'!$A$3:$F$275,6)</f>
        <v>J KNOWLES</v>
      </c>
      <c r="AP151" s="46"/>
      <c r="AQ151" s="46" t="e">
        <f>VLOOKUP(AP151,'Player List'!$A$3:$F$275,6)</f>
        <v>#N/A</v>
      </c>
      <c r="AR151" s="46"/>
      <c r="AS151" s="47" t="e">
        <f>VLOOKUP(AR151,'Player List'!$A$3:$F$275,6)</f>
        <v>#N/A</v>
      </c>
      <c r="AU151" s="42">
        <f t="shared" si="74"/>
        <v>60</v>
      </c>
      <c r="AV151" s="3">
        <f t="shared" si="75"/>
        <v>358</v>
      </c>
      <c r="AW151" s="3">
        <f t="shared" si="76"/>
        <v>66</v>
      </c>
      <c r="AX151" s="3">
        <f t="shared" si="77"/>
        <v>69</v>
      </c>
      <c r="AY151" s="3">
        <f t="shared" si="78"/>
        <v>303</v>
      </c>
      <c r="AZ151" s="3">
        <f t="shared" si="79"/>
        <v>326</v>
      </c>
      <c r="BA151" s="3">
        <f t="shared" si="80"/>
        <v>92</v>
      </c>
      <c r="BB151" s="3">
        <f t="shared" si="81"/>
        <v>65</v>
      </c>
      <c r="BC151" s="3" t="str">
        <f t="shared" si="107"/>
        <v xml:space="preserve"> </v>
      </c>
      <c r="BD151" s="3" t="str">
        <f t="shared" si="108"/>
        <v xml:space="preserve"> </v>
      </c>
      <c r="BE151" s="42">
        <f t="shared" si="82"/>
        <v>351</v>
      </c>
      <c r="BF151" s="3">
        <f t="shared" si="83"/>
        <v>362</v>
      </c>
      <c r="BG151" s="3">
        <f t="shared" si="84"/>
        <v>342</v>
      </c>
      <c r="BH151" s="3">
        <f t="shared" si="85"/>
        <v>346</v>
      </c>
      <c r="BI151" s="3">
        <f t="shared" si="86"/>
        <v>359</v>
      </c>
      <c r="BJ151" s="3">
        <f t="shared" si="87"/>
        <v>347</v>
      </c>
      <c r="BK151" s="3">
        <f t="shared" si="88"/>
        <v>339</v>
      </c>
      <c r="BL151" s="3">
        <f t="shared" si="89"/>
        <v>340</v>
      </c>
      <c r="BM151" s="3" t="str">
        <f t="shared" si="109"/>
        <v xml:space="preserve"> </v>
      </c>
      <c r="BN151" s="43" t="str">
        <f t="shared" si="110"/>
        <v xml:space="preserve"> </v>
      </c>
      <c r="BP151" s="42" t="str">
        <f>IF(AU151=" ","OK",IF(ISBLANK(VLOOKUP(AU151,'Player List'!$A$3:$C$275,3)),"Err",IF(VLOOKUP(AU151,'Player List'!$A$3:$C$275,3)='Player Input'!$B151,"OK",IF(VLOOKUP(AU151,'Player List'!$A$3:$C$275,2)=VLOOKUP($B151,'Lookup Lists'!$A$2:$C$23,3),"CS","Err"))))</f>
        <v>OK</v>
      </c>
      <c r="BQ151" s="3" t="str">
        <f>IF(AV151=" ","OK",IF(ISBLANK(VLOOKUP(AV151,'Player List'!$A$3:$C$275,3)),"Err",IF(VLOOKUP(AV151,'Player List'!$A$3:$C$275,3)='Player Input'!$B151,"OK",IF(VLOOKUP(AV151,'Player List'!$A$3:$C$275,2)=VLOOKUP($B151,'Lookup Lists'!$A$2:$C$23,3),"CS","Err"))))</f>
        <v>OK</v>
      </c>
      <c r="BR151" s="3" t="str">
        <f>IF(AW151=" ","OK",IF(ISBLANK(VLOOKUP(AW151,'Player List'!$A$3:$C$275,3)),"Err",IF(VLOOKUP(AW151,'Player List'!$A$3:$C$275,3)='Player Input'!$B151,"OK",IF(VLOOKUP(AW151,'Player List'!$A$3:$C$275,2)=VLOOKUP($B151,'Lookup Lists'!$A$2:$C$23,3),"CS","Err"))))</f>
        <v>OK</v>
      </c>
      <c r="BS151" s="3" t="str">
        <f>IF(AX151=" ","OK",IF(ISBLANK(VLOOKUP(AX151,'Player List'!$A$3:$C$275,3)),"Err",IF(VLOOKUP(AX151,'Player List'!$A$3:$C$275,3)='Player Input'!$B151,"OK",IF(VLOOKUP(AX151,'Player List'!$A$3:$C$275,2)=VLOOKUP($B151,'Lookup Lists'!$A$2:$C$23,3),"CS","Err"))))</f>
        <v>OK</v>
      </c>
      <c r="BT151" s="3" t="str">
        <f>IF(AY151=" ","OK",IF(ISBLANK(VLOOKUP(AY151,'Player List'!$A$3:$C$275,3)),"Err",IF(VLOOKUP(AY151,'Player List'!$A$3:$C$275,3)='Player Input'!$B151,"OK",IF(VLOOKUP(AY151,'Player List'!$A$3:$C$275,2)=VLOOKUP($B151,'Lookup Lists'!$A$2:$C$23,3),"CS","Err"))))</f>
        <v>OK</v>
      </c>
      <c r="BU151" s="3" t="str">
        <f>IF(AZ151=" ","OK",IF(ISBLANK(VLOOKUP(AZ151,'Player List'!$A$3:$C$275,3)),"Err",IF(VLOOKUP(AZ151,'Player List'!$A$3:$C$275,3)='Player Input'!$B151,"OK",IF(VLOOKUP(AZ151,'Player List'!$A$3:$C$275,2)=VLOOKUP($B151,'Lookup Lists'!$A$2:$C$23,3),"CS","Err"))))</f>
        <v>OK</v>
      </c>
      <c r="BV151" s="3" t="str">
        <f>IF(BA151=" ","OK",IF(ISBLANK(VLOOKUP(BA151,'Player List'!$A$3:$C$275,3)),"Err",IF(VLOOKUP(BA151,'Player List'!$A$3:$C$275,3)='Player Input'!$B151,"OK",IF(VLOOKUP(BA151,'Player List'!$A$3:$C$275,2)=VLOOKUP($B151,'Lookup Lists'!$A$2:$C$23,3),"CS","Err"))))</f>
        <v>OK</v>
      </c>
      <c r="BW151" s="3" t="str">
        <f>IF(BB151=" ","OK",IF(ISBLANK(VLOOKUP(BB151,'Player List'!$A$3:$C$275,3)),"Err",IF(VLOOKUP(BB151,'Player List'!$A$3:$C$275,3)='Player Input'!$B151,"OK",IF(VLOOKUP(BB151,'Player List'!$A$3:$C$275,2)=VLOOKUP($B151,'Lookup Lists'!$A$2:$C$23,3),"CS","Err"))))</f>
        <v>OK</v>
      </c>
      <c r="BX151" s="3" t="str">
        <f>IF(BC151=" ","OK",IF(ISBLANK(VLOOKUP(BC151,'Player List'!$A$3:$C$275,3)),"Err",IF(VLOOKUP(BC151,'Player List'!$A$3:$C$275,3)='Player Input'!$B151,"OK",IF(VLOOKUP(BC151,'Player List'!$A$3:$C$275,2)=VLOOKUP($B151,'Lookup Lists'!$A$2:$C$23,3),"CS","Err"))))</f>
        <v>OK</v>
      </c>
      <c r="BY151" s="3" t="str">
        <f>IF(BD151=" ","OK",IF(ISBLANK(VLOOKUP(BD151,'Player List'!$A$3:$C$275,3)),"Err",IF(VLOOKUP(BD151,'Player List'!$A$3:$C$275,3)='Player Input'!$B151,"OK",IF(VLOOKUP(BD151,'Player List'!$A$3:$C$275,2)=VLOOKUP($B151,'Lookup Lists'!$A$2:$C$23,3),"CS","Err"))))</f>
        <v>OK</v>
      </c>
      <c r="BZ151" s="42" t="str">
        <f>IF(BE151=" ","OK",IF(ISBLANK(VLOOKUP(BE151,'Player List'!$A$3:$C$275,3)),"Err",IF(VLOOKUP(BE151,'Player List'!$A$3:$C$275,3)='Player Input'!$C151,"OK",IF(VLOOKUP(BE151,'Player List'!$A$3:$C$275,2)=VLOOKUP($C151,'Lookup Lists'!$A$2:$C$23,3),"CS","Err"))))</f>
        <v>OK</v>
      </c>
      <c r="CA151" s="3" t="str">
        <f>IF(BF151=" ","OK",IF(ISBLANK(VLOOKUP(BF151,'Player List'!$A$3:$C$275,3)),"Err",IF(VLOOKUP(BF151,'Player List'!$A$3:$C$275,3)='Player Input'!$C151,"OK",IF(VLOOKUP(BF151,'Player List'!$A$3:$C$275,2)=VLOOKUP($C151,'Lookup Lists'!$A$2:$C$23,3),"CS","Err"))))</f>
        <v>OK</v>
      </c>
      <c r="CB151" s="3" t="str">
        <f>IF(BG151=" ","OK",IF(ISBLANK(VLOOKUP(BG151,'Player List'!$A$3:$C$275,3)),"Err",IF(VLOOKUP(BG151,'Player List'!$A$3:$C$275,3)='Player Input'!$C151,"OK",IF(VLOOKUP(BG151,'Player List'!$A$3:$C$275,2)=VLOOKUP($C151,'Lookup Lists'!$A$2:$C$23,3),"CS","Err"))))</f>
        <v>OK</v>
      </c>
      <c r="CC151" s="3" t="str">
        <f>IF(BH151=" ","OK",IF(ISBLANK(VLOOKUP(BH151,'Player List'!$A$3:$C$275,3)),"Err",IF(VLOOKUP(BH151,'Player List'!$A$3:$C$275,3)='Player Input'!$C151,"OK",IF(VLOOKUP(BH151,'Player List'!$A$3:$C$275,2)=VLOOKUP($C151,'Lookup Lists'!$A$2:$C$23,3),"CS","Err"))))</f>
        <v>OK</v>
      </c>
      <c r="CD151" s="3" t="str">
        <f>IF(BI151=" ","OK",IF(ISBLANK(VLOOKUP(BI151,'Player List'!$A$3:$C$275,3)),"Err",IF(VLOOKUP(BI151,'Player List'!$A$3:$C$275,3)='Player Input'!$C151,"OK",IF(VLOOKUP(BI151,'Player List'!$A$3:$C$275,2)=VLOOKUP($C151,'Lookup Lists'!$A$2:$C$23,3),"CS","Err"))))</f>
        <v>CS</v>
      </c>
      <c r="CE151" s="3" t="str">
        <f>IF(BJ151=" ","OK",IF(ISBLANK(VLOOKUP(BJ151,'Player List'!$A$3:$C$275,3)),"Err",IF(VLOOKUP(BJ151,'Player List'!$A$3:$C$275,3)='Player Input'!$C151,"OK",IF(VLOOKUP(BJ151,'Player List'!$A$3:$C$275,2)=VLOOKUP($C151,'Lookup Lists'!$A$2:$C$23,3),"CS","Err"))))</f>
        <v>CS</v>
      </c>
      <c r="CF151" s="3" t="str">
        <f>IF(BK151=" ","OK",IF(ISBLANK(VLOOKUP(BK151,'Player List'!$A$3:$C$275,3)),"Err",IF(VLOOKUP(BK151,'Player List'!$A$3:$C$275,3)='Player Input'!$C151,"OK",IF(VLOOKUP(BK151,'Player List'!$A$3:$C$275,2)=VLOOKUP($C151,'Lookup Lists'!$A$2:$C$23,3),"CS","Err"))))</f>
        <v>OK</v>
      </c>
      <c r="CG151" s="3" t="str">
        <f>IF(BL151=" ","OK",IF(ISBLANK(VLOOKUP(BL151,'Player List'!$A$3:$C$275,3)),"Err",IF(VLOOKUP(BL151,'Player List'!$A$3:$C$275,3)='Player Input'!$C151,"OK",IF(VLOOKUP(BL151,'Player List'!$A$3:$C$275,2)=VLOOKUP($C151,'Lookup Lists'!$A$2:$C$23,3),"CS","Err"))))</f>
        <v>OK</v>
      </c>
      <c r="CH151" s="3" t="str">
        <f>IF(BM151=" ","OK",IF(ISBLANK(VLOOKUP(BM151,'Player List'!$A$3:$C$275,3)),"Err",IF(VLOOKUP(BM151,'Player List'!$A$3:$C$275,3)='Player Input'!$C151,"OK",IF(VLOOKUP(BM151,'Player List'!$A$3:$C$275,2)=VLOOKUP($C151,'Lookup Lists'!$A$2:$C$23,3),"CS","Err"))))</f>
        <v>OK</v>
      </c>
      <c r="CI151" s="43" t="str">
        <f>IF(BN151=" ","OK",IF(ISBLANK(VLOOKUP(BN151,'Player List'!$A$3:$C$275,3)),"Err",IF(VLOOKUP(BN151,'Player List'!$A$3:$C$275,3)='Player Input'!$C151,"OK",IF(VLOOKUP(BN151,'Player List'!$A$3:$C$275,2)=VLOOKUP($C151,'Lookup Lists'!$A$2:$C$23,3),"CS","Err"))))</f>
        <v>OK</v>
      </c>
    </row>
    <row r="152" spans="1:87" x14ac:dyDescent="0.2">
      <c r="A152" s="108">
        <v>42768</v>
      </c>
      <c r="B152" s="109" t="s">
        <v>271</v>
      </c>
      <c r="C152" s="109" t="s">
        <v>345</v>
      </c>
      <c r="D152" s="60" t="str">
        <f>IF(E152&gt;0,IF(COUNTIF(BP152:CI152,"Err")&gt;0,"Err",IF(COUNTIF(BP152:CI152,"CS")&gt;0,"CS","OK"))," ")</f>
        <v>CS</v>
      </c>
      <c r="E152" s="42">
        <v>134</v>
      </c>
      <c r="F152" s="46" t="str">
        <f>VLOOKUP(E152,'Player List'!$A$3:$F$275,6)</f>
        <v>A ROE</v>
      </c>
      <c r="G152" s="3">
        <v>136</v>
      </c>
      <c r="H152" s="46" t="str">
        <f>VLOOKUP(G152,'Player List'!$A$3:$F$275,6)</f>
        <v>E GEORGE</v>
      </c>
      <c r="I152" s="3">
        <v>105</v>
      </c>
      <c r="J152" s="46" t="str">
        <f>VLOOKUP(I152,'Player List'!$A$3:$F$275,6)</f>
        <v>K WILLIAMS</v>
      </c>
      <c r="K152" s="3">
        <v>143</v>
      </c>
      <c r="L152" s="46" t="str">
        <f>VLOOKUP(K152,'Player List'!$A$3:$F$275,6)</f>
        <v>L WILLIAMS</v>
      </c>
      <c r="M152" s="42">
        <v>137</v>
      </c>
      <c r="N152" s="46" t="str">
        <f>VLOOKUP(M152,'Player List'!$A$3:$F$275,6)</f>
        <v>R GEORGE</v>
      </c>
      <c r="O152" s="3">
        <v>195</v>
      </c>
      <c r="P152" s="46" t="str">
        <f>VLOOKUP(O152,'Player List'!$A$3:$F$275,6)</f>
        <v>P PARK</v>
      </c>
      <c r="Q152" s="3">
        <v>135</v>
      </c>
      <c r="R152" s="46" t="str">
        <f>VLOOKUP(Q152,'Player List'!$A$3:$F$275,6)</f>
        <v>I ROE</v>
      </c>
      <c r="S152" s="3">
        <v>196</v>
      </c>
      <c r="T152" s="47" t="str">
        <f>VLOOKUP(S152,'Player List'!$A$3:$F$275,6)</f>
        <v>I PARK</v>
      </c>
      <c r="U152" s="46"/>
      <c r="V152" s="46" t="e">
        <f>VLOOKUP(U152,'Player List'!$A$3:$F$275,6)</f>
        <v>#N/A</v>
      </c>
      <c r="W152" s="46"/>
      <c r="X152" s="47" t="e">
        <f>VLOOKUP(W152,'Player List'!$A$3:$F$275,6)</f>
        <v>#N/A</v>
      </c>
      <c r="Y152" s="34"/>
      <c r="Z152" s="42">
        <v>306</v>
      </c>
      <c r="AA152" s="46" t="str">
        <f>VLOOKUP(Z152,'Player List'!$A$3:$F$275,6)</f>
        <v>T ROSSER</v>
      </c>
      <c r="AB152" s="3">
        <v>367</v>
      </c>
      <c r="AC152" s="46" t="str">
        <f>VLOOKUP(AB152,'Player List'!$A$3:$F$275,6)</f>
        <v>K BULLOCK</v>
      </c>
      <c r="AD152" s="3">
        <v>59</v>
      </c>
      <c r="AE152" s="46" t="str">
        <f>VLOOKUP(AD152,'Player List'!$A$3:$F$275,6)</f>
        <v>J BLEWITT</v>
      </c>
      <c r="AF152" s="3">
        <v>285</v>
      </c>
      <c r="AG152" s="47" t="str">
        <f>VLOOKUP(AF152,'Player List'!$A$3:$F$275,6)</f>
        <v>J CUMMINGS</v>
      </c>
      <c r="AH152" s="42">
        <v>305</v>
      </c>
      <c r="AI152" s="46" t="str">
        <f>VLOOKUP(AH152,'Player List'!$A$3:$F$275,6)</f>
        <v>J WADLEY</v>
      </c>
      <c r="AJ152" s="3">
        <v>61</v>
      </c>
      <c r="AK152" s="46" t="str">
        <f>VLOOKUP(AJ152,'Player List'!$A$3:$F$275,6)</f>
        <v>E CLUTTERBUCK</v>
      </c>
      <c r="AL152" s="3">
        <v>68</v>
      </c>
      <c r="AM152" s="46" t="str">
        <f>VLOOKUP(AL152,'Player List'!$A$3:$F$275,6)</f>
        <v>D WADLEY</v>
      </c>
      <c r="AN152" s="3">
        <v>91</v>
      </c>
      <c r="AO152" s="47" t="str">
        <f>VLOOKUP(AN152,'Player List'!$A$3:$F$275,6)</f>
        <v>R BEMAND</v>
      </c>
      <c r="AP152" s="46"/>
      <c r="AQ152" s="46" t="e">
        <f>VLOOKUP(AP152,'Player List'!$A$3:$F$275,6)</f>
        <v>#N/A</v>
      </c>
      <c r="AR152" s="46"/>
      <c r="AS152" s="47" t="e">
        <f>VLOOKUP(AR152,'Player List'!$A$3:$F$275,6)</f>
        <v>#N/A</v>
      </c>
      <c r="AU152" s="42">
        <f>IF(+E152&gt;0,E152," ")</f>
        <v>134</v>
      </c>
      <c r="AV152" s="3">
        <f>IF(+G152&gt;0,G152," ")</f>
        <v>136</v>
      </c>
      <c r="AW152" s="3">
        <f>IF(+I152&gt;0,I152," ")</f>
        <v>105</v>
      </c>
      <c r="AX152" s="3">
        <f>IF(+K152&gt;0,K152," ")</f>
        <v>143</v>
      </c>
      <c r="AY152" s="3">
        <f>IF(+M152&gt;0,M152," ")</f>
        <v>137</v>
      </c>
      <c r="AZ152" s="3">
        <f>IF(+O152&gt;0,O152," ")</f>
        <v>195</v>
      </c>
      <c r="BA152" s="3">
        <f>IF(+Q152&gt;0,Q152," ")</f>
        <v>135</v>
      </c>
      <c r="BB152" s="3">
        <f>IF(+S152&gt;0,S152," ")</f>
        <v>196</v>
      </c>
      <c r="BC152" s="3" t="str">
        <f>IF(+U152&gt;0,U152," ")</f>
        <v xml:space="preserve"> </v>
      </c>
      <c r="BD152" s="3" t="str">
        <f>IF(+W152&gt;0,W152," ")</f>
        <v xml:space="preserve"> </v>
      </c>
      <c r="BE152" s="42">
        <f>IF(+Z152&gt;0,Z152," ")</f>
        <v>306</v>
      </c>
      <c r="BF152" s="3">
        <f>IF(+AB152&gt;0,AB152," ")</f>
        <v>367</v>
      </c>
      <c r="BG152" s="3">
        <f>IF(+AD152&gt;0,AD152," ")</f>
        <v>59</v>
      </c>
      <c r="BH152" s="3">
        <f>IF(+AF152&gt;0,AF152," ")</f>
        <v>285</v>
      </c>
      <c r="BI152" s="3">
        <f>IF(+AH152&gt;0,AH152," ")</f>
        <v>305</v>
      </c>
      <c r="BJ152" s="3">
        <f>IF(+AJ152&gt;0,AJ152," ")</f>
        <v>61</v>
      </c>
      <c r="BK152" s="3">
        <f>IF(+AL152&gt;0,AL152," ")</f>
        <v>68</v>
      </c>
      <c r="BL152" s="3">
        <f>IF(+AN152&gt;0,AN152," ")</f>
        <v>91</v>
      </c>
      <c r="BM152" s="3" t="str">
        <f>IF(+AP152&gt;0,AP152," ")</f>
        <v xml:space="preserve"> </v>
      </c>
      <c r="BN152" s="43" t="str">
        <f>IF(+AR152&gt;0,AR152," ")</f>
        <v xml:space="preserve"> </v>
      </c>
      <c r="BP152" s="42" t="str">
        <f>IF(AU152=" ","OK",IF(ISBLANK(VLOOKUP(AU152,'Player List'!$A$3:$C$275,3)),"Err",IF(VLOOKUP(AU152,'Player List'!$A$3:$C$275,3)='Player Input'!$B152,"OK",IF(VLOOKUP(AU152,'Player List'!$A$3:$C$275,2)=VLOOKUP($B152,'Lookup Lists'!$A$2:$C$23,3),"CS","Err"))))</f>
        <v>OK</v>
      </c>
      <c r="BQ152" s="3" t="str">
        <f>IF(AV152=" ","OK",IF(ISBLANK(VLOOKUP(AV152,'Player List'!$A$3:$C$275,3)),"Err",IF(VLOOKUP(AV152,'Player List'!$A$3:$C$275,3)='Player Input'!$B152,"OK",IF(VLOOKUP(AV152,'Player List'!$A$3:$C$275,2)=VLOOKUP($B152,'Lookup Lists'!$A$2:$C$23,3),"CS","Err"))))</f>
        <v>OK</v>
      </c>
      <c r="BR152" s="3" t="str">
        <f>IF(AW152=" ","OK",IF(ISBLANK(VLOOKUP(AW152,'Player List'!$A$3:$C$275,3)),"Err",IF(VLOOKUP(AW152,'Player List'!$A$3:$C$275,3)='Player Input'!$B152,"OK",IF(VLOOKUP(AW152,'Player List'!$A$3:$C$275,2)=VLOOKUP($B152,'Lookup Lists'!$A$2:$C$23,3),"CS","Err"))))</f>
        <v>OK</v>
      </c>
      <c r="BS152" s="3" t="str">
        <f>IF(AX152=" ","OK",IF(ISBLANK(VLOOKUP(AX152,'Player List'!$A$3:$C$275,3)),"Err",IF(VLOOKUP(AX152,'Player List'!$A$3:$C$275,3)='Player Input'!$B152,"OK",IF(VLOOKUP(AX152,'Player List'!$A$3:$C$275,2)=VLOOKUP($B152,'Lookup Lists'!$A$2:$C$23,3),"CS","Err"))))</f>
        <v>OK</v>
      </c>
      <c r="BT152" s="3" t="str">
        <f>IF(AY152=" ","OK",IF(ISBLANK(VLOOKUP(AY152,'Player List'!$A$3:$C$275,3)),"Err",IF(VLOOKUP(AY152,'Player List'!$A$3:$C$275,3)='Player Input'!$B152,"OK",IF(VLOOKUP(AY152,'Player List'!$A$3:$C$275,2)=VLOOKUP($B152,'Lookup Lists'!$A$2:$C$23,3),"CS","Err"))))</f>
        <v>OK</v>
      </c>
      <c r="BU152" s="3" t="str">
        <f>IF(AZ152=" ","OK",IF(ISBLANK(VLOOKUP(AZ152,'Player List'!$A$3:$C$275,3)),"Err",IF(VLOOKUP(AZ152,'Player List'!$A$3:$C$275,3)='Player Input'!$B152,"OK",IF(VLOOKUP(AZ152,'Player List'!$A$3:$C$275,2)=VLOOKUP($B152,'Lookup Lists'!$A$2:$C$23,3),"CS","Err"))))</f>
        <v>OK</v>
      </c>
      <c r="BV152" s="3" t="str">
        <f>IF(BA152=" ","OK",IF(ISBLANK(VLOOKUP(BA152,'Player List'!$A$3:$C$275,3)),"Err",IF(VLOOKUP(BA152,'Player List'!$A$3:$C$275,3)='Player Input'!$B152,"OK",IF(VLOOKUP(BA152,'Player List'!$A$3:$C$275,2)=VLOOKUP($B152,'Lookup Lists'!$A$2:$C$23,3),"CS","Err"))))</f>
        <v>OK</v>
      </c>
      <c r="BW152" s="3" t="str">
        <f>IF(BB152=" ","OK",IF(ISBLANK(VLOOKUP(BB152,'Player List'!$A$3:$C$275,3)),"Err",IF(VLOOKUP(BB152,'Player List'!$A$3:$C$275,3)='Player Input'!$B152,"OK",IF(VLOOKUP(BB152,'Player List'!$A$3:$C$275,2)=VLOOKUP($B152,'Lookup Lists'!$A$2:$C$23,3),"CS","Err"))))</f>
        <v>OK</v>
      </c>
      <c r="BX152" s="3" t="str">
        <f>IF(BC152=" ","OK",IF(ISBLANK(VLOOKUP(BC152,'Player List'!$A$3:$C$275,3)),"Err",IF(VLOOKUP(BC152,'Player List'!$A$3:$C$275,3)='Player Input'!$B152,"OK",IF(VLOOKUP(BC152,'Player List'!$A$3:$C$275,2)=VLOOKUP($B152,'Lookup Lists'!$A$2:$C$23,3),"CS","Err"))))</f>
        <v>OK</v>
      </c>
      <c r="BY152" s="3" t="str">
        <f>IF(BD152=" ","OK",IF(ISBLANK(VLOOKUP(BD152,'Player List'!$A$3:$C$275,3)),"Err",IF(VLOOKUP(BD152,'Player List'!$A$3:$C$275,3)='Player Input'!$B152,"OK",IF(VLOOKUP(BD152,'Player List'!$A$3:$C$275,2)=VLOOKUP($B152,'Lookup Lists'!$A$2:$C$23,3),"CS","Err"))))</f>
        <v>OK</v>
      </c>
      <c r="BZ152" s="42" t="str">
        <f>IF(BE152=" ","OK",IF(ISBLANK(VLOOKUP(BE152,'Player List'!$A$3:$C$275,3)),"Err",IF(VLOOKUP(BE152,'Player List'!$A$3:$C$275,3)='Player Input'!$C152,"OK",IF(VLOOKUP(BE152,'Player List'!$A$3:$C$275,2)=VLOOKUP($C152,'Lookup Lists'!$A$2:$C$23,3),"CS","Err"))))</f>
        <v>OK</v>
      </c>
      <c r="CA152" s="3" t="str">
        <f>IF(BF152=" ","OK",IF(ISBLANK(VLOOKUP(BF152,'Player List'!$A$3:$C$275,3)),"Err",IF(VLOOKUP(BF152,'Player List'!$A$3:$C$275,3)='Player Input'!$C152,"OK",IF(VLOOKUP(BF152,'Player List'!$A$3:$C$275,2)=VLOOKUP($C152,'Lookup Lists'!$A$2:$C$23,3),"CS","Err"))))</f>
        <v>OK</v>
      </c>
      <c r="CB152" s="3" t="str">
        <f>IF(BG152=" ","OK",IF(ISBLANK(VLOOKUP(BG152,'Player List'!$A$3:$C$275,3)),"Err",IF(VLOOKUP(BG152,'Player List'!$A$3:$C$275,3)='Player Input'!$C152,"OK",IF(VLOOKUP(BG152,'Player List'!$A$3:$C$275,2)=VLOOKUP($C152,'Lookup Lists'!$A$2:$C$23,3),"CS","Err"))))</f>
        <v>OK</v>
      </c>
      <c r="CC152" s="3" t="str">
        <f>IF(BH152=" ","OK",IF(ISBLANK(VLOOKUP(BH152,'Player List'!$A$3:$C$275,3)),"Err",IF(VLOOKUP(BH152,'Player List'!$A$3:$C$275,3)='Player Input'!$C152,"OK",IF(VLOOKUP(BH152,'Player List'!$A$3:$C$275,2)=VLOOKUP($C152,'Lookup Lists'!$A$2:$C$23,3),"CS","Err"))))</f>
        <v>OK</v>
      </c>
      <c r="CD152" s="3" t="str">
        <f>IF(BI152=" ","OK",IF(ISBLANK(VLOOKUP(BI152,'Player List'!$A$3:$C$275,3)),"Err",IF(VLOOKUP(BI152,'Player List'!$A$3:$C$275,3)='Player Input'!$C152,"OK",IF(VLOOKUP(BI152,'Player List'!$A$3:$C$275,2)=VLOOKUP($C152,'Lookup Lists'!$A$2:$C$23,3),"CS","Err"))))</f>
        <v>CS</v>
      </c>
      <c r="CE152" s="3" t="str">
        <f>IF(BJ152=" ","OK",IF(ISBLANK(VLOOKUP(BJ152,'Player List'!$A$3:$C$275,3)),"Err",IF(VLOOKUP(BJ152,'Player List'!$A$3:$C$275,3)='Player Input'!$C152,"OK",IF(VLOOKUP(BJ152,'Player List'!$A$3:$C$275,2)=VLOOKUP($C152,'Lookup Lists'!$A$2:$C$23,3),"CS","Err"))))</f>
        <v>OK</v>
      </c>
      <c r="CF152" s="3" t="str">
        <f>IF(BK152=" ","OK",IF(ISBLANK(VLOOKUP(BK152,'Player List'!$A$3:$C$275,3)),"Err",IF(VLOOKUP(BK152,'Player List'!$A$3:$C$275,3)='Player Input'!$C152,"OK",IF(VLOOKUP(BK152,'Player List'!$A$3:$C$275,2)=VLOOKUP($C152,'Lookup Lists'!$A$2:$C$23,3),"CS","Err"))))</f>
        <v>OK</v>
      </c>
      <c r="CG152" s="3" t="str">
        <f>IF(BL152=" ","OK",IF(ISBLANK(VLOOKUP(BL152,'Player List'!$A$3:$C$275,3)),"Err",IF(VLOOKUP(BL152,'Player List'!$A$3:$C$275,3)='Player Input'!$C152,"OK",IF(VLOOKUP(BL152,'Player List'!$A$3:$C$275,2)=VLOOKUP($C152,'Lookup Lists'!$A$2:$C$23,3),"CS","Err"))))</f>
        <v>OK</v>
      </c>
      <c r="CH152" s="3" t="str">
        <f>IF(BM152=" ","OK",IF(ISBLANK(VLOOKUP(BM152,'Player List'!$A$3:$C$275,3)),"Err",IF(VLOOKUP(BM152,'Player List'!$A$3:$C$275,3)='Player Input'!$C152,"OK",IF(VLOOKUP(BM152,'Player List'!$A$3:$C$275,2)=VLOOKUP($C152,'Lookup Lists'!$A$2:$C$23,3),"CS","Err"))))</f>
        <v>OK</v>
      </c>
      <c r="CI152" s="43" t="str">
        <f>IF(BN152=" ","OK",IF(ISBLANK(VLOOKUP(BN152,'Player List'!$A$3:$C$275,3)),"Err",IF(VLOOKUP(BN152,'Player List'!$A$3:$C$275,3)='Player Input'!$C152,"OK",IF(VLOOKUP(BN152,'Player List'!$A$3:$C$275,2)=VLOOKUP($C152,'Lookup Lists'!$A$2:$C$23,3),"CS","Err"))))</f>
        <v>OK</v>
      </c>
    </row>
    <row r="153" spans="1:87" x14ac:dyDescent="0.2">
      <c r="A153" s="90">
        <v>42769</v>
      </c>
      <c r="B153" s="89" t="s">
        <v>260</v>
      </c>
      <c r="C153" s="89" t="s">
        <v>272</v>
      </c>
      <c r="D153" s="60" t="str">
        <f t="shared" si="106"/>
        <v>CS</v>
      </c>
      <c r="E153" s="42">
        <v>31</v>
      </c>
      <c r="F153" s="46" t="str">
        <f>VLOOKUP(E153,'Player List'!$A$3:$F$275,6)</f>
        <v>J BRYANT</v>
      </c>
      <c r="G153" s="3">
        <v>274</v>
      </c>
      <c r="H153" s="46" t="str">
        <f>VLOOKUP(G153,'Player List'!$A$3:$F$275,6)</f>
        <v>B ROGERS</v>
      </c>
      <c r="I153" s="3">
        <v>27</v>
      </c>
      <c r="J153" s="46" t="str">
        <f>VLOOKUP(I153,'Player List'!$A$3:$F$275,6)</f>
        <v>B HESKETH</v>
      </c>
      <c r="K153" s="3">
        <v>34</v>
      </c>
      <c r="L153" s="46" t="str">
        <f>VLOOKUP(K153,'Player List'!$A$3:$F$275,6)</f>
        <v>D BOTT</v>
      </c>
      <c r="M153" s="42">
        <v>32</v>
      </c>
      <c r="N153" s="46" t="str">
        <f>VLOOKUP(M153,'Player List'!$A$3:$F$275,6)</f>
        <v>K O'CONNOR</v>
      </c>
      <c r="O153" s="3">
        <v>33</v>
      </c>
      <c r="P153" s="46" t="str">
        <f>VLOOKUP(O153,'Player List'!$A$3:$F$275,6)</f>
        <v>D TOLSON</v>
      </c>
      <c r="Q153" s="3">
        <v>30</v>
      </c>
      <c r="R153" s="46" t="str">
        <f>VLOOKUP(Q153,'Player List'!$A$3:$F$275,6)</f>
        <v>J CATON</v>
      </c>
      <c r="S153" s="3">
        <v>29</v>
      </c>
      <c r="T153" s="47" t="str">
        <f>VLOOKUP(S153,'Player List'!$A$3:$F$275,6)</f>
        <v>I PORTER</v>
      </c>
      <c r="U153" s="46"/>
      <c r="V153" s="46" t="e">
        <f>VLOOKUP(U153,'Player List'!$A$3:$F$275,6)</f>
        <v>#N/A</v>
      </c>
      <c r="W153" s="46"/>
      <c r="X153" s="47" t="e">
        <f>VLOOKUP(W153,'Player List'!$A$3:$F$275,6)</f>
        <v>#N/A</v>
      </c>
      <c r="Y153" s="34"/>
      <c r="Z153" s="42">
        <v>157</v>
      </c>
      <c r="AA153" s="46" t="str">
        <f>VLOOKUP(Z153,'Player List'!$A$3:$F$275,6)</f>
        <v>S DIX</v>
      </c>
      <c r="AB153" s="3">
        <v>147</v>
      </c>
      <c r="AC153" s="46" t="str">
        <f>VLOOKUP(AB153,'Player List'!$A$3:$F$275,6)</f>
        <v>G HARNWELL</v>
      </c>
      <c r="AD153" s="3">
        <v>165</v>
      </c>
      <c r="AE153" s="46" t="str">
        <f>VLOOKUP(AD153,'Player List'!$A$3:$F$275,6)</f>
        <v>P COOK</v>
      </c>
      <c r="AF153" s="3">
        <v>155</v>
      </c>
      <c r="AG153" s="47" t="str">
        <f>VLOOKUP(AF153,'Player List'!$A$3:$F$275,6)</f>
        <v>H CHURCHILL</v>
      </c>
      <c r="AH153" s="42">
        <v>160</v>
      </c>
      <c r="AI153" s="46" t="str">
        <f>VLOOKUP(AH153,'Player List'!$A$3:$F$275,6)</f>
        <v>L COLE</v>
      </c>
      <c r="AJ153" s="3">
        <v>156</v>
      </c>
      <c r="AK153" s="46" t="str">
        <f>VLOOKUP(AJ153,'Player List'!$A$3:$F$275,6)</f>
        <v>J CHURCHILL</v>
      </c>
      <c r="AL153" s="3">
        <v>319</v>
      </c>
      <c r="AM153" s="46" t="str">
        <f>VLOOKUP(AL153,'Player List'!$A$3:$F$275,6)</f>
        <v>R PEARCE</v>
      </c>
      <c r="AN153" s="3">
        <v>166</v>
      </c>
      <c r="AO153" s="47" t="str">
        <f>VLOOKUP(AN153,'Player List'!$A$3:$F$275,6)</f>
        <v>J PERKS</v>
      </c>
      <c r="AP153" s="46"/>
      <c r="AQ153" s="46" t="e">
        <f>VLOOKUP(AP153,'Player List'!$A$3:$F$275,6)</f>
        <v>#N/A</v>
      </c>
      <c r="AR153" s="46"/>
      <c r="AS153" s="47" t="e">
        <f>VLOOKUP(AR153,'Player List'!$A$3:$F$275,6)</f>
        <v>#N/A</v>
      </c>
      <c r="AU153" s="42">
        <f>IF(+E153&gt;0,E153," ")</f>
        <v>31</v>
      </c>
      <c r="AV153" s="3">
        <f>IF(+G153&gt;0,G153," ")</f>
        <v>274</v>
      </c>
      <c r="AW153" s="3">
        <f>IF(+I153&gt;0,I153," ")</f>
        <v>27</v>
      </c>
      <c r="AX153" s="3">
        <f>IF(+K153&gt;0,K153," ")</f>
        <v>34</v>
      </c>
      <c r="AY153" s="3">
        <f>IF(+M153&gt;0,M153," ")</f>
        <v>32</v>
      </c>
      <c r="AZ153" s="3">
        <f>IF(+O153&gt;0,O153," ")</f>
        <v>33</v>
      </c>
      <c r="BA153" s="3">
        <f>IF(+Q153&gt;0,Q153," ")</f>
        <v>30</v>
      </c>
      <c r="BB153" s="3">
        <f>IF(+S153&gt;0,S153," ")</f>
        <v>29</v>
      </c>
      <c r="BC153" s="3" t="str">
        <f t="shared" si="107"/>
        <v xml:space="preserve"> </v>
      </c>
      <c r="BD153" s="3" t="str">
        <f t="shared" si="108"/>
        <v xml:space="preserve"> </v>
      </c>
      <c r="BE153" s="42">
        <f>IF(+Z153&gt;0,Z153," ")</f>
        <v>157</v>
      </c>
      <c r="BF153" s="3">
        <f>IF(+AB153&gt;0,AB153," ")</f>
        <v>147</v>
      </c>
      <c r="BG153" s="3">
        <f>IF(+AD153&gt;0,AD153," ")</f>
        <v>165</v>
      </c>
      <c r="BH153" s="3">
        <f>IF(+AF153&gt;0,AF153," ")</f>
        <v>155</v>
      </c>
      <c r="BI153" s="3">
        <f>IF(+AH153&gt;0,AH153," ")</f>
        <v>160</v>
      </c>
      <c r="BJ153" s="3">
        <f>IF(+AJ153&gt;0,AJ153," ")</f>
        <v>156</v>
      </c>
      <c r="BK153" s="3">
        <f>IF(+AL153&gt;0,AL153," ")</f>
        <v>319</v>
      </c>
      <c r="BL153" s="3">
        <f>IF(+AN153&gt;0,AN153," ")</f>
        <v>166</v>
      </c>
      <c r="BM153" s="3" t="str">
        <f t="shared" si="109"/>
        <v xml:space="preserve"> </v>
      </c>
      <c r="BN153" s="43" t="str">
        <f t="shared" si="110"/>
        <v xml:space="preserve"> </v>
      </c>
      <c r="BP153" s="42" t="str">
        <f>IF(AU153=" ","OK",IF(ISBLANK(VLOOKUP(AU153,'Player List'!$A$3:$C$275,3)),"Err",IF(VLOOKUP(AU153,'Player List'!$A$3:$C$275,3)='Player Input'!$B153,"OK",IF(VLOOKUP(AU153,'Player List'!$A$3:$C$275,2)=VLOOKUP($B153,'Lookup Lists'!$A$2:$C$23,3),"CS","Err"))))</f>
        <v>OK</v>
      </c>
      <c r="BQ153" s="3" t="str">
        <f>IF(AV153=" ","OK",IF(ISBLANK(VLOOKUP(AV153,'Player List'!$A$3:$C$275,3)),"Err",IF(VLOOKUP(AV153,'Player List'!$A$3:$C$275,3)='Player Input'!$B153,"OK",IF(VLOOKUP(AV153,'Player List'!$A$3:$C$275,2)=VLOOKUP($B153,'Lookup Lists'!$A$2:$C$23,3),"CS","Err"))))</f>
        <v>OK</v>
      </c>
      <c r="BR153" s="3" t="str">
        <f>IF(AW153=" ","OK",IF(ISBLANK(VLOOKUP(AW153,'Player List'!$A$3:$C$275,3)),"Err",IF(VLOOKUP(AW153,'Player List'!$A$3:$C$275,3)='Player Input'!$B153,"OK",IF(VLOOKUP(AW153,'Player List'!$A$3:$C$275,2)=VLOOKUP($B153,'Lookup Lists'!$A$2:$C$23,3),"CS","Err"))))</f>
        <v>OK</v>
      </c>
      <c r="BS153" s="3" t="str">
        <f>IF(AX153=" ","OK",IF(ISBLANK(VLOOKUP(AX153,'Player List'!$A$3:$C$275,3)),"Err",IF(VLOOKUP(AX153,'Player List'!$A$3:$C$275,3)='Player Input'!$B153,"OK",IF(VLOOKUP(AX153,'Player List'!$A$3:$C$275,2)=VLOOKUP($B153,'Lookup Lists'!$A$2:$C$23,3),"CS","Err"))))</f>
        <v>OK</v>
      </c>
      <c r="BT153" s="3" t="str">
        <f>IF(AY153=" ","OK",IF(ISBLANK(VLOOKUP(AY153,'Player List'!$A$3:$C$275,3)),"Err",IF(VLOOKUP(AY153,'Player List'!$A$3:$C$275,3)='Player Input'!$B153,"OK",IF(VLOOKUP(AY153,'Player List'!$A$3:$C$275,2)=VLOOKUP($B153,'Lookup Lists'!$A$2:$C$23,3),"CS","Err"))))</f>
        <v>OK</v>
      </c>
      <c r="BU153" s="3" t="str">
        <f>IF(AZ153=" ","OK",IF(ISBLANK(VLOOKUP(AZ153,'Player List'!$A$3:$C$275,3)),"Err",IF(VLOOKUP(AZ153,'Player List'!$A$3:$C$275,3)='Player Input'!$B153,"OK",IF(VLOOKUP(AZ153,'Player List'!$A$3:$C$275,2)=VLOOKUP($B153,'Lookup Lists'!$A$2:$C$23,3),"CS","Err"))))</f>
        <v>OK</v>
      </c>
      <c r="BV153" s="3" t="str">
        <f>IF(BA153=" ","OK",IF(ISBLANK(VLOOKUP(BA153,'Player List'!$A$3:$C$275,3)),"Err",IF(VLOOKUP(BA153,'Player List'!$A$3:$C$275,3)='Player Input'!$B153,"OK",IF(VLOOKUP(BA153,'Player List'!$A$3:$C$275,2)=VLOOKUP($B153,'Lookup Lists'!$A$2:$C$23,3),"CS","Err"))))</f>
        <v>OK</v>
      </c>
      <c r="BW153" s="3" t="str">
        <f>IF(BB153=" ","OK",IF(ISBLANK(VLOOKUP(BB153,'Player List'!$A$3:$C$275,3)),"Err",IF(VLOOKUP(BB153,'Player List'!$A$3:$C$275,3)='Player Input'!$B153,"OK",IF(VLOOKUP(BB153,'Player List'!$A$3:$C$275,2)=VLOOKUP($B153,'Lookup Lists'!$A$2:$C$23,3),"CS","Err"))))</f>
        <v>OK</v>
      </c>
      <c r="BX153" s="3" t="str">
        <f>IF(BC153=" ","OK",IF(ISBLANK(VLOOKUP(BC153,'Player List'!$A$3:$C$275,3)),"Err",IF(VLOOKUP(BC153,'Player List'!$A$3:$C$275,3)='Player Input'!$B153,"OK",IF(VLOOKUP(BC153,'Player List'!$A$3:$C$275,2)=VLOOKUP($B153,'Lookup Lists'!$A$2:$C$23,3),"CS","Err"))))</f>
        <v>OK</v>
      </c>
      <c r="BY153" s="3" t="str">
        <f>IF(BD153=" ","OK",IF(ISBLANK(VLOOKUP(BD153,'Player List'!$A$3:$C$275,3)),"Err",IF(VLOOKUP(BD153,'Player List'!$A$3:$C$275,3)='Player Input'!$B153,"OK",IF(VLOOKUP(BD153,'Player List'!$A$3:$C$275,2)=VLOOKUP($B153,'Lookup Lists'!$A$2:$C$23,3),"CS","Err"))))</f>
        <v>OK</v>
      </c>
      <c r="BZ153" s="42" t="str">
        <f>IF(BE153=" ","OK",IF(ISBLANK(VLOOKUP(BE153,'Player List'!$A$3:$C$275,3)),"Err",IF(VLOOKUP(BE153,'Player List'!$A$3:$C$275,3)='Player Input'!$C153,"OK",IF(VLOOKUP(BE153,'Player List'!$A$3:$C$275,2)=VLOOKUP($C153,'Lookup Lists'!$A$2:$C$23,3),"CS","Err"))))</f>
        <v>OK</v>
      </c>
      <c r="CA153" s="3" t="str">
        <f>IF(BF153=" ","OK",IF(ISBLANK(VLOOKUP(BF153,'Player List'!$A$3:$C$275,3)),"Err",IF(VLOOKUP(BF153,'Player List'!$A$3:$C$275,3)='Player Input'!$C153,"OK",IF(VLOOKUP(BF153,'Player List'!$A$3:$C$275,2)=VLOOKUP($C153,'Lookup Lists'!$A$2:$C$23,3),"CS","Err"))))</f>
        <v>CS</v>
      </c>
      <c r="CB153" s="3" t="str">
        <f>IF(BG153=" ","OK",IF(ISBLANK(VLOOKUP(BG153,'Player List'!$A$3:$C$275,3)),"Err",IF(VLOOKUP(BG153,'Player List'!$A$3:$C$275,3)='Player Input'!$C153,"OK",IF(VLOOKUP(BG153,'Player List'!$A$3:$C$275,2)=VLOOKUP($C153,'Lookup Lists'!$A$2:$C$23,3),"CS","Err"))))</f>
        <v>OK</v>
      </c>
      <c r="CC153" s="3" t="str">
        <f>IF(BH153=" ","OK",IF(ISBLANK(VLOOKUP(BH153,'Player List'!$A$3:$C$275,3)),"Err",IF(VLOOKUP(BH153,'Player List'!$A$3:$C$275,3)='Player Input'!$C153,"OK",IF(VLOOKUP(BH153,'Player List'!$A$3:$C$275,2)=VLOOKUP($C153,'Lookup Lists'!$A$2:$C$23,3),"CS","Err"))))</f>
        <v>OK</v>
      </c>
      <c r="CD153" s="3" t="str">
        <f>IF(BI153=" ","OK",IF(ISBLANK(VLOOKUP(BI153,'Player List'!$A$3:$C$275,3)),"Err",IF(VLOOKUP(BI153,'Player List'!$A$3:$C$275,3)='Player Input'!$C153,"OK",IF(VLOOKUP(BI153,'Player List'!$A$3:$C$275,2)=VLOOKUP($C153,'Lookup Lists'!$A$2:$C$23,3),"CS","Err"))))</f>
        <v>OK</v>
      </c>
      <c r="CE153" s="3" t="str">
        <f>IF(BJ153=" ","OK",IF(ISBLANK(VLOOKUP(BJ153,'Player List'!$A$3:$C$275,3)),"Err",IF(VLOOKUP(BJ153,'Player List'!$A$3:$C$275,3)='Player Input'!$C153,"OK",IF(VLOOKUP(BJ153,'Player List'!$A$3:$C$275,2)=VLOOKUP($C153,'Lookup Lists'!$A$2:$C$23,3),"CS","Err"))))</f>
        <v>OK</v>
      </c>
      <c r="CF153" s="3" t="str">
        <f>IF(BK153=" ","OK",IF(ISBLANK(VLOOKUP(BK153,'Player List'!$A$3:$C$275,3)),"Err",IF(VLOOKUP(BK153,'Player List'!$A$3:$C$275,3)='Player Input'!$C153,"OK",IF(VLOOKUP(BK153,'Player List'!$A$3:$C$275,2)=VLOOKUP($C153,'Lookup Lists'!$A$2:$C$23,3),"CS","Err"))))</f>
        <v>OK</v>
      </c>
      <c r="CG153" s="3" t="str">
        <f>IF(BL153=" ","OK",IF(ISBLANK(VLOOKUP(BL153,'Player List'!$A$3:$C$275,3)),"Err",IF(VLOOKUP(BL153,'Player List'!$A$3:$C$275,3)='Player Input'!$C153,"OK",IF(VLOOKUP(BL153,'Player List'!$A$3:$C$275,2)=VLOOKUP($C153,'Lookup Lists'!$A$2:$C$23,3),"CS","Err"))))</f>
        <v>OK</v>
      </c>
      <c r="CH153" s="3" t="str">
        <f>IF(BM153=" ","OK",IF(ISBLANK(VLOOKUP(BM153,'Player List'!$A$3:$C$275,3)),"Err",IF(VLOOKUP(BM153,'Player List'!$A$3:$C$275,3)='Player Input'!$C153,"OK",IF(VLOOKUP(BM153,'Player List'!$A$3:$C$275,2)=VLOOKUP($C153,'Lookup Lists'!$A$2:$C$23,3),"CS","Err"))))</f>
        <v>OK</v>
      </c>
      <c r="CI153" s="43" t="str">
        <f>IF(BN153=" ","OK",IF(ISBLANK(VLOOKUP(BN153,'Player List'!$A$3:$C$275,3)),"Err",IF(VLOOKUP(BN153,'Player List'!$A$3:$C$275,3)='Player Input'!$C153,"OK",IF(VLOOKUP(BN153,'Player List'!$A$3:$C$275,2)=VLOOKUP($C153,'Lookup Lists'!$A$2:$C$23,3),"CS","Err"))))</f>
        <v>OK</v>
      </c>
    </row>
    <row r="154" spans="1:87" x14ac:dyDescent="0.2">
      <c r="A154" s="108">
        <v>42772</v>
      </c>
      <c r="B154" s="109" t="s">
        <v>270</v>
      </c>
      <c r="C154" s="109" t="s">
        <v>350</v>
      </c>
      <c r="D154" s="60" t="str">
        <f t="shared" si="106"/>
        <v>OK</v>
      </c>
      <c r="E154" s="42">
        <v>21</v>
      </c>
      <c r="F154" s="46" t="str">
        <f>VLOOKUP(E154,'Player List'!$A$3:$F$275,6)</f>
        <v>O WATKINS</v>
      </c>
      <c r="G154" s="3">
        <v>320</v>
      </c>
      <c r="H154" s="46" t="str">
        <f>VLOOKUP(G154,'Player List'!$A$3:$F$275,6)</f>
        <v>C BIRKIN</v>
      </c>
      <c r="I154" s="3">
        <v>273</v>
      </c>
      <c r="J154" s="46" t="str">
        <f>VLOOKUP(I154,'Player List'!$A$3:$F$275,6)</f>
        <v>J BEVAN</v>
      </c>
      <c r="K154" s="3">
        <v>14</v>
      </c>
      <c r="L154" s="46" t="str">
        <f>VLOOKUP(K154,'Player List'!$A$3:$F$275,6)</f>
        <v>D BYWATER</v>
      </c>
      <c r="M154" s="42">
        <v>365</v>
      </c>
      <c r="N154" s="46" t="str">
        <f>VLOOKUP(M154,'Player List'!$A$3:$F$275,6)</f>
        <v>A MARFELL</v>
      </c>
      <c r="O154" s="3">
        <v>279</v>
      </c>
      <c r="P154" s="46" t="str">
        <f>VLOOKUP(O154,'Player List'!$A$3:$F$275,6)</f>
        <v>R MARTIN</v>
      </c>
      <c r="Q154" s="3">
        <v>12</v>
      </c>
      <c r="R154" s="46" t="str">
        <f>VLOOKUP(Q154,'Player List'!$A$3:$F$275,6)</f>
        <v>J BARRATT</v>
      </c>
      <c r="S154" s="3">
        <v>13</v>
      </c>
      <c r="T154" s="47" t="str">
        <f>VLOOKUP(S154,'Player List'!$A$3:$F$275,6)</f>
        <v>G BYWATER</v>
      </c>
      <c r="U154" s="46"/>
      <c r="V154" s="46" t="e">
        <f>VLOOKUP(U154,'Player List'!$A$3:$F$275,6)</f>
        <v>#N/A</v>
      </c>
      <c r="W154" s="46"/>
      <c r="X154" s="47" t="e">
        <f>VLOOKUP(W154,'Player List'!$A$3:$F$275,6)</f>
        <v>#N/A</v>
      </c>
      <c r="Y154" s="34"/>
      <c r="Z154" s="42">
        <v>181</v>
      </c>
      <c r="AA154" s="46" t="str">
        <f>VLOOKUP(Z154,'Player List'!$A$3:$F$275,6)</f>
        <v>D FOULKES</v>
      </c>
      <c r="AB154" s="3">
        <v>48</v>
      </c>
      <c r="AC154" s="46" t="str">
        <f>VLOOKUP(AB154,'Player List'!$A$3:$F$275,6)</f>
        <v>G GANGE</v>
      </c>
      <c r="AD154" s="3">
        <v>47</v>
      </c>
      <c r="AE154" s="46" t="str">
        <f>VLOOKUP(AD154,'Player List'!$A$3:$F$275,6)</f>
        <v>B GANGE</v>
      </c>
      <c r="AF154" s="3">
        <v>46</v>
      </c>
      <c r="AG154" s="47" t="str">
        <f>VLOOKUP(AF154,'Player List'!$A$3:$F$275,6)</f>
        <v>J COOPER</v>
      </c>
      <c r="AH154" s="42">
        <v>214</v>
      </c>
      <c r="AI154" s="46" t="str">
        <f>VLOOKUP(AH154,'Player List'!$A$3:$F$275,6)</f>
        <v>D EVERY</v>
      </c>
      <c r="AJ154" s="3">
        <v>62</v>
      </c>
      <c r="AK154" s="46" t="str">
        <f>VLOOKUP(AJ154,'Player List'!$A$3:$F$275,6)</f>
        <v>D REES</v>
      </c>
      <c r="AL154" s="3">
        <v>63</v>
      </c>
      <c r="AM154" s="46" t="str">
        <f>VLOOKUP(AL154,'Player List'!$A$3:$F$275,6)</f>
        <v>D REES</v>
      </c>
      <c r="AN154" s="3">
        <v>313</v>
      </c>
      <c r="AO154" s="47" t="str">
        <f>VLOOKUP(AN154,'Player List'!$A$3:$F$275,6)</f>
        <v>B CONSTABLE</v>
      </c>
      <c r="AP154" s="46"/>
      <c r="AQ154" s="46" t="e">
        <f>VLOOKUP(AP154,'Player List'!$A$3:$F$275,6)</f>
        <v>#N/A</v>
      </c>
      <c r="AR154" s="46"/>
      <c r="AS154" s="47" t="e">
        <f>VLOOKUP(AR154,'Player List'!$A$3:$F$275,6)</f>
        <v>#N/A</v>
      </c>
      <c r="AU154" s="42">
        <f t="shared" si="74"/>
        <v>21</v>
      </c>
      <c r="AV154" s="3">
        <f t="shared" si="75"/>
        <v>320</v>
      </c>
      <c r="AW154" s="3">
        <f t="shared" si="76"/>
        <v>273</v>
      </c>
      <c r="AX154" s="3">
        <f t="shared" si="77"/>
        <v>14</v>
      </c>
      <c r="AY154" s="3">
        <f t="shared" si="78"/>
        <v>365</v>
      </c>
      <c r="AZ154" s="3">
        <f t="shared" si="79"/>
        <v>279</v>
      </c>
      <c r="BA154" s="3">
        <f t="shared" si="80"/>
        <v>12</v>
      </c>
      <c r="BB154" s="3">
        <f t="shared" si="81"/>
        <v>13</v>
      </c>
      <c r="BC154" s="3" t="str">
        <f t="shared" si="107"/>
        <v xml:space="preserve"> </v>
      </c>
      <c r="BD154" s="3" t="str">
        <f t="shared" si="108"/>
        <v xml:space="preserve"> </v>
      </c>
      <c r="BE154" s="42">
        <f t="shared" si="82"/>
        <v>181</v>
      </c>
      <c r="BF154" s="3">
        <f t="shared" si="83"/>
        <v>48</v>
      </c>
      <c r="BG154" s="3">
        <f t="shared" si="84"/>
        <v>47</v>
      </c>
      <c r="BH154" s="3">
        <f t="shared" si="85"/>
        <v>46</v>
      </c>
      <c r="BI154" s="3">
        <f t="shared" si="86"/>
        <v>214</v>
      </c>
      <c r="BJ154" s="3">
        <f t="shared" si="87"/>
        <v>62</v>
      </c>
      <c r="BK154" s="3">
        <f t="shared" si="88"/>
        <v>63</v>
      </c>
      <c r="BL154" s="3">
        <f t="shared" si="89"/>
        <v>313</v>
      </c>
      <c r="BM154" s="3" t="str">
        <f t="shared" si="109"/>
        <v xml:space="preserve"> </v>
      </c>
      <c r="BN154" s="43" t="str">
        <f t="shared" si="110"/>
        <v xml:space="preserve"> </v>
      </c>
      <c r="BP154" s="42" t="str">
        <f>IF(AU154=" ","OK",IF(ISBLANK(VLOOKUP(AU154,'Player List'!$A$3:$C$275,3)),"Err",IF(VLOOKUP(AU154,'Player List'!$A$3:$C$275,3)='Player Input'!$B154,"OK",IF(VLOOKUP(AU154,'Player List'!$A$3:$C$275,2)=VLOOKUP($B154,'Lookup Lists'!$A$2:$C$23,3),"CS","Err"))))</f>
        <v>OK</v>
      </c>
      <c r="BQ154" s="3" t="str">
        <f>IF(AV154=" ","OK",IF(ISBLANK(VLOOKUP(AV154,'Player List'!$A$3:$C$275,3)),"Err",IF(VLOOKUP(AV154,'Player List'!$A$3:$C$275,3)='Player Input'!$B154,"OK",IF(VLOOKUP(AV154,'Player List'!$A$3:$C$275,2)=VLOOKUP($B154,'Lookup Lists'!$A$2:$C$23,3),"CS","Err"))))</f>
        <v>OK</v>
      </c>
      <c r="BR154" s="3" t="str">
        <f>IF(AW154=" ","OK",IF(ISBLANK(VLOOKUP(AW154,'Player List'!$A$3:$C$275,3)),"Err",IF(VLOOKUP(AW154,'Player List'!$A$3:$C$275,3)='Player Input'!$B154,"OK",IF(VLOOKUP(AW154,'Player List'!$A$3:$C$275,2)=VLOOKUP($B154,'Lookup Lists'!$A$2:$C$23,3),"CS","Err"))))</f>
        <v>OK</v>
      </c>
      <c r="BS154" s="3" t="str">
        <f>IF(AX154=" ","OK",IF(ISBLANK(VLOOKUP(AX154,'Player List'!$A$3:$C$275,3)),"Err",IF(VLOOKUP(AX154,'Player List'!$A$3:$C$275,3)='Player Input'!$B154,"OK",IF(VLOOKUP(AX154,'Player List'!$A$3:$C$275,2)=VLOOKUP($B154,'Lookup Lists'!$A$2:$C$23,3),"CS","Err"))))</f>
        <v>OK</v>
      </c>
      <c r="BT154" s="3" t="str">
        <f>IF(AY154=" ","OK",IF(ISBLANK(VLOOKUP(AY154,'Player List'!$A$3:$C$275,3)),"Err",IF(VLOOKUP(AY154,'Player List'!$A$3:$C$275,3)='Player Input'!$B154,"OK",IF(VLOOKUP(AY154,'Player List'!$A$3:$C$275,2)=VLOOKUP($B154,'Lookup Lists'!$A$2:$C$23,3),"CS","Err"))))</f>
        <v>OK</v>
      </c>
      <c r="BU154" s="3" t="str">
        <f>IF(AZ154=" ","OK",IF(ISBLANK(VLOOKUP(AZ154,'Player List'!$A$3:$C$275,3)),"Err",IF(VLOOKUP(AZ154,'Player List'!$A$3:$C$275,3)='Player Input'!$B154,"OK",IF(VLOOKUP(AZ154,'Player List'!$A$3:$C$275,2)=VLOOKUP($B154,'Lookup Lists'!$A$2:$C$23,3),"CS","Err"))))</f>
        <v>OK</v>
      </c>
      <c r="BV154" s="3" t="str">
        <f>IF(BA154=" ","OK",IF(ISBLANK(VLOOKUP(BA154,'Player List'!$A$3:$C$275,3)),"Err",IF(VLOOKUP(BA154,'Player List'!$A$3:$C$275,3)='Player Input'!$B154,"OK",IF(VLOOKUP(BA154,'Player List'!$A$3:$C$275,2)=VLOOKUP($B154,'Lookup Lists'!$A$2:$C$23,3),"CS","Err"))))</f>
        <v>OK</v>
      </c>
      <c r="BW154" s="3" t="str">
        <f>IF(BB154=" ","OK",IF(ISBLANK(VLOOKUP(BB154,'Player List'!$A$3:$C$275,3)),"Err",IF(VLOOKUP(BB154,'Player List'!$A$3:$C$275,3)='Player Input'!$B154,"OK",IF(VLOOKUP(BB154,'Player List'!$A$3:$C$275,2)=VLOOKUP($B154,'Lookup Lists'!$A$2:$C$23,3),"CS","Err"))))</f>
        <v>OK</v>
      </c>
      <c r="BX154" s="3" t="str">
        <f>IF(BC154=" ","OK",IF(ISBLANK(VLOOKUP(BC154,'Player List'!$A$3:$C$275,3)),"Err",IF(VLOOKUP(BC154,'Player List'!$A$3:$C$275,3)='Player Input'!$B154,"OK",IF(VLOOKUP(BC154,'Player List'!$A$3:$C$275,2)=VLOOKUP($B154,'Lookup Lists'!$A$2:$C$23,3),"CS","Err"))))</f>
        <v>OK</v>
      </c>
      <c r="BY154" s="3" t="str">
        <f>IF(BD154=" ","OK",IF(ISBLANK(VLOOKUP(BD154,'Player List'!$A$3:$C$275,3)),"Err",IF(VLOOKUP(BD154,'Player List'!$A$3:$C$275,3)='Player Input'!$B154,"OK",IF(VLOOKUP(BD154,'Player List'!$A$3:$C$275,2)=VLOOKUP($B154,'Lookup Lists'!$A$2:$C$23,3),"CS","Err"))))</f>
        <v>OK</v>
      </c>
      <c r="BZ154" s="42" t="str">
        <f>IF(BE154=" ","OK",IF(ISBLANK(VLOOKUP(BE154,'Player List'!$A$3:$C$275,3)),"Err",IF(VLOOKUP(BE154,'Player List'!$A$3:$C$275,3)='Player Input'!$C154,"OK",IF(VLOOKUP(BE154,'Player List'!$A$3:$C$275,2)=VLOOKUP($C154,'Lookup Lists'!$A$2:$C$23,3),"CS","Err"))))</f>
        <v>OK</v>
      </c>
      <c r="CA154" s="3" t="str">
        <f>IF(BF154=" ","OK",IF(ISBLANK(VLOOKUP(BF154,'Player List'!$A$3:$C$275,3)),"Err",IF(VLOOKUP(BF154,'Player List'!$A$3:$C$275,3)='Player Input'!$C154,"OK",IF(VLOOKUP(BF154,'Player List'!$A$3:$C$275,2)=VLOOKUP($C154,'Lookup Lists'!$A$2:$C$23,3),"CS","Err"))))</f>
        <v>OK</v>
      </c>
      <c r="CB154" s="3" t="str">
        <f>IF(BG154=" ","OK",IF(ISBLANK(VLOOKUP(BG154,'Player List'!$A$3:$C$275,3)),"Err",IF(VLOOKUP(BG154,'Player List'!$A$3:$C$275,3)='Player Input'!$C154,"OK",IF(VLOOKUP(BG154,'Player List'!$A$3:$C$275,2)=VLOOKUP($C154,'Lookup Lists'!$A$2:$C$23,3),"CS","Err"))))</f>
        <v>OK</v>
      </c>
      <c r="CC154" s="3" t="str">
        <f>IF(BH154=" ","OK",IF(ISBLANK(VLOOKUP(BH154,'Player List'!$A$3:$C$275,3)),"Err",IF(VLOOKUP(BH154,'Player List'!$A$3:$C$275,3)='Player Input'!$C154,"OK",IF(VLOOKUP(BH154,'Player List'!$A$3:$C$275,2)=VLOOKUP($C154,'Lookup Lists'!$A$2:$C$23,3),"CS","Err"))))</f>
        <v>OK</v>
      </c>
      <c r="CD154" s="3" t="str">
        <f>IF(BI154=" ","OK",IF(ISBLANK(VLOOKUP(BI154,'Player List'!$A$3:$C$275,3)),"Err",IF(VLOOKUP(BI154,'Player List'!$A$3:$C$275,3)='Player Input'!$C154,"OK",IF(VLOOKUP(BI154,'Player List'!$A$3:$C$275,2)=VLOOKUP($C154,'Lookup Lists'!$A$2:$C$23,3),"CS","Err"))))</f>
        <v>OK</v>
      </c>
      <c r="CE154" s="3" t="str">
        <f>IF(BJ154=" ","OK",IF(ISBLANK(VLOOKUP(BJ154,'Player List'!$A$3:$C$275,3)),"Err",IF(VLOOKUP(BJ154,'Player List'!$A$3:$C$275,3)='Player Input'!$C154,"OK",IF(VLOOKUP(BJ154,'Player List'!$A$3:$C$275,2)=VLOOKUP($C154,'Lookup Lists'!$A$2:$C$23,3),"CS","Err"))))</f>
        <v>OK</v>
      </c>
      <c r="CF154" s="3" t="str">
        <f>IF(BK154=" ","OK",IF(ISBLANK(VLOOKUP(BK154,'Player List'!$A$3:$C$275,3)),"Err",IF(VLOOKUP(BK154,'Player List'!$A$3:$C$275,3)='Player Input'!$C154,"OK",IF(VLOOKUP(BK154,'Player List'!$A$3:$C$275,2)=VLOOKUP($C154,'Lookup Lists'!$A$2:$C$23,3),"CS","Err"))))</f>
        <v>OK</v>
      </c>
      <c r="CG154" s="3" t="str">
        <f>IF(BL154=" ","OK",IF(ISBLANK(VLOOKUP(BL154,'Player List'!$A$3:$C$275,3)),"Err",IF(VLOOKUP(BL154,'Player List'!$A$3:$C$275,3)='Player Input'!$C154,"OK",IF(VLOOKUP(BL154,'Player List'!$A$3:$C$275,2)=VLOOKUP($C154,'Lookup Lists'!$A$2:$C$23,3),"CS","Err"))))</f>
        <v>OK</v>
      </c>
      <c r="CH154" s="3" t="str">
        <f>IF(BM154=" ","OK",IF(ISBLANK(VLOOKUP(BM154,'Player List'!$A$3:$C$275,3)),"Err",IF(VLOOKUP(BM154,'Player List'!$A$3:$C$275,3)='Player Input'!$C154,"OK",IF(VLOOKUP(BM154,'Player List'!$A$3:$C$275,2)=VLOOKUP($C154,'Lookup Lists'!$A$2:$C$23,3),"CS","Err"))))</f>
        <v>OK</v>
      </c>
      <c r="CI154" s="43" t="str">
        <f>IF(BN154=" ","OK",IF(ISBLANK(VLOOKUP(BN154,'Player List'!$A$3:$C$275,3)),"Err",IF(VLOOKUP(BN154,'Player List'!$A$3:$C$275,3)='Player Input'!$C154,"OK",IF(VLOOKUP(BN154,'Player List'!$A$3:$C$275,2)=VLOOKUP($C154,'Lookup Lists'!$A$2:$C$23,3),"CS","Err"))))</f>
        <v>OK</v>
      </c>
    </row>
    <row r="155" spans="1:87" x14ac:dyDescent="0.2">
      <c r="A155" s="108">
        <v>42772</v>
      </c>
      <c r="B155" s="109" t="s">
        <v>12</v>
      </c>
      <c r="C155" s="109" t="s">
        <v>345</v>
      </c>
      <c r="D155" s="60" t="str">
        <f t="shared" si="106"/>
        <v>CS</v>
      </c>
      <c r="E155" s="42">
        <v>42</v>
      </c>
      <c r="F155" s="46" t="str">
        <f>VLOOKUP(E155,'Player List'!$A$3:$F$275,6)</f>
        <v>J WILLIAMS</v>
      </c>
      <c r="G155" s="3">
        <v>40</v>
      </c>
      <c r="H155" s="46" t="str">
        <f>VLOOKUP(G155,'Player List'!$A$3:$F$275,6)</f>
        <v>R LONDESBOROUGH</v>
      </c>
      <c r="I155" s="3">
        <v>39</v>
      </c>
      <c r="J155" s="46" t="str">
        <f>VLOOKUP(I155,'Player List'!$A$3:$F$275,6)</f>
        <v>F JONES</v>
      </c>
      <c r="K155" s="3">
        <v>235</v>
      </c>
      <c r="L155" s="46" t="str">
        <f>VLOOKUP(K155,'Player List'!$A$3:$F$275,6)</f>
        <v>P LEWIS</v>
      </c>
      <c r="M155" s="42">
        <v>37</v>
      </c>
      <c r="N155" s="46" t="str">
        <f>VLOOKUP(M155,'Player List'!$A$3:$F$275,6)</f>
        <v>J HEAVEN</v>
      </c>
      <c r="O155" s="3">
        <v>241</v>
      </c>
      <c r="P155" s="46" t="str">
        <f>VLOOKUP(O155,'Player List'!$A$3:$F$275,6)</f>
        <v>D ELLIOTT</v>
      </c>
      <c r="Q155" s="3">
        <v>41</v>
      </c>
      <c r="R155" s="46" t="str">
        <f>VLOOKUP(Q155,'Player List'!$A$3:$F$275,6)</f>
        <v>V SMITH</v>
      </c>
      <c r="S155" s="3">
        <v>35</v>
      </c>
      <c r="T155" s="47" t="str">
        <f>VLOOKUP(S155,'Player List'!$A$3:$F$275,6)</f>
        <v>P ELLIOTT</v>
      </c>
      <c r="U155" s="46"/>
      <c r="V155" s="46" t="e">
        <f>VLOOKUP(U155,'Player List'!$A$3:$F$275,6)</f>
        <v>#N/A</v>
      </c>
      <c r="W155" s="46"/>
      <c r="X155" s="47" t="e">
        <f>VLOOKUP(W155,'Player List'!$A$3:$F$275,6)</f>
        <v>#N/A</v>
      </c>
      <c r="Y155" s="34"/>
      <c r="Z155" s="42">
        <v>306</v>
      </c>
      <c r="AA155" s="46" t="str">
        <f>VLOOKUP(Z155,'Player List'!$A$3:$F$275,6)</f>
        <v>T ROSSER</v>
      </c>
      <c r="AB155" s="3">
        <v>367</v>
      </c>
      <c r="AC155" s="46" t="str">
        <f>VLOOKUP(AB155,'Player List'!$A$3:$F$275,6)</f>
        <v>K BULLOCK</v>
      </c>
      <c r="AD155" s="3">
        <v>59</v>
      </c>
      <c r="AE155" s="46" t="str">
        <f>VLOOKUP(AD155,'Player List'!$A$3:$F$275,6)</f>
        <v>J BLEWITT</v>
      </c>
      <c r="AF155" s="3">
        <v>285</v>
      </c>
      <c r="AG155" s="47" t="str">
        <f>VLOOKUP(AF155,'Player List'!$A$3:$F$275,6)</f>
        <v>J CUMMINGS</v>
      </c>
      <c r="AH155" s="42">
        <v>68</v>
      </c>
      <c r="AI155" s="46" t="str">
        <f>VLOOKUP(AH155,'Player List'!$A$3:$F$275,6)</f>
        <v>D WADLEY</v>
      </c>
      <c r="AJ155" s="3">
        <v>66</v>
      </c>
      <c r="AK155" s="46" t="str">
        <f>VLOOKUP(AJ155,'Player List'!$A$3:$F$275,6)</f>
        <v>H RENFIELD</v>
      </c>
      <c r="AL155" s="3">
        <v>282</v>
      </c>
      <c r="AM155" s="46" t="str">
        <f>VLOOKUP(AL155,'Player List'!$A$3:$F$275,6)</f>
        <v>J DAVIS</v>
      </c>
      <c r="AN155" s="3">
        <v>91</v>
      </c>
      <c r="AO155" s="47" t="str">
        <f>VLOOKUP(AN155,'Player List'!$A$3:$F$275,6)</f>
        <v>R BEMAND</v>
      </c>
      <c r="AP155" s="46"/>
      <c r="AQ155" s="46" t="e">
        <f>VLOOKUP(AP155,'Player List'!$A$3:$F$275,6)</f>
        <v>#N/A</v>
      </c>
      <c r="AR155" s="46"/>
      <c r="AS155" s="47" t="e">
        <f>VLOOKUP(AR155,'Player List'!$A$3:$F$275,6)</f>
        <v>#N/A</v>
      </c>
      <c r="AU155" s="42">
        <f>IF(+E155&gt;0,E155," ")</f>
        <v>42</v>
      </c>
      <c r="AV155" s="3">
        <f>IF(+G155&gt;0,G155," ")</f>
        <v>40</v>
      </c>
      <c r="AW155" s="3">
        <f>IF(+I155&gt;0,I155," ")</f>
        <v>39</v>
      </c>
      <c r="AX155" s="3">
        <f>IF(+K155&gt;0,K155," ")</f>
        <v>235</v>
      </c>
      <c r="AY155" s="3">
        <f>IF(+M155&gt;0,M155," ")</f>
        <v>37</v>
      </c>
      <c r="AZ155" s="3">
        <f>IF(+O155&gt;0,O155," ")</f>
        <v>241</v>
      </c>
      <c r="BA155" s="3">
        <f>IF(+Q155&gt;0,Q155," ")</f>
        <v>41</v>
      </c>
      <c r="BB155" s="3">
        <f>IF(+S155&gt;0,S155," ")</f>
        <v>35</v>
      </c>
      <c r="BC155" s="3" t="str">
        <f>IF(+U155&gt;0,U155," ")</f>
        <v xml:space="preserve"> </v>
      </c>
      <c r="BD155" s="3" t="str">
        <f>IF(+W155&gt;0,W155," ")</f>
        <v xml:space="preserve"> </v>
      </c>
      <c r="BE155" s="42">
        <f>IF(+Z155&gt;0,Z155," ")</f>
        <v>306</v>
      </c>
      <c r="BF155" s="3">
        <f>IF(+AB155&gt;0,AB155," ")</f>
        <v>367</v>
      </c>
      <c r="BG155" s="3">
        <f>IF(+AD155&gt;0,AD155," ")</f>
        <v>59</v>
      </c>
      <c r="BH155" s="3">
        <f>IF(+AF155&gt;0,AF155," ")</f>
        <v>285</v>
      </c>
      <c r="BI155" s="3">
        <f>IF(+AH155&gt;0,AH155," ")</f>
        <v>68</v>
      </c>
      <c r="BJ155" s="3">
        <f>IF(+AJ155&gt;0,AJ155," ")</f>
        <v>66</v>
      </c>
      <c r="BK155" s="3">
        <f>IF(+AL155&gt;0,AL155," ")</f>
        <v>282</v>
      </c>
      <c r="BL155" s="3">
        <f>IF(+AN155&gt;0,AN155," ")</f>
        <v>91</v>
      </c>
      <c r="BM155" s="3" t="str">
        <f>IF(+AP155&gt;0,AP155," ")</f>
        <v xml:space="preserve"> </v>
      </c>
      <c r="BN155" s="43" t="str">
        <f>IF(+AR155&gt;0,AR155," ")</f>
        <v xml:space="preserve"> </v>
      </c>
      <c r="BP155" s="42" t="str">
        <f>IF(AU155=" ","OK",IF(ISBLANK(VLOOKUP(AU155,'Player List'!$A$3:$C$275,3)),"Err",IF(VLOOKUP(AU155,'Player List'!$A$3:$C$275,3)='Player Input'!$B155,"OK",IF(VLOOKUP(AU155,'Player List'!$A$3:$C$275,2)=VLOOKUP($B155,'Lookup Lists'!$A$2:$C$23,3),"CS","Err"))))</f>
        <v>OK</v>
      </c>
      <c r="BQ155" s="3" t="str">
        <f>IF(AV155=" ","OK",IF(ISBLANK(VLOOKUP(AV155,'Player List'!$A$3:$C$275,3)),"Err",IF(VLOOKUP(AV155,'Player List'!$A$3:$C$275,3)='Player Input'!$B155,"OK",IF(VLOOKUP(AV155,'Player List'!$A$3:$C$275,2)=VLOOKUP($B155,'Lookup Lists'!$A$2:$C$23,3),"CS","Err"))))</f>
        <v>OK</v>
      </c>
      <c r="BR155" s="3" t="str">
        <f>IF(AW155=" ","OK",IF(ISBLANK(VLOOKUP(AW155,'Player List'!$A$3:$C$275,3)),"Err",IF(VLOOKUP(AW155,'Player List'!$A$3:$C$275,3)='Player Input'!$B155,"OK",IF(VLOOKUP(AW155,'Player List'!$A$3:$C$275,2)=VLOOKUP($B155,'Lookup Lists'!$A$2:$C$23,3),"CS","Err"))))</f>
        <v>OK</v>
      </c>
      <c r="BS155" s="3" t="str">
        <f>IF(AX155=" ","OK",IF(ISBLANK(VLOOKUP(AX155,'Player List'!$A$3:$C$275,3)),"Err",IF(VLOOKUP(AX155,'Player List'!$A$3:$C$275,3)='Player Input'!$B155,"OK",IF(VLOOKUP(AX155,'Player List'!$A$3:$C$275,2)=VLOOKUP($B155,'Lookup Lists'!$A$2:$C$23,3),"CS","Err"))))</f>
        <v>OK</v>
      </c>
      <c r="BT155" s="3" t="str">
        <f>IF(AY155=" ","OK",IF(ISBLANK(VLOOKUP(AY155,'Player List'!$A$3:$C$275,3)),"Err",IF(VLOOKUP(AY155,'Player List'!$A$3:$C$275,3)='Player Input'!$B155,"OK",IF(VLOOKUP(AY155,'Player List'!$A$3:$C$275,2)=VLOOKUP($B155,'Lookup Lists'!$A$2:$C$23,3),"CS","Err"))))</f>
        <v>OK</v>
      </c>
      <c r="BU155" s="3" t="str">
        <f>IF(AZ155=" ","OK",IF(ISBLANK(VLOOKUP(AZ155,'Player List'!$A$3:$C$275,3)),"Err",IF(VLOOKUP(AZ155,'Player List'!$A$3:$C$275,3)='Player Input'!$B155,"OK",IF(VLOOKUP(AZ155,'Player List'!$A$3:$C$275,2)=VLOOKUP($B155,'Lookup Lists'!$A$2:$C$23,3),"CS","Err"))))</f>
        <v>OK</v>
      </c>
      <c r="BV155" s="3" t="str">
        <f>IF(BA155=" ","OK",IF(ISBLANK(VLOOKUP(BA155,'Player List'!$A$3:$C$275,3)),"Err",IF(VLOOKUP(BA155,'Player List'!$A$3:$C$275,3)='Player Input'!$B155,"OK",IF(VLOOKUP(BA155,'Player List'!$A$3:$C$275,2)=VLOOKUP($B155,'Lookup Lists'!$A$2:$C$23,3),"CS","Err"))))</f>
        <v>OK</v>
      </c>
      <c r="BW155" s="3" t="str">
        <f>IF(BB155=" ","OK",IF(ISBLANK(VLOOKUP(BB155,'Player List'!$A$3:$C$275,3)),"Err",IF(VLOOKUP(BB155,'Player List'!$A$3:$C$275,3)='Player Input'!$B155,"OK",IF(VLOOKUP(BB155,'Player List'!$A$3:$C$275,2)=VLOOKUP($B155,'Lookup Lists'!$A$2:$C$23,3),"CS","Err"))))</f>
        <v>OK</v>
      </c>
      <c r="BX155" s="3" t="str">
        <f>IF(BC155=" ","OK",IF(ISBLANK(VLOOKUP(BC155,'Player List'!$A$3:$C$275,3)),"Err",IF(VLOOKUP(BC155,'Player List'!$A$3:$C$275,3)='Player Input'!$B155,"OK",IF(VLOOKUP(BC155,'Player List'!$A$3:$C$275,2)=VLOOKUP($B155,'Lookup Lists'!$A$2:$C$23,3),"CS","Err"))))</f>
        <v>OK</v>
      </c>
      <c r="BY155" s="3" t="str">
        <f>IF(BD155=" ","OK",IF(ISBLANK(VLOOKUP(BD155,'Player List'!$A$3:$C$275,3)),"Err",IF(VLOOKUP(BD155,'Player List'!$A$3:$C$275,3)='Player Input'!$B155,"OK",IF(VLOOKUP(BD155,'Player List'!$A$3:$C$275,2)=VLOOKUP($B155,'Lookup Lists'!$A$2:$C$23,3),"CS","Err"))))</f>
        <v>OK</v>
      </c>
      <c r="BZ155" s="42" t="str">
        <f>IF(BE155=" ","OK",IF(ISBLANK(VLOOKUP(BE155,'Player List'!$A$3:$C$275,3)),"Err",IF(VLOOKUP(BE155,'Player List'!$A$3:$C$275,3)='Player Input'!$C155,"OK",IF(VLOOKUP(BE155,'Player List'!$A$3:$C$275,2)=VLOOKUP($C155,'Lookup Lists'!$A$2:$C$23,3),"CS","Err"))))</f>
        <v>OK</v>
      </c>
      <c r="CA155" s="3" t="str">
        <f>IF(BF155=" ","OK",IF(ISBLANK(VLOOKUP(BF155,'Player List'!$A$3:$C$275,3)),"Err",IF(VLOOKUP(BF155,'Player List'!$A$3:$C$275,3)='Player Input'!$C155,"OK",IF(VLOOKUP(BF155,'Player List'!$A$3:$C$275,2)=VLOOKUP($C155,'Lookup Lists'!$A$2:$C$23,3),"CS","Err"))))</f>
        <v>OK</v>
      </c>
      <c r="CB155" s="3" t="str">
        <f>IF(BG155=" ","OK",IF(ISBLANK(VLOOKUP(BG155,'Player List'!$A$3:$C$275,3)),"Err",IF(VLOOKUP(BG155,'Player List'!$A$3:$C$275,3)='Player Input'!$C155,"OK",IF(VLOOKUP(BG155,'Player List'!$A$3:$C$275,2)=VLOOKUP($C155,'Lookup Lists'!$A$2:$C$23,3),"CS","Err"))))</f>
        <v>OK</v>
      </c>
      <c r="CC155" s="3" t="str">
        <f>IF(BH155=" ","OK",IF(ISBLANK(VLOOKUP(BH155,'Player List'!$A$3:$C$275,3)),"Err",IF(VLOOKUP(BH155,'Player List'!$A$3:$C$275,3)='Player Input'!$C155,"OK",IF(VLOOKUP(BH155,'Player List'!$A$3:$C$275,2)=VLOOKUP($C155,'Lookup Lists'!$A$2:$C$23,3),"CS","Err"))))</f>
        <v>OK</v>
      </c>
      <c r="CD155" s="3" t="str">
        <f>IF(BI155=" ","OK",IF(ISBLANK(VLOOKUP(BI155,'Player List'!$A$3:$C$275,3)),"Err",IF(VLOOKUP(BI155,'Player List'!$A$3:$C$275,3)='Player Input'!$C155,"OK",IF(VLOOKUP(BI155,'Player List'!$A$3:$C$275,2)=VLOOKUP($C155,'Lookup Lists'!$A$2:$C$23,3),"CS","Err"))))</f>
        <v>OK</v>
      </c>
      <c r="CE155" s="3" t="str">
        <f>IF(BJ155=" ","OK",IF(ISBLANK(VLOOKUP(BJ155,'Player List'!$A$3:$C$275,3)),"Err",IF(VLOOKUP(BJ155,'Player List'!$A$3:$C$275,3)='Player Input'!$C155,"OK",IF(VLOOKUP(BJ155,'Player List'!$A$3:$C$275,2)=VLOOKUP($C155,'Lookup Lists'!$A$2:$C$23,3),"CS","Err"))))</f>
        <v>CS</v>
      </c>
      <c r="CF155" s="3" t="str">
        <f>IF(BK155=" ","OK",IF(ISBLANK(VLOOKUP(BK155,'Player List'!$A$3:$C$275,3)),"Err",IF(VLOOKUP(BK155,'Player List'!$A$3:$C$275,3)='Player Input'!$C155,"OK",IF(VLOOKUP(BK155,'Player List'!$A$3:$C$275,2)=VLOOKUP($C155,'Lookup Lists'!$A$2:$C$23,3),"CS","Err"))))</f>
        <v>OK</v>
      </c>
      <c r="CG155" s="3" t="str">
        <f>IF(BL155=" ","OK",IF(ISBLANK(VLOOKUP(BL155,'Player List'!$A$3:$C$275,3)),"Err",IF(VLOOKUP(BL155,'Player List'!$A$3:$C$275,3)='Player Input'!$C155,"OK",IF(VLOOKUP(BL155,'Player List'!$A$3:$C$275,2)=VLOOKUP($C155,'Lookup Lists'!$A$2:$C$23,3),"CS","Err"))))</f>
        <v>OK</v>
      </c>
      <c r="CH155" s="3" t="str">
        <f>IF(BM155=" ","OK",IF(ISBLANK(VLOOKUP(BM155,'Player List'!$A$3:$C$275,3)),"Err",IF(VLOOKUP(BM155,'Player List'!$A$3:$C$275,3)='Player Input'!$C155,"OK",IF(VLOOKUP(BM155,'Player List'!$A$3:$C$275,2)=VLOOKUP($C155,'Lookup Lists'!$A$2:$C$23,3),"CS","Err"))))</f>
        <v>OK</v>
      </c>
      <c r="CI155" s="43" t="str">
        <f>IF(BN155=" ","OK",IF(ISBLANK(VLOOKUP(BN155,'Player List'!$A$3:$C$275,3)),"Err",IF(VLOOKUP(BN155,'Player List'!$A$3:$C$275,3)='Player Input'!$C155,"OK",IF(VLOOKUP(BN155,'Player List'!$A$3:$C$275,2)=VLOOKUP($C155,'Lookup Lists'!$A$2:$C$23,3),"CS","Err"))))</f>
        <v>OK</v>
      </c>
    </row>
    <row r="156" spans="1:87" x14ac:dyDescent="0.2">
      <c r="A156" s="108">
        <v>42772</v>
      </c>
      <c r="B156" s="109" t="s">
        <v>261</v>
      </c>
      <c r="C156" s="109" t="s">
        <v>275</v>
      </c>
      <c r="D156" s="60" t="str">
        <f t="shared" si="106"/>
        <v>OK</v>
      </c>
      <c r="E156" s="42">
        <v>169</v>
      </c>
      <c r="F156" s="46" t="str">
        <f>VLOOKUP(E156,'Player List'!$A$3:$F$275,6)</f>
        <v>W SOILLEUX</v>
      </c>
      <c r="G156" s="3">
        <v>355</v>
      </c>
      <c r="H156" s="46" t="str">
        <f>VLOOKUP(G156,'Player List'!$A$3:$F$275,6)</f>
        <v>A NASH</v>
      </c>
      <c r="I156" s="3">
        <v>174</v>
      </c>
      <c r="J156" s="46" t="str">
        <f>VLOOKUP(I156,'Player List'!$A$3:$F$275,6)</f>
        <v>V HODGES</v>
      </c>
      <c r="K156" s="3">
        <v>175</v>
      </c>
      <c r="L156" s="46" t="str">
        <f>VLOOKUP(K156,'Player List'!$A$3:$F$275,6)</f>
        <v>R POTTER</v>
      </c>
      <c r="M156" s="42">
        <v>222</v>
      </c>
      <c r="N156" s="46" t="str">
        <f>VLOOKUP(M156,'Player List'!$A$3:$F$275,6)</f>
        <v>G JAMES</v>
      </c>
      <c r="O156" s="3">
        <v>176</v>
      </c>
      <c r="P156" s="46" t="str">
        <f>VLOOKUP(O156,'Player List'!$A$3:$F$275,6)</f>
        <v>P KITTO</v>
      </c>
      <c r="Q156" s="3">
        <v>170</v>
      </c>
      <c r="R156" s="46" t="str">
        <f>VLOOKUP(Q156,'Player List'!$A$3:$F$275,6)</f>
        <v>M BROWNING</v>
      </c>
      <c r="S156" s="3">
        <v>167</v>
      </c>
      <c r="T156" s="47" t="str">
        <f>VLOOKUP(S156,'Player List'!$A$3:$F$275,6)</f>
        <v>T HORTON-SMITH</v>
      </c>
      <c r="U156" s="46"/>
      <c r="V156" s="46" t="e">
        <f>VLOOKUP(U156,'Player List'!$A$3:$F$275,6)</f>
        <v>#N/A</v>
      </c>
      <c r="W156" s="46"/>
      <c r="X156" s="47" t="e">
        <f>VLOOKUP(W156,'Player List'!$A$3:$F$275,6)</f>
        <v>#N/A</v>
      </c>
      <c r="Y156" s="34"/>
      <c r="Z156" s="42">
        <v>142</v>
      </c>
      <c r="AA156" s="46" t="str">
        <f>VLOOKUP(Z156,'Player List'!$A$3:$F$275,6)</f>
        <v>D HOLMES</v>
      </c>
      <c r="AB156" s="3">
        <v>288</v>
      </c>
      <c r="AC156" s="46" t="str">
        <f>VLOOKUP(AB156,'Player List'!$A$3:$F$275,6)</f>
        <v>N COOPER</v>
      </c>
      <c r="AD156" s="3">
        <v>171</v>
      </c>
      <c r="AE156" s="46" t="str">
        <f>VLOOKUP(AD156,'Player List'!$A$3:$F$275,6)</f>
        <v>R DAWSON</v>
      </c>
      <c r="AF156" s="3">
        <v>201</v>
      </c>
      <c r="AG156" s="47" t="str">
        <f>VLOOKUP(AF156,'Player List'!$A$3:$F$275,6)</f>
        <v>S COX</v>
      </c>
      <c r="AH156" s="42">
        <v>205</v>
      </c>
      <c r="AI156" s="46" t="str">
        <f>VLOOKUP(AH156,'Player List'!$A$3:$F$275,6)</f>
        <v>J WATKINS</v>
      </c>
      <c r="AJ156" s="3">
        <v>206</v>
      </c>
      <c r="AK156" s="46" t="str">
        <f>VLOOKUP(AJ156,'Player List'!$A$3:$F$275,6)</f>
        <v>P CLARK</v>
      </c>
      <c r="AL156" s="3">
        <v>236</v>
      </c>
      <c r="AM156" s="46" t="str">
        <f>VLOOKUP(AL156,'Player List'!$A$3:$F$275,6)</f>
        <v>D COX</v>
      </c>
      <c r="AN156" s="3">
        <v>276</v>
      </c>
      <c r="AO156" s="47" t="str">
        <f>VLOOKUP(AN156,'Player List'!$A$3:$F$275,6)</f>
        <v>B WATKINS</v>
      </c>
      <c r="AP156" s="46"/>
      <c r="AQ156" s="46" t="e">
        <f>VLOOKUP(AP156,'Player List'!$A$3:$F$275,6)</f>
        <v>#N/A</v>
      </c>
      <c r="AR156" s="46"/>
      <c r="AS156" s="47" t="e">
        <f>VLOOKUP(AR156,'Player List'!$A$3:$F$275,6)</f>
        <v>#N/A</v>
      </c>
      <c r="AU156" s="42">
        <f t="shared" si="74"/>
        <v>169</v>
      </c>
      <c r="AV156" s="3">
        <f t="shared" si="75"/>
        <v>355</v>
      </c>
      <c r="AW156" s="3">
        <f t="shared" si="76"/>
        <v>174</v>
      </c>
      <c r="AX156" s="3">
        <f t="shared" si="77"/>
        <v>175</v>
      </c>
      <c r="AY156" s="3">
        <f t="shared" si="78"/>
        <v>222</v>
      </c>
      <c r="AZ156" s="3">
        <f t="shared" si="79"/>
        <v>176</v>
      </c>
      <c r="BA156" s="3">
        <f t="shared" si="80"/>
        <v>170</v>
      </c>
      <c r="BB156" s="3">
        <f t="shared" si="81"/>
        <v>167</v>
      </c>
      <c r="BC156" s="3" t="str">
        <f t="shared" si="107"/>
        <v xml:space="preserve"> </v>
      </c>
      <c r="BD156" s="3" t="str">
        <f t="shared" si="108"/>
        <v xml:space="preserve"> </v>
      </c>
      <c r="BE156" s="42">
        <f t="shared" si="82"/>
        <v>142</v>
      </c>
      <c r="BF156" s="3">
        <f t="shared" si="83"/>
        <v>288</v>
      </c>
      <c r="BG156" s="3">
        <f t="shared" si="84"/>
        <v>171</v>
      </c>
      <c r="BH156" s="3">
        <f t="shared" si="85"/>
        <v>201</v>
      </c>
      <c r="BI156" s="3">
        <f t="shared" si="86"/>
        <v>205</v>
      </c>
      <c r="BJ156" s="3">
        <f t="shared" si="87"/>
        <v>206</v>
      </c>
      <c r="BK156" s="3">
        <f t="shared" si="88"/>
        <v>236</v>
      </c>
      <c r="BL156" s="3">
        <f t="shared" si="89"/>
        <v>276</v>
      </c>
      <c r="BM156" s="3" t="str">
        <f t="shared" si="109"/>
        <v xml:space="preserve"> </v>
      </c>
      <c r="BN156" s="43" t="str">
        <f t="shared" si="110"/>
        <v xml:space="preserve"> </v>
      </c>
      <c r="BP156" s="42" t="str">
        <f>IF(AU156=" ","OK",IF(ISBLANK(VLOOKUP(AU156,'Player List'!$A$3:$C$275,3)),"Err",IF(VLOOKUP(AU156,'Player List'!$A$3:$C$275,3)='Player Input'!$B156,"OK",IF(VLOOKUP(AU156,'Player List'!$A$3:$C$275,2)=VLOOKUP($B156,'Lookup Lists'!$A$2:$C$23,3),"CS","Err"))))</f>
        <v>OK</v>
      </c>
      <c r="BQ156" s="3" t="str">
        <f>IF(AV156=" ","OK",IF(ISBLANK(VLOOKUP(AV156,'Player List'!$A$3:$C$275,3)),"Err",IF(VLOOKUP(AV156,'Player List'!$A$3:$C$275,3)='Player Input'!$B156,"OK",IF(VLOOKUP(AV156,'Player List'!$A$3:$C$275,2)=VLOOKUP($B156,'Lookup Lists'!$A$2:$C$23,3),"CS","Err"))))</f>
        <v>OK</v>
      </c>
      <c r="BR156" s="3" t="str">
        <f>IF(AW156=" ","OK",IF(ISBLANK(VLOOKUP(AW156,'Player List'!$A$3:$C$275,3)),"Err",IF(VLOOKUP(AW156,'Player List'!$A$3:$C$275,3)='Player Input'!$B156,"OK",IF(VLOOKUP(AW156,'Player List'!$A$3:$C$275,2)=VLOOKUP($B156,'Lookup Lists'!$A$2:$C$23,3),"CS","Err"))))</f>
        <v>OK</v>
      </c>
      <c r="BS156" s="3" t="str">
        <f>IF(AX156=" ","OK",IF(ISBLANK(VLOOKUP(AX156,'Player List'!$A$3:$C$275,3)),"Err",IF(VLOOKUP(AX156,'Player List'!$A$3:$C$275,3)='Player Input'!$B156,"OK",IF(VLOOKUP(AX156,'Player List'!$A$3:$C$275,2)=VLOOKUP($B156,'Lookup Lists'!$A$2:$C$23,3),"CS","Err"))))</f>
        <v>OK</v>
      </c>
      <c r="BT156" s="3" t="str">
        <f>IF(AY156=" ","OK",IF(ISBLANK(VLOOKUP(AY156,'Player List'!$A$3:$C$275,3)),"Err",IF(VLOOKUP(AY156,'Player List'!$A$3:$C$275,3)='Player Input'!$B156,"OK",IF(VLOOKUP(AY156,'Player List'!$A$3:$C$275,2)=VLOOKUP($B156,'Lookup Lists'!$A$2:$C$23,3),"CS","Err"))))</f>
        <v>OK</v>
      </c>
      <c r="BU156" s="3" t="str">
        <f>IF(AZ156=" ","OK",IF(ISBLANK(VLOOKUP(AZ156,'Player List'!$A$3:$C$275,3)),"Err",IF(VLOOKUP(AZ156,'Player List'!$A$3:$C$275,3)='Player Input'!$B156,"OK",IF(VLOOKUP(AZ156,'Player List'!$A$3:$C$275,2)=VLOOKUP($B156,'Lookup Lists'!$A$2:$C$23,3),"CS","Err"))))</f>
        <v>OK</v>
      </c>
      <c r="BV156" s="3" t="str">
        <f>IF(BA156=" ","OK",IF(ISBLANK(VLOOKUP(BA156,'Player List'!$A$3:$C$275,3)),"Err",IF(VLOOKUP(BA156,'Player List'!$A$3:$C$275,3)='Player Input'!$B156,"OK",IF(VLOOKUP(BA156,'Player List'!$A$3:$C$275,2)=VLOOKUP($B156,'Lookup Lists'!$A$2:$C$23,3),"CS","Err"))))</f>
        <v>OK</v>
      </c>
      <c r="BW156" s="3" t="str">
        <f>IF(BB156=" ","OK",IF(ISBLANK(VLOOKUP(BB156,'Player List'!$A$3:$C$275,3)),"Err",IF(VLOOKUP(BB156,'Player List'!$A$3:$C$275,3)='Player Input'!$B156,"OK",IF(VLOOKUP(BB156,'Player List'!$A$3:$C$275,2)=VLOOKUP($B156,'Lookup Lists'!$A$2:$C$23,3),"CS","Err"))))</f>
        <v>OK</v>
      </c>
      <c r="BX156" s="3" t="str">
        <f>IF(BC156=" ","OK",IF(ISBLANK(VLOOKUP(BC156,'Player List'!$A$3:$C$275,3)),"Err",IF(VLOOKUP(BC156,'Player List'!$A$3:$C$275,3)='Player Input'!$B156,"OK",IF(VLOOKUP(BC156,'Player List'!$A$3:$C$275,2)=VLOOKUP($B156,'Lookup Lists'!$A$2:$C$23,3),"CS","Err"))))</f>
        <v>OK</v>
      </c>
      <c r="BY156" s="3" t="str">
        <f>IF(BD156=" ","OK",IF(ISBLANK(VLOOKUP(BD156,'Player List'!$A$3:$C$275,3)),"Err",IF(VLOOKUP(BD156,'Player List'!$A$3:$C$275,3)='Player Input'!$B156,"OK",IF(VLOOKUP(BD156,'Player List'!$A$3:$C$275,2)=VLOOKUP($B156,'Lookup Lists'!$A$2:$C$23,3),"CS","Err"))))</f>
        <v>OK</v>
      </c>
      <c r="BZ156" s="42" t="str">
        <f>IF(BE156=" ","OK",IF(ISBLANK(VLOOKUP(BE156,'Player List'!$A$3:$C$275,3)),"Err",IF(VLOOKUP(BE156,'Player List'!$A$3:$C$275,3)='Player Input'!$C156,"OK",IF(VLOOKUP(BE156,'Player List'!$A$3:$C$275,2)=VLOOKUP($C156,'Lookup Lists'!$A$2:$C$23,3),"CS","Err"))))</f>
        <v>OK</v>
      </c>
      <c r="CA156" s="3" t="str">
        <f>IF(BF156=" ","OK",IF(ISBLANK(VLOOKUP(BF156,'Player List'!$A$3:$C$275,3)),"Err",IF(VLOOKUP(BF156,'Player List'!$A$3:$C$275,3)='Player Input'!$C156,"OK",IF(VLOOKUP(BF156,'Player List'!$A$3:$C$275,2)=VLOOKUP($C156,'Lookup Lists'!$A$2:$C$23,3),"CS","Err"))))</f>
        <v>OK</v>
      </c>
      <c r="CB156" s="3" t="str">
        <f>IF(BG156=" ","OK",IF(ISBLANK(VLOOKUP(BG156,'Player List'!$A$3:$C$275,3)),"Err",IF(VLOOKUP(BG156,'Player List'!$A$3:$C$275,3)='Player Input'!$C156,"OK",IF(VLOOKUP(BG156,'Player List'!$A$3:$C$275,2)=VLOOKUP($C156,'Lookup Lists'!$A$2:$C$23,3),"CS","Err"))))</f>
        <v>OK</v>
      </c>
      <c r="CC156" s="3" t="str">
        <f>IF(BH156=" ","OK",IF(ISBLANK(VLOOKUP(BH156,'Player List'!$A$3:$C$275,3)),"Err",IF(VLOOKUP(BH156,'Player List'!$A$3:$C$275,3)='Player Input'!$C156,"OK",IF(VLOOKUP(BH156,'Player List'!$A$3:$C$275,2)=VLOOKUP($C156,'Lookup Lists'!$A$2:$C$23,3),"CS","Err"))))</f>
        <v>OK</v>
      </c>
      <c r="CD156" s="3" t="str">
        <f>IF(BI156=" ","OK",IF(ISBLANK(VLOOKUP(BI156,'Player List'!$A$3:$C$275,3)),"Err",IF(VLOOKUP(BI156,'Player List'!$A$3:$C$275,3)='Player Input'!$C156,"OK",IF(VLOOKUP(BI156,'Player List'!$A$3:$C$275,2)=VLOOKUP($C156,'Lookup Lists'!$A$2:$C$23,3),"CS","Err"))))</f>
        <v>OK</v>
      </c>
      <c r="CE156" s="3" t="str">
        <f>IF(BJ156=" ","OK",IF(ISBLANK(VLOOKUP(BJ156,'Player List'!$A$3:$C$275,3)),"Err",IF(VLOOKUP(BJ156,'Player List'!$A$3:$C$275,3)='Player Input'!$C156,"OK",IF(VLOOKUP(BJ156,'Player List'!$A$3:$C$275,2)=VLOOKUP($C156,'Lookup Lists'!$A$2:$C$23,3),"CS","Err"))))</f>
        <v>OK</v>
      </c>
      <c r="CF156" s="3" t="str">
        <f>IF(BK156=" ","OK",IF(ISBLANK(VLOOKUP(BK156,'Player List'!$A$3:$C$275,3)),"Err",IF(VLOOKUP(BK156,'Player List'!$A$3:$C$275,3)='Player Input'!$C156,"OK",IF(VLOOKUP(BK156,'Player List'!$A$3:$C$275,2)=VLOOKUP($C156,'Lookup Lists'!$A$2:$C$23,3),"CS","Err"))))</f>
        <v>OK</v>
      </c>
      <c r="CG156" s="3" t="str">
        <f>IF(BL156=" ","OK",IF(ISBLANK(VLOOKUP(BL156,'Player List'!$A$3:$C$275,3)),"Err",IF(VLOOKUP(BL156,'Player List'!$A$3:$C$275,3)='Player Input'!$C156,"OK",IF(VLOOKUP(BL156,'Player List'!$A$3:$C$275,2)=VLOOKUP($C156,'Lookup Lists'!$A$2:$C$23,3),"CS","Err"))))</f>
        <v>OK</v>
      </c>
      <c r="CH156" s="3" t="str">
        <f>IF(BM156=" ","OK",IF(ISBLANK(VLOOKUP(BM156,'Player List'!$A$3:$C$275,3)),"Err",IF(VLOOKUP(BM156,'Player List'!$A$3:$C$275,3)='Player Input'!$C156,"OK",IF(VLOOKUP(BM156,'Player List'!$A$3:$C$275,2)=VLOOKUP($C156,'Lookup Lists'!$A$2:$C$23,3),"CS","Err"))))</f>
        <v>OK</v>
      </c>
      <c r="CI156" s="43" t="str">
        <f>IF(BN156=" ","OK",IF(ISBLANK(VLOOKUP(BN156,'Player List'!$A$3:$C$275,3)),"Err",IF(VLOOKUP(BN156,'Player List'!$A$3:$C$275,3)='Player Input'!$C156,"OK",IF(VLOOKUP(BN156,'Player List'!$A$3:$C$275,2)=VLOOKUP($C156,'Lookup Lists'!$A$2:$C$23,3),"CS","Err"))))</f>
        <v>OK</v>
      </c>
    </row>
    <row r="157" spans="1:87" x14ac:dyDescent="0.2">
      <c r="A157" s="108">
        <v>42773</v>
      </c>
      <c r="B157" s="109" t="s">
        <v>390</v>
      </c>
      <c r="C157" s="109" t="s">
        <v>10</v>
      </c>
      <c r="D157" s="60" t="str">
        <f t="shared" si="106"/>
        <v>CS</v>
      </c>
      <c r="E157" s="42">
        <v>364</v>
      </c>
      <c r="F157" s="46" t="str">
        <f>VLOOKUP(E157,'Player List'!$A$3:$F$275,6)</f>
        <v>C LEVY</v>
      </c>
      <c r="G157" s="3">
        <v>362</v>
      </c>
      <c r="H157" s="46" t="str">
        <f>VLOOKUP(G157,'Player List'!$A$3:$F$275,6)</f>
        <v>P BEARMAN</v>
      </c>
      <c r="I157" s="3">
        <v>342</v>
      </c>
      <c r="J157" s="46" t="str">
        <f>VLOOKUP(I157,'Player List'!$A$3:$F$275,6)</f>
        <v>K WOODEN</v>
      </c>
      <c r="K157" s="3">
        <v>343</v>
      </c>
      <c r="L157" s="46" t="str">
        <f>VLOOKUP(K157,'Player List'!$A$3:$F$275,6)</f>
        <v>J MILLER</v>
      </c>
      <c r="M157" s="42">
        <v>360</v>
      </c>
      <c r="N157" s="46" t="str">
        <f>VLOOKUP(M157,'Player List'!$A$3:$F$275,6)</f>
        <v>P GOULDING</v>
      </c>
      <c r="O157" s="3">
        <v>344</v>
      </c>
      <c r="P157" s="46" t="str">
        <f>VLOOKUP(O157,'Player List'!$A$3:$F$275,6)</f>
        <v>J TIDY</v>
      </c>
      <c r="Q157" s="3">
        <v>349</v>
      </c>
      <c r="R157" s="46" t="str">
        <f>VLOOKUP(Q157,'Player List'!$A$3:$F$275,6)</f>
        <v>J MURDOCK</v>
      </c>
      <c r="S157" s="3">
        <v>339</v>
      </c>
      <c r="T157" s="47" t="str">
        <f>VLOOKUP(S157,'Player List'!$A$3:$F$275,6)</f>
        <v>R HARRIS</v>
      </c>
      <c r="U157" s="46"/>
      <c r="V157" s="46" t="e">
        <f>VLOOKUP(U157,'Player List'!$A$3:$F$275,6)</f>
        <v>#N/A</v>
      </c>
      <c r="W157" s="46"/>
      <c r="X157" s="47" t="e">
        <f>VLOOKUP(W157,'Player List'!$A$3:$F$275,6)</f>
        <v>#N/A</v>
      </c>
      <c r="Y157" s="34"/>
      <c r="Z157" s="42">
        <v>52</v>
      </c>
      <c r="AA157" s="46" t="str">
        <f>VLOOKUP(Z157,'Player List'!$A$3:$F$275,6)</f>
        <v>P DAVIS</v>
      </c>
      <c r="AC157" s="46" t="e">
        <f>VLOOKUP(AB157,'Player List'!$A$3:$F$275,6)</f>
        <v>#N/A</v>
      </c>
      <c r="AD157" s="3">
        <v>50</v>
      </c>
      <c r="AE157" s="46" t="str">
        <f>VLOOKUP(AD157,'Player List'!$A$3:$F$275,6)</f>
        <v>D GRIFFITHS</v>
      </c>
      <c r="AF157" s="3">
        <v>43</v>
      </c>
      <c r="AG157" s="47" t="str">
        <f>VLOOKUP(AF157,'Player List'!$A$3:$F$275,6)</f>
        <v>J STANNARD</v>
      </c>
      <c r="AH157" s="42">
        <v>316</v>
      </c>
      <c r="AI157" s="46" t="str">
        <f>VLOOKUP(AH157,'Player List'!$A$3:$F$275,6)</f>
        <v>D SMITH</v>
      </c>
      <c r="AJ157" s="3">
        <v>323</v>
      </c>
      <c r="AK157" s="46" t="str">
        <f>VLOOKUP(AJ157,'Player List'!$A$3:$F$275,6)</f>
        <v>N LLOYD</v>
      </c>
      <c r="AL157" s="3">
        <v>53</v>
      </c>
      <c r="AM157" s="46" t="str">
        <f>VLOOKUP(AL157,'Player List'!$A$3:$F$275,6)</f>
        <v>C ROWLAND</v>
      </c>
      <c r="AN157" s="3">
        <v>44</v>
      </c>
      <c r="AO157" s="47" t="str">
        <f>VLOOKUP(AN157,'Player List'!$A$3:$F$275,6)</f>
        <v>S STANNARD</v>
      </c>
      <c r="AP157" s="46"/>
      <c r="AQ157" s="46" t="e">
        <f>VLOOKUP(AP157,'Player List'!$A$3:$F$275,6)</f>
        <v>#N/A</v>
      </c>
      <c r="AR157" s="46"/>
      <c r="AS157" s="47" t="e">
        <f>VLOOKUP(AR157,'Player List'!$A$3:$F$275,6)</f>
        <v>#N/A</v>
      </c>
      <c r="AU157" s="42">
        <f t="shared" si="74"/>
        <v>364</v>
      </c>
      <c r="AV157" s="3">
        <f t="shared" si="75"/>
        <v>362</v>
      </c>
      <c r="AW157" s="3">
        <f t="shared" si="76"/>
        <v>342</v>
      </c>
      <c r="AX157" s="3">
        <f t="shared" si="77"/>
        <v>343</v>
      </c>
      <c r="AY157" s="3">
        <f t="shared" si="78"/>
        <v>360</v>
      </c>
      <c r="AZ157" s="3">
        <f t="shared" si="79"/>
        <v>344</v>
      </c>
      <c r="BA157" s="3">
        <f t="shared" si="80"/>
        <v>349</v>
      </c>
      <c r="BB157" s="3">
        <f t="shared" si="81"/>
        <v>339</v>
      </c>
      <c r="BC157" s="3" t="str">
        <f t="shared" si="107"/>
        <v xml:space="preserve"> </v>
      </c>
      <c r="BD157" s="3" t="str">
        <f t="shared" si="108"/>
        <v xml:space="preserve"> </v>
      </c>
      <c r="BE157" s="42">
        <f t="shared" si="82"/>
        <v>52</v>
      </c>
      <c r="BF157" s="3" t="str">
        <f t="shared" si="83"/>
        <v xml:space="preserve"> </v>
      </c>
      <c r="BG157" s="3">
        <f t="shared" si="84"/>
        <v>50</v>
      </c>
      <c r="BH157" s="3">
        <f t="shared" si="85"/>
        <v>43</v>
      </c>
      <c r="BI157" s="3">
        <f t="shared" si="86"/>
        <v>316</v>
      </c>
      <c r="BJ157" s="3">
        <f t="shared" si="87"/>
        <v>323</v>
      </c>
      <c r="BK157" s="3">
        <f t="shared" si="88"/>
        <v>53</v>
      </c>
      <c r="BL157" s="3">
        <f t="shared" si="89"/>
        <v>44</v>
      </c>
      <c r="BM157" s="3" t="str">
        <f t="shared" si="109"/>
        <v xml:space="preserve"> </v>
      </c>
      <c r="BN157" s="43" t="str">
        <f t="shared" si="110"/>
        <v xml:space="preserve"> </v>
      </c>
      <c r="BP157" s="42" t="str">
        <f>IF(AU157=" ","OK",IF(ISBLANK(VLOOKUP(AU157,'Player List'!$A$3:$C$275,3)),"Err",IF(VLOOKUP(AU157,'Player List'!$A$3:$C$275,3)='Player Input'!$B157,"OK",IF(VLOOKUP(AU157,'Player List'!$A$3:$C$275,2)=VLOOKUP($B157,'Lookup Lists'!$A$2:$C$23,3),"CS","Err"))))</f>
        <v>OK</v>
      </c>
      <c r="BQ157" s="3" t="str">
        <f>IF(AV157=" ","OK",IF(ISBLANK(VLOOKUP(AV157,'Player List'!$A$3:$C$275,3)),"Err",IF(VLOOKUP(AV157,'Player List'!$A$3:$C$275,3)='Player Input'!$B157,"OK",IF(VLOOKUP(AV157,'Player List'!$A$3:$C$275,2)=VLOOKUP($B157,'Lookup Lists'!$A$2:$C$23,3),"CS","Err"))))</f>
        <v>OK</v>
      </c>
      <c r="BR157" s="3" t="str">
        <f>IF(AW157=" ","OK",IF(ISBLANK(VLOOKUP(AW157,'Player List'!$A$3:$C$275,3)),"Err",IF(VLOOKUP(AW157,'Player List'!$A$3:$C$275,3)='Player Input'!$B157,"OK",IF(VLOOKUP(AW157,'Player List'!$A$3:$C$275,2)=VLOOKUP($B157,'Lookup Lists'!$A$2:$C$23,3),"CS","Err"))))</f>
        <v>OK</v>
      </c>
      <c r="BS157" s="3" t="str">
        <f>IF(AX157=" ","OK",IF(ISBLANK(VLOOKUP(AX157,'Player List'!$A$3:$C$275,3)),"Err",IF(VLOOKUP(AX157,'Player List'!$A$3:$C$275,3)='Player Input'!$B157,"OK",IF(VLOOKUP(AX157,'Player List'!$A$3:$C$275,2)=VLOOKUP($B157,'Lookup Lists'!$A$2:$C$23,3),"CS","Err"))))</f>
        <v>OK</v>
      </c>
      <c r="BT157" s="3" t="str">
        <f>IF(AY157=" ","OK",IF(ISBLANK(VLOOKUP(AY157,'Player List'!$A$3:$C$275,3)),"Err",IF(VLOOKUP(AY157,'Player List'!$A$3:$C$275,3)='Player Input'!$B157,"OK",IF(VLOOKUP(AY157,'Player List'!$A$3:$C$275,2)=VLOOKUP($B157,'Lookup Lists'!$A$2:$C$23,3),"CS","Err"))))</f>
        <v>CS</v>
      </c>
      <c r="BU157" s="3" t="str">
        <f>IF(AZ157=" ","OK",IF(ISBLANK(VLOOKUP(AZ157,'Player List'!$A$3:$C$275,3)),"Err",IF(VLOOKUP(AZ157,'Player List'!$A$3:$C$275,3)='Player Input'!$B157,"OK",IF(VLOOKUP(AZ157,'Player List'!$A$3:$C$275,2)=VLOOKUP($B157,'Lookup Lists'!$A$2:$C$23,3),"CS","Err"))))</f>
        <v>OK</v>
      </c>
      <c r="BV157" s="3" t="str">
        <f>IF(BA157=" ","OK",IF(ISBLANK(VLOOKUP(BA157,'Player List'!$A$3:$C$275,3)),"Err",IF(VLOOKUP(BA157,'Player List'!$A$3:$C$275,3)='Player Input'!$B157,"OK",IF(VLOOKUP(BA157,'Player List'!$A$3:$C$275,2)=VLOOKUP($B157,'Lookup Lists'!$A$2:$C$23,3),"CS","Err"))))</f>
        <v>OK</v>
      </c>
      <c r="BW157" s="3" t="str">
        <f>IF(BB157=" ","OK",IF(ISBLANK(VLOOKUP(BB157,'Player List'!$A$3:$C$275,3)),"Err",IF(VLOOKUP(BB157,'Player List'!$A$3:$C$275,3)='Player Input'!$B157,"OK",IF(VLOOKUP(BB157,'Player List'!$A$3:$C$275,2)=VLOOKUP($B157,'Lookup Lists'!$A$2:$C$23,3),"CS","Err"))))</f>
        <v>OK</v>
      </c>
      <c r="BX157" s="3" t="str">
        <f>IF(BC157=" ","OK",IF(ISBLANK(VLOOKUP(BC157,'Player List'!$A$3:$C$275,3)),"Err",IF(VLOOKUP(BC157,'Player List'!$A$3:$C$275,3)='Player Input'!$B157,"OK",IF(VLOOKUP(BC157,'Player List'!$A$3:$C$275,2)=VLOOKUP($B157,'Lookup Lists'!$A$2:$C$23,3),"CS","Err"))))</f>
        <v>OK</v>
      </c>
      <c r="BY157" s="3" t="str">
        <f>IF(BD157=" ","OK",IF(ISBLANK(VLOOKUP(BD157,'Player List'!$A$3:$C$275,3)),"Err",IF(VLOOKUP(BD157,'Player List'!$A$3:$C$275,3)='Player Input'!$B157,"OK",IF(VLOOKUP(BD157,'Player List'!$A$3:$C$275,2)=VLOOKUP($B157,'Lookup Lists'!$A$2:$C$23,3),"CS","Err"))))</f>
        <v>OK</v>
      </c>
      <c r="BZ157" s="42" t="str">
        <f>IF(BE157=" ","OK",IF(ISBLANK(VLOOKUP(BE157,'Player List'!$A$3:$C$275,3)),"Err",IF(VLOOKUP(BE157,'Player List'!$A$3:$C$275,3)='Player Input'!$C157,"OK",IF(VLOOKUP(BE157,'Player List'!$A$3:$C$275,2)=VLOOKUP($C157,'Lookup Lists'!$A$2:$C$23,3),"CS","Err"))))</f>
        <v>OK</v>
      </c>
      <c r="CA157" s="3" t="str">
        <f>IF(BF157=" ","OK",IF(ISBLANK(VLOOKUP(BF157,'Player List'!$A$3:$C$275,3)),"Err",IF(VLOOKUP(BF157,'Player List'!$A$3:$C$275,3)='Player Input'!$C157,"OK",IF(VLOOKUP(BF157,'Player List'!$A$3:$C$275,2)=VLOOKUP($C157,'Lookup Lists'!$A$2:$C$23,3),"CS","Err"))))</f>
        <v>OK</v>
      </c>
      <c r="CB157" s="3" t="str">
        <f>IF(BG157=" ","OK",IF(ISBLANK(VLOOKUP(BG157,'Player List'!$A$3:$C$275,3)),"Err",IF(VLOOKUP(BG157,'Player List'!$A$3:$C$275,3)='Player Input'!$C157,"OK",IF(VLOOKUP(BG157,'Player List'!$A$3:$C$275,2)=VLOOKUP($C157,'Lookup Lists'!$A$2:$C$23,3),"CS","Err"))))</f>
        <v>OK</v>
      </c>
      <c r="CC157" s="3" t="str">
        <f>IF(BH157=" ","OK",IF(ISBLANK(VLOOKUP(BH157,'Player List'!$A$3:$C$275,3)),"Err",IF(VLOOKUP(BH157,'Player List'!$A$3:$C$275,3)='Player Input'!$C157,"OK",IF(VLOOKUP(BH157,'Player List'!$A$3:$C$275,2)=VLOOKUP($C157,'Lookup Lists'!$A$2:$C$23,3),"CS","Err"))))</f>
        <v>OK</v>
      </c>
      <c r="CD157" s="3" t="str">
        <f>IF(BI157=" ","OK",IF(ISBLANK(VLOOKUP(BI157,'Player List'!$A$3:$C$275,3)),"Err",IF(VLOOKUP(BI157,'Player List'!$A$3:$C$275,3)='Player Input'!$C157,"OK",IF(VLOOKUP(BI157,'Player List'!$A$3:$C$275,2)=VLOOKUP($C157,'Lookup Lists'!$A$2:$C$23,3),"CS","Err"))))</f>
        <v>OK</v>
      </c>
      <c r="CE157" s="3" t="str">
        <f>IF(BJ157=" ","OK",IF(ISBLANK(VLOOKUP(BJ157,'Player List'!$A$3:$C$275,3)),"Err",IF(VLOOKUP(BJ157,'Player List'!$A$3:$C$275,3)='Player Input'!$C157,"OK",IF(VLOOKUP(BJ157,'Player List'!$A$3:$C$275,2)=VLOOKUP($C157,'Lookup Lists'!$A$2:$C$23,3),"CS","Err"))))</f>
        <v>OK</v>
      </c>
      <c r="CF157" s="3" t="str">
        <f>IF(BK157=" ","OK",IF(ISBLANK(VLOOKUP(BK157,'Player List'!$A$3:$C$275,3)),"Err",IF(VLOOKUP(BK157,'Player List'!$A$3:$C$275,3)='Player Input'!$C157,"OK",IF(VLOOKUP(BK157,'Player List'!$A$3:$C$275,2)=VLOOKUP($C157,'Lookup Lists'!$A$2:$C$23,3),"CS","Err"))))</f>
        <v>OK</v>
      </c>
      <c r="CG157" s="3" t="str">
        <f>IF(BL157=" ","OK",IF(ISBLANK(VLOOKUP(BL157,'Player List'!$A$3:$C$275,3)),"Err",IF(VLOOKUP(BL157,'Player List'!$A$3:$C$275,3)='Player Input'!$C157,"OK",IF(VLOOKUP(BL157,'Player List'!$A$3:$C$275,2)=VLOOKUP($C157,'Lookup Lists'!$A$2:$C$23,3),"CS","Err"))))</f>
        <v>OK</v>
      </c>
      <c r="CH157" s="3" t="str">
        <f>IF(BM157=" ","OK",IF(ISBLANK(VLOOKUP(BM157,'Player List'!$A$3:$C$275,3)),"Err",IF(VLOOKUP(BM157,'Player List'!$A$3:$C$275,3)='Player Input'!$C157,"OK",IF(VLOOKUP(BM157,'Player List'!$A$3:$C$275,2)=VLOOKUP($C157,'Lookup Lists'!$A$2:$C$23,3),"CS","Err"))))</f>
        <v>OK</v>
      </c>
      <c r="CI157" s="43" t="str">
        <f>IF(BN157=" ","OK",IF(ISBLANK(VLOOKUP(BN157,'Player List'!$A$3:$C$275,3)),"Err",IF(VLOOKUP(BN157,'Player List'!$A$3:$C$275,3)='Player Input'!$C157,"OK",IF(VLOOKUP(BN157,'Player List'!$A$3:$C$275,2)=VLOOKUP($C157,'Lookup Lists'!$A$2:$C$23,3),"CS","Err"))))</f>
        <v>OK</v>
      </c>
    </row>
    <row r="158" spans="1:87" x14ac:dyDescent="0.2">
      <c r="A158" s="90">
        <v>42774</v>
      </c>
      <c r="B158" s="89" t="s">
        <v>347</v>
      </c>
      <c r="C158" s="89" t="s">
        <v>269</v>
      </c>
      <c r="D158" s="60" t="str">
        <f t="shared" si="106"/>
        <v>OK</v>
      </c>
      <c r="E158" s="42">
        <v>75</v>
      </c>
      <c r="F158" s="46" t="str">
        <f>VLOOKUP(E158,'Player List'!$A$3:$F$275,6)</f>
        <v>S WHITTINGHAM</v>
      </c>
      <c r="G158" s="3">
        <v>88</v>
      </c>
      <c r="H158" s="46" t="str">
        <f>VLOOKUP(G158,'Player List'!$A$3:$F$275,6)</f>
        <v>J MORRIS</v>
      </c>
      <c r="I158" s="3">
        <v>72</v>
      </c>
      <c r="J158" s="46" t="str">
        <f>VLOOKUP(I158,'Player List'!$A$3:$F$275,6)</f>
        <v>H VITALE</v>
      </c>
      <c r="K158" s="3">
        <v>73</v>
      </c>
      <c r="L158" s="46" t="str">
        <f>VLOOKUP(K158,'Player List'!$A$3:$F$275,6)</f>
        <v>T VITALE</v>
      </c>
      <c r="M158" s="42">
        <v>82</v>
      </c>
      <c r="N158" s="46" t="str">
        <f>VLOOKUP(M158,'Player List'!$A$3:$F$275,6)</f>
        <v>C BOYSE</v>
      </c>
      <c r="O158" s="3">
        <v>79</v>
      </c>
      <c r="P158" s="46" t="str">
        <f>VLOOKUP(O158,'Player List'!$A$3:$F$275,6)</f>
        <v>A WYE</v>
      </c>
      <c r="Q158" s="3">
        <v>86</v>
      </c>
      <c r="R158" s="46" t="str">
        <f>VLOOKUP(Q158,'Player List'!$A$3:$F$275,6)</f>
        <v>J GWYNNE</v>
      </c>
      <c r="S158" s="3">
        <v>73</v>
      </c>
      <c r="T158" s="47" t="str">
        <f>VLOOKUP(S158,'Player List'!$A$3:$F$275,6)</f>
        <v>T VITALE</v>
      </c>
      <c r="U158" s="46"/>
      <c r="V158" s="46" t="e">
        <f>VLOOKUP(U158,'Player List'!$A$3:$F$275,6)</f>
        <v>#N/A</v>
      </c>
      <c r="W158" s="46"/>
      <c r="X158" s="47" t="e">
        <f>VLOOKUP(W158,'Player List'!$A$3:$F$275,6)</f>
        <v>#N/A</v>
      </c>
      <c r="Y158" s="34"/>
      <c r="Z158" s="42">
        <v>11</v>
      </c>
      <c r="AA158" s="46" t="str">
        <f>VLOOKUP(Z158,'Player List'!$A$3:$F$275,6)</f>
        <v>D WARREN</v>
      </c>
      <c r="AB158" s="3">
        <v>8</v>
      </c>
      <c r="AC158" s="46" t="str">
        <f>VLOOKUP(AB158,'Player List'!$A$3:$F$275,6)</f>
        <v>D SYLVESTER</v>
      </c>
      <c r="AD158" s="3">
        <v>130</v>
      </c>
      <c r="AE158" s="46" t="str">
        <f>VLOOKUP(AD158,'Player List'!$A$3:$F$275,6)</f>
        <v>T GRIFFITHS</v>
      </c>
      <c r="AF158" s="3">
        <v>4</v>
      </c>
      <c r="AG158" s="47" t="str">
        <f>VLOOKUP(AF158,'Player List'!$A$3:$F$275,6)</f>
        <v>R HANCOCK</v>
      </c>
      <c r="AH158" s="42">
        <v>3</v>
      </c>
      <c r="AI158" s="46" t="str">
        <f>VLOOKUP(AH158,'Player List'!$A$3:$F$275,6)</f>
        <v>E EVANS</v>
      </c>
      <c r="AJ158" s="3">
        <v>286</v>
      </c>
      <c r="AK158" s="46" t="str">
        <f>VLOOKUP(AJ158,'Player List'!$A$3:$F$275,6)</f>
        <v>M CONWAY</v>
      </c>
      <c r="AL158" s="3">
        <v>2</v>
      </c>
      <c r="AM158" s="46" t="str">
        <f>VLOOKUP(AL158,'Player List'!$A$3:$F$275,6)</f>
        <v>T DARRINGTON</v>
      </c>
      <c r="AN158" s="3">
        <v>5</v>
      </c>
      <c r="AO158" s="47" t="str">
        <f>VLOOKUP(AN158,'Player List'!$A$3:$F$275,6)</f>
        <v>M MORTIMER</v>
      </c>
      <c r="AP158" s="46"/>
      <c r="AQ158" s="46" t="e">
        <f>VLOOKUP(AP158,'Player List'!$A$3:$F$275,6)</f>
        <v>#N/A</v>
      </c>
      <c r="AR158" s="46"/>
      <c r="AS158" s="47" t="e">
        <f>VLOOKUP(AR158,'Player List'!$A$3:$F$275,6)</f>
        <v>#N/A</v>
      </c>
      <c r="AU158" s="42">
        <f t="shared" si="74"/>
        <v>75</v>
      </c>
      <c r="AV158" s="3">
        <f t="shared" si="75"/>
        <v>88</v>
      </c>
      <c r="AW158" s="3">
        <f t="shared" si="76"/>
        <v>72</v>
      </c>
      <c r="AX158" s="3">
        <f t="shared" si="77"/>
        <v>73</v>
      </c>
      <c r="AY158" s="3">
        <f t="shared" si="78"/>
        <v>82</v>
      </c>
      <c r="AZ158" s="3">
        <f t="shared" si="79"/>
        <v>79</v>
      </c>
      <c r="BA158" s="3">
        <f t="shared" si="80"/>
        <v>86</v>
      </c>
      <c r="BB158" s="3">
        <f t="shared" si="81"/>
        <v>73</v>
      </c>
      <c r="BC158" s="3" t="str">
        <f t="shared" si="107"/>
        <v xml:space="preserve"> </v>
      </c>
      <c r="BD158" s="3" t="str">
        <f t="shared" si="108"/>
        <v xml:space="preserve"> </v>
      </c>
      <c r="BE158" s="42">
        <f t="shared" si="82"/>
        <v>11</v>
      </c>
      <c r="BF158" s="3">
        <f t="shared" si="83"/>
        <v>8</v>
      </c>
      <c r="BG158" s="3">
        <f t="shared" si="84"/>
        <v>130</v>
      </c>
      <c r="BH158" s="3">
        <f t="shared" si="85"/>
        <v>4</v>
      </c>
      <c r="BI158" s="3">
        <f t="shared" si="86"/>
        <v>3</v>
      </c>
      <c r="BJ158" s="3">
        <f t="shared" si="87"/>
        <v>286</v>
      </c>
      <c r="BK158" s="3">
        <f t="shared" si="88"/>
        <v>2</v>
      </c>
      <c r="BL158" s="3">
        <f t="shared" si="89"/>
        <v>5</v>
      </c>
      <c r="BM158" s="3" t="str">
        <f t="shared" si="109"/>
        <v xml:space="preserve"> </v>
      </c>
      <c r="BN158" s="43" t="str">
        <f t="shared" si="110"/>
        <v xml:space="preserve"> </v>
      </c>
      <c r="BP158" s="42" t="str">
        <f>IF(AU158=" ","OK",IF(ISBLANK(VLOOKUP(AU158,'Player List'!$A$3:$C$275,3)),"Err",IF(VLOOKUP(AU158,'Player List'!$A$3:$C$275,3)='Player Input'!$B158,"OK",IF(VLOOKUP(AU158,'Player List'!$A$3:$C$275,2)=VLOOKUP($B158,'Lookup Lists'!$A$2:$C$23,3),"CS","Err"))))</f>
        <v>OK</v>
      </c>
      <c r="BQ158" s="3" t="str">
        <f>IF(AV158=" ","OK",IF(ISBLANK(VLOOKUP(AV158,'Player List'!$A$3:$C$275,3)),"Err",IF(VLOOKUP(AV158,'Player List'!$A$3:$C$275,3)='Player Input'!$B158,"OK",IF(VLOOKUP(AV158,'Player List'!$A$3:$C$275,2)=VLOOKUP($B158,'Lookup Lists'!$A$2:$C$23,3),"CS","Err"))))</f>
        <v>OK</v>
      </c>
      <c r="BR158" s="3" t="str">
        <f>IF(AW158=" ","OK",IF(ISBLANK(VLOOKUP(AW158,'Player List'!$A$3:$C$275,3)),"Err",IF(VLOOKUP(AW158,'Player List'!$A$3:$C$275,3)='Player Input'!$B158,"OK",IF(VLOOKUP(AW158,'Player List'!$A$3:$C$275,2)=VLOOKUP($B158,'Lookup Lists'!$A$2:$C$23,3),"CS","Err"))))</f>
        <v>OK</v>
      </c>
      <c r="BS158" s="3" t="str">
        <f>IF(AX158=" ","OK",IF(ISBLANK(VLOOKUP(AX158,'Player List'!$A$3:$C$275,3)),"Err",IF(VLOOKUP(AX158,'Player List'!$A$3:$C$275,3)='Player Input'!$B158,"OK",IF(VLOOKUP(AX158,'Player List'!$A$3:$C$275,2)=VLOOKUP($B158,'Lookup Lists'!$A$2:$C$23,3),"CS","Err"))))</f>
        <v>OK</v>
      </c>
      <c r="BT158" s="3" t="str">
        <f>IF(AY158=" ","OK",IF(ISBLANK(VLOOKUP(AY158,'Player List'!$A$3:$C$275,3)),"Err",IF(VLOOKUP(AY158,'Player List'!$A$3:$C$275,3)='Player Input'!$B158,"OK",IF(VLOOKUP(AY158,'Player List'!$A$3:$C$275,2)=VLOOKUP($B158,'Lookup Lists'!$A$2:$C$23,3),"CS","Err"))))</f>
        <v>OK</v>
      </c>
      <c r="BU158" s="3" t="str">
        <f>IF(AZ158=" ","OK",IF(ISBLANK(VLOOKUP(AZ158,'Player List'!$A$3:$C$275,3)),"Err",IF(VLOOKUP(AZ158,'Player List'!$A$3:$C$275,3)='Player Input'!$B158,"OK",IF(VLOOKUP(AZ158,'Player List'!$A$3:$C$275,2)=VLOOKUP($B158,'Lookup Lists'!$A$2:$C$23,3),"CS","Err"))))</f>
        <v>OK</v>
      </c>
      <c r="BV158" s="3" t="str">
        <f>IF(BA158=" ","OK",IF(ISBLANK(VLOOKUP(BA158,'Player List'!$A$3:$C$275,3)),"Err",IF(VLOOKUP(BA158,'Player List'!$A$3:$C$275,3)='Player Input'!$B158,"OK",IF(VLOOKUP(BA158,'Player List'!$A$3:$C$275,2)=VLOOKUP($B158,'Lookup Lists'!$A$2:$C$23,3),"CS","Err"))))</f>
        <v>OK</v>
      </c>
      <c r="BW158" s="3" t="str">
        <f>IF(BB158=" ","OK",IF(ISBLANK(VLOOKUP(BB158,'Player List'!$A$3:$C$275,3)),"Err",IF(VLOOKUP(BB158,'Player List'!$A$3:$C$275,3)='Player Input'!$B158,"OK",IF(VLOOKUP(BB158,'Player List'!$A$3:$C$275,2)=VLOOKUP($B158,'Lookup Lists'!$A$2:$C$23,3),"CS","Err"))))</f>
        <v>OK</v>
      </c>
      <c r="BX158" s="3" t="str">
        <f>IF(BC158=" ","OK",IF(ISBLANK(VLOOKUP(BC158,'Player List'!$A$3:$C$275,3)),"Err",IF(VLOOKUP(BC158,'Player List'!$A$3:$C$275,3)='Player Input'!$B158,"OK",IF(VLOOKUP(BC158,'Player List'!$A$3:$C$275,2)=VLOOKUP($B158,'Lookup Lists'!$A$2:$C$23,3),"CS","Err"))))</f>
        <v>OK</v>
      </c>
      <c r="BY158" s="3" t="str">
        <f>IF(BD158=" ","OK",IF(ISBLANK(VLOOKUP(BD158,'Player List'!$A$3:$C$275,3)),"Err",IF(VLOOKUP(BD158,'Player List'!$A$3:$C$275,3)='Player Input'!$B158,"OK",IF(VLOOKUP(BD158,'Player List'!$A$3:$C$275,2)=VLOOKUP($B158,'Lookup Lists'!$A$2:$C$23,3),"CS","Err"))))</f>
        <v>OK</v>
      </c>
      <c r="BZ158" s="42" t="str">
        <f>IF(BE158=" ","OK",IF(ISBLANK(VLOOKUP(BE158,'Player List'!$A$3:$C$275,3)),"Err",IF(VLOOKUP(BE158,'Player List'!$A$3:$C$275,3)='Player Input'!$C158,"OK",IF(VLOOKUP(BE158,'Player List'!$A$3:$C$275,2)=VLOOKUP($C158,'Lookup Lists'!$A$2:$C$23,3),"CS","Err"))))</f>
        <v>OK</v>
      </c>
      <c r="CA158" s="3" t="str">
        <f>IF(BF158=" ","OK",IF(ISBLANK(VLOOKUP(BF158,'Player List'!$A$3:$C$275,3)),"Err",IF(VLOOKUP(BF158,'Player List'!$A$3:$C$275,3)='Player Input'!$C158,"OK",IF(VLOOKUP(BF158,'Player List'!$A$3:$C$275,2)=VLOOKUP($C158,'Lookup Lists'!$A$2:$C$23,3),"CS","Err"))))</f>
        <v>OK</v>
      </c>
      <c r="CB158" s="3" t="str">
        <f>IF(BG158=" ","OK",IF(ISBLANK(VLOOKUP(BG158,'Player List'!$A$3:$C$275,3)),"Err",IF(VLOOKUP(BG158,'Player List'!$A$3:$C$275,3)='Player Input'!$C158,"OK",IF(VLOOKUP(BG158,'Player List'!$A$3:$C$275,2)=VLOOKUP($C158,'Lookup Lists'!$A$2:$C$23,3),"CS","Err"))))</f>
        <v>OK</v>
      </c>
      <c r="CC158" s="3" t="str">
        <f>IF(BH158=" ","OK",IF(ISBLANK(VLOOKUP(BH158,'Player List'!$A$3:$C$275,3)),"Err",IF(VLOOKUP(BH158,'Player List'!$A$3:$C$275,3)='Player Input'!$C158,"OK",IF(VLOOKUP(BH158,'Player List'!$A$3:$C$275,2)=VLOOKUP($C158,'Lookup Lists'!$A$2:$C$23,3),"CS","Err"))))</f>
        <v>OK</v>
      </c>
      <c r="CD158" s="3" t="str">
        <f>IF(BI158=" ","OK",IF(ISBLANK(VLOOKUP(BI158,'Player List'!$A$3:$C$275,3)),"Err",IF(VLOOKUP(BI158,'Player List'!$A$3:$C$275,3)='Player Input'!$C158,"OK",IF(VLOOKUP(BI158,'Player List'!$A$3:$C$275,2)=VLOOKUP($C158,'Lookup Lists'!$A$2:$C$23,3),"CS","Err"))))</f>
        <v>OK</v>
      </c>
      <c r="CE158" s="3" t="str">
        <f>IF(BJ158=" ","OK",IF(ISBLANK(VLOOKUP(BJ158,'Player List'!$A$3:$C$275,3)),"Err",IF(VLOOKUP(BJ158,'Player List'!$A$3:$C$275,3)='Player Input'!$C158,"OK",IF(VLOOKUP(BJ158,'Player List'!$A$3:$C$275,2)=VLOOKUP($C158,'Lookup Lists'!$A$2:$C$23,3),"CS","Err"))))</f>
        <v>OK</v>
      </c>
      <c r="CF158" s="3" t="str">
        <f>IF(BK158=" ","OK",IF(ISBLANK(VLOOKUP(BK158,'Player List'!$A$3:$C$275,3)),"Err",IF(VLOOKUP(BK158,'Player List'!$A$3:$C$275,3)='Player Input'!$C158,"OK",IF(VLOOKUP(BK158,'Player List'!$A$3:$C$275,2)=VLOOKUP($C158,'Lookup Lists'!$A$2:$C$23,3),"CS","Err"))))</f>
        <v>OK</v>
      </c>
      <c r="CG158" s="3" t="str">
        <f>IF(BL158=" ","OK",IF(ISBLANK(VLOOKUP(BL158,'Player List'!$A$3:$C$275,3)),"Err",IF(VLOOKUP(BL158,'Player List'!$A$3:$C$275,3)='Player Input'!$C158,"OK",IF(VLOOKUP(BL158,'Player List'!$A$3:$C$275,2)=VLOOKUP($C158,'Lookup Lists'!$A$2:$C$23,3),"CS","Err"))))</f>
        <v>OK</v>
      </c>
      <c r="CH158" s="3" t="str">
        <f>IF(BM158=" ","OK",IF(ISBLANK(VLOOKUP(BM158,'Player List'!$A$3:$C$275,3)),"Err",IF(VLOOKUP(BM158,'Player List'!$A$3:$C$275,3)='Player Input'!$C158,"OK",IF(VLOOKUP(BM158,'Player List'!$A$3:$C$275,2)=VLOOKUP($C158,'Lookup Lists'!$A$2:$C$23,3),"CS","Err"))))</f>
        <v>OK</v>
      </c>
      <c r="CI158" s="43" t="str">
        <f>IF(BN158=" ","OK",IF(ISBLANK(VLOOKUP(BN158,'Player List'!$A$3:$C$275,3)),"Err",IF(VLOOKUP(BN158,'Player List'!$A$3:$C$275,3)='Player Input'!$C158,"OK",IF(VLOOKUP(BN158,'Player List'!$A$3:$C$275,2)=VLOOKUP($C158,'Lookup Lists'!$A$2:$C$23,3),"CS","Err"))))</f>
        <v>OK</v>
      </c>
    </row>
    <row r="159" spans="1:87" x14ac:dyDescent="0.2">
      <c r="A159" s="90">
        <v>42774</v>
      </c>
      <c r="B159" s="89" t="s">
        <v>327</v>
      </c>
      <c r="C159" s="89" t="s">
        <v>274</v>
      </c>
      <c r="D159" s="60" t="str">
        <f t="shared" si="106"/>
        <v>OK</v>
      </c>
      <c r="E159" s="42">
        <v>104</v>
      </c>
      <c r="F159" s="46" t="str">
        <f>VLOOKUP(E159,'Player List'!$A$3:$F$275,6)</f>
        <v>J SMITH</v>
      </c>
      <c r="G159" s="3">
        <v>95</v>
      </c>
      <c r="H159" s="46" t="str">
        <f>VLOOKUP(G159,'Player List'!$A$3:$F$275,6)</f>
        <v>J HARRIS</v>
      </c>
      <c r="I159" s="3">
        <v>101</v>
      </c>
      <c r="J159" s="46" t="str">
        <f>VLOOKUP(I159,'Player List'!$A$3:$F$275,6)</f>
        <v>I ROBERTS</v>
      </c>
      <c r="K159" s="3">
        <v>90</v>
      </c>
      <c r="L159" s="46" t="str">
        <f>VLOOKUP(K159,'Player List'!$A$3:$F$275,6)</f>
        <v>M ATTWOOD</v>
      </c>
      <c r="M159" s="42">
        <v>97</v>
      </c>
      <c r="N159" s="46" t="str">
        <f>VLOOKUP(M159,'Player List'!$A$3:$F$275,6)</f>
        <v>G JONES</v>
      </c>
      <c r="O159" s="3">
        <v>98</v>
      </c>
      <c r="P159" s="46" t="str">
        <f>VLOOKUP(O159,'Player List'!$A$3:$F$275,6)</f>
        <v>C KITE</v>
      </c>
      <c r="Q159" s="3">
        <v>100</v>
      </c>
      <c r="R159" s="46" t="str">
        <f>VLOOKUP(Q159,'Player List'!$A$3:$F$275,6)</f>
        <v>S KITE</v>
      </c>
      <c r="S159" s="3">
        <v>102</v>
      </c>
      <c r="T159" s="47" t="str">
        <f>VLOOKUP(S159,'Player List'!$A$3:$F$275,6)</f>
        <v>C SMITH</v>
      </c>
      <c r="U159" s="46"/>
      <c r="V159" s="46" t="e">
        <f>VLOOKUP(U159,'Player List'!$A$3:$F$275,6)</f>
        <v>#N/A</v>
      </c>
      <c r="W159" s="46"/>
      <c r="X159" s="47" t="e">
        <f>VLOOKUP(W159,'Player List'!$A$3:$F$275,6)</f>
        <v>#N/A</v>
      </c>
      <c r="Y159" s="34"/>
      <c r="Z159" s="42">
        <v>202</v>
      </c>
      <c r="AA159" s="46" t="str">
        <f>VLOOKUP(Z159,'Player List'!$A$3:$F$275,6)</f>
        <v>M BOWDEN</v>
      </c>
      <c r="AB159" s="3">
        <v>290</v>
      </c>
      <c r="AC159" s="46" t="str">
        <f>VLOOKUP(AB159,'Player List'!$A$3:$F$275,6)</f>
        <v>J JILLINGS</v>
      </c>
      <c r="AD159" s="3">
        <v>204</v>
      </c>
      <c r="AE159" s="46" t="str">
        <f>VLOOKUP(AD159,'Player List'!$A$3:$F$275,6)</f>
        <v>G WATKINS</v>
      </c>
      <c r="AF159" s="3">
        <v>199</v>
      </c>
      <c r="AG159" s="47" t="str">
        <f>VLOOKUP(AF159,'Player List'!$A$3:$F$275,6)</f>
        <v>R COX</v>
      </c>
      <c r="AH159" s="42">
        <v>226</v>
      </c>
      <c r="AI159" s="46" t="str">
        <f>VLOOKUP(AH159,'Player List'!$A$3:$F$275,6)</f>
        <v>D MILLINGTON JONES</v>
      </c>
      <c r="AJ159" s="3">
        <v>193</v>
      </c>
      <c r="AK159" s="46" t="str">
        <f>VLOOKUP(AJ159,'Player List'!$A$3:$F$275,6)</f>
        <v>S ROGERS</v>
      </c>
      <c r="AL159" s="3">
        <v>197</v>
      </c>
      <c r="AM159" s="46" t="str">
        <f>VLOOKUP(AL159,'Player List'!$A$3:$F$275,6)</f>
        <v>J MILLS</v>
      </c>
      <c r="AN159" s="3">
        <v>192</v>
      </c>
      <c r="AO159" s="47" t="str">
        <f>VLOOKUP(AN159,'Player List'!$A$3:$F$275,6)</f>
        <v>P ROGERS</v>
      </c>
      <c r="AP159" s="46"/>
      <c r="AQ159" s="46" t="e">
        <f>VLOOKUP(AP159,'Player List'!$A$3:$F$275,6)</f>
        <v>#N/A</v>
      </c>
      <c r="AR159" s="46"/>
      <c r="AS159" s="47" t="e">
        <f>VLOOKUP(AR159,'Player List'!$A$3:$F$275,6)</f>
        <v>#N/A</v>
      </c>
      <c r="AU159" s="42">
        <f t="shared" ref="AU159:AU184" si="111">IF(+E159&gt;0,E159," ")</f>
        <v>104</v>
      </c>
      <c r="AV159" s="3">
        <f t="shared" ref="AV159:AV184" si="112">IF(+G159&gt;0,G159," ")</f>
        <v>95</v>
      </c>
      <c r="AW159" s="3">
        <f t="shared" ref="AW159:AW184" si="113">IF(+I159&gt;0,I159," ")</f>
        <v>101</v>
      </c>
      <c r="AX159" s="3">
        <f t="shared" ref="AX159:AX184" si="114">IF(+K159&gt;0,K159," ")</f>
        <v>90</v>
      </c>
      <c r="AY159" s="3">
        <f t="shared" ref="AY159:AY184" si="115">IF(+M159&gt;0,M159," ")</f>
        <v>97</v>
      </c>
      <c r="AZ159" s="3">
        <f t="shared" ref="AZ159:AZ184" si="116">IF(+O159&gt;0,O159," ")</f>
        <v>98</v>
      </c>
      <c r="BA159" s="3">
        <f t="shared" ref="BA159:BA184" si="117">IF(+Q159&gt;0,Q159," ")</f>
        <v>100</v>
      </c>
      <c r="BB159" s="3">
        <f t="shared" ref="BB159:BB184" si="118">IF(+S159&gt;0,S159," ")</f>
        <v>102</v>
      </c>
      <c r="BC159" s="3" t="str">
        <f t="shared" si="107"/>
        <v xml:space="preserve"> </v>
      </c>
      <c r="BD159" s="3" t="str">
        <f t="shared" si="108"/>
        <v xml:space="preserve"> </v>
      </c>
      <c r="BE159" s="42">
        <f t="shared" ref="BE159:BE184" si="119">IF(+Z159&gt;0,Z159," ")</f>
        <v>202</v>
      </c>
      <c r="BF159" s="3">
        <f t="shared" ref="BF159:BF184" si="120">IF(+AB159&gt;0,AB159," ")</f>
        <v>290</v>
      </c>
      <c r="BG159" s="3">
        <f t="shared" ref="BG159:BG184" si="121">IF(+AD159&gt;0,AD159," ")</f>
        <v>204</v>
      </c>
      <c r="BH159" s="3">
        <f t="shared" ref="BH159:BH184" si="122">IF(+AF159&gt;0,AF159," ")</f>
        <v>199</v>
      </c>
      <c r="BI159" s="3">
        <f t="shared" ref="BI159:BI184" si="123">IF(+AH159&gt;0,AH159," ")</f>
        <v>226</v>
      </c>
      <c r="BJ159" s="3">
        <f t="shared" ref="BJ159:BJ184" si="124">IF(+AJ159&gt;0,AJ159," ")</f>
        <v>193</v>
      </c>
      <c r="BK159" s="3">
        <f t="shared" ref="BK159:BK184" si="125">IF(+AL159&gt;0,AL159," ")</f>
        <v>197</v>
      </c>
      <c r="BL159" s="3">
        <f t="shared" ref="BL159:BL184" si="126">IF(+AN159&gt;0,AN159," ")</f>
        <v>192</v>
      </c>
      <c r="BM159" s="3" t="str">
        <f t="shared" si="109"/>
        <v xml:space="preserve"> </v>
      </c>
      <c r="BN159" s="43" t="str">
        <f t="shared" si="110"/>
        <v xml:space="preserve"> </v>
      </c>
      <c r="BP159" s="42" t="str">
        <f>IF(AU159=" ","OK",IF(ISBLANK(VLOOKUP(AU159,'Player List'!$A$3:$C$275,3)),"Err",IF(VLOOKUP(AU159,'Player List'!$A$3:$C$275,3)='Player Input'!$B159,"OK",IF(VLOOKUP(AU159,'Player List'!$A$3:$C$275,2)=VLOOKUP($B159,'Lookup Lists'!$A$2:$C$23,3),"CS","Err"))))</f>
        <v>OK</v>
      </c>
      <c r="BQ159" s="3" t="str">
        <f>IF(AV159=" ","OK",IF(ISBLANK(VLOOKUP(AV159,'Player List'!$A$3:$C$275,3)),"Err",IF(VLOOKUP(AV159,'Player List'!$A$3:$C$275,3)='Player Input'!$B159,"OK",IF(VLOOKUP(AV159,'Player List'!$A$3:$C$275,2)=VLOOKUP($B159,'Lookup Lists'!$A$2:$C$23,3),"CS","Err"))))</f>
        <v>OK</v>
      </c>
      <c r="BR159" s="3" t="str">
        <f>IF(AW159=" ","OK",IF(ISBLANK(VLOOKUP(AW159,'Player List'!$A$3:$C$275,3)),"Err",IF(VLOOKUP(AW159,'Player List'!$A$3:$C$275,3)='Player Input'!$B159,"OK",IF(VLOOKUP(AW159,'Player List'!$A$3:$C$275,2)=VLOOKUP($B159,'Lookup Lists'!$A$2:$C$23,3),"CS","Err"))))</f>
        <v>OK</v>
      </c>
      <c r="BS159" s="3" t="str">
        <f>IF(AX159=" ","OK",IF(ISBLANK(VLOOKUP(AX159,'Player List'!$A$3:$C$275,3)),"Err",IF(VLOOKUP(AX159,'Player List'!$A$3:$C$275,3)='Player Input'!$B159,"OK",IF(VLOOKUP(AX159,'Player List'!$A$3:$C$275,2)=VLOOKUP($B159,'Lookup Lists'!$A$2:$C$23,3),"CS","Err"))))</f>
        <v>OK</v>
      </c>
      <c r="BT159" s="3" t="str">
        <f>IF(AY159=" ","OK",IF(ISBLANK(VLOOKUP(AY159,'Player List'!$A$3:$C$275,3)),"Err",IF(VLOOKUP(AY159,'Player List'!$A$3:$C$275,3)='Player Input'!$B159,"OK",IF(VLOOKUP(AY159,'Player List'!$A$3:$C$275,2)=VLOOKUP($B159,'Lookup Lists'!$A$2:$C$23,3),"CS","Err"))))</f>
        <v>OK</v>
      </c>
      <c r="BU159" s="3" t="str">
        <f>IF(AZ159=" ","OK",IF(ISBLANK(VLOOKUP(AZ159,'Player List'!$A$3:$C$275,3)),"Err",IF(VLOOKUP(AZ159,'Player List'!$A$3:$C$275,3)='Player Input'!$B159,"OK",IF(VLOOKUP(AZ159,'Player List'!$A$3:$C$275,2)=VLOOKUP($B159,'Lookup Lists'!$A$2:$C$23,3),"CS","Err"))))</f>
        <v>OK</v>
      </c>
      <c r="BV159" s="3" t="str">
        <f>IF(BA159=" ","OK",IF(ISBLANK(VLOOKUP(BA159,'Player List'!$A$3:$C$275,3)),"Err",IF(VLOOKUP(BA159,'Player List'!$A$3:$C$275,3)='Player Input'!$B159,"OK",IF(VLOOKUP(BA159,'Player List'!$A$3:$C$275,2)=VLOOKUP($B159,'Lookup Lists'!$A$2:$C$23,3),"CS","Err"))))</f>
        <v>OK</v>
      </c>
      <c r="BW159" s="3" t="str">
        <f>IF(BB159=" ","OK",IF(ISBLANK(VLOOKUP(BB159,'Player List'!$A$3:$C$275,3)),"Err",IF(VLOOKUP(BB159,'Player List'!$A$3:$C$275,3)='Player Input'!$B159,"OK",IF(VLOOKUP(BB159,'Player List'!$A$3:$C$275,2)=VLOOKUP($B159,'Lookup Lists'!$A$2:$C$23,3),"CS","Err"))))</f>
        <v>OK</v>
      </c>
      <c r="BX159" s="3" t="str">
        <f>IF(BC159=" ","OK",IF(ISBLANK(VLOOKUP(BC159,'Player List'!$A$3:$C$275,3)),"Err",IF(VLOOKUP(BC159,'Player List'!$A$3:$C$275,3)='Player Input'!$B159,"OK",IF(VLOOKUP(BC159,'Player List'!$A$3:$C$275,2)=VLOOKUP($B159,'Lookup Lists'!$A$2:$C$23,3),"CS","Err"))))</f>
        <v>OK</v>
      </c>
      <c r="BY159" s="3" t="str">
        <f>IF(BD159=" ","OK",IF(ISBLANK(VLOOKUP(BD159,'Player List'!$A$3:$C$275,3)),"Err",IF(VLOOKUP(BD159,'Player List'!$A$3:$C$275,3)='Player Input'!$B159,"OK",IF(VLOOKUP(BD159,'Player List'!$A$3:$C$275,2)=VLOOKUP($B159,'Lookup Lists'!$A$2:$C$23,3),"CS","Err"))))</f>
        <v>OK</v>
      </c>
      <c r="BZ159" s="42" t="str">
        <f>IF(BE159=" ","OK",IF(ISBLANK(VLOOKUP(BE159,'Player List'!$A$3:$C$275,3)),"Err",IF(VLOOKUP(BE159,'Player List'!$A$3:$C$275,3)='Player Input'!$C159,"OK",IF(VLOOKUP(BE159,'Player List'!$A$3:$C$275,2)=VLOOKUP($C159,'Lookup Lists'!$A$2:$C$23,3),"CS","Err"))))</f>
        <v>OK</v>
      </c>
      <c r="CA159" s="3" t="str">
        <f>IF(BF159=" ","OK",IF(ISBLANK(VLOOKUP(BF159,'Player List'!$A$3:$C$275,3)),"Err",IF(VLOOKUP(BF159,'Player List'!$A$3:$C$275,3)='Player Input'!$C159,"OK",IF(VLOOKUP(BF159,'Player List'!$A$3:$C$275,2)=VLOOKUP($C159,'Lookup Lists'!$A$2:$C$23,3),"CS","Err"))))</f>
        <v>OK</v>
      </c>
      <c r="CB159" s="3" t="str">
        <f>IF(BG159=" ","OK",IF(ISBLANK(VLOOKUP(BG159,'Player List'!$A$3:$C$275,3)),"Err",IF(VLOOKUP(BG159,'Player List'!$A$3:$C$275,3)='Player Input'!$C159,"OK",IF(VLOOKUP(BG159,'Player List'!$A$3:$C$275,2)=VLOOKUP($C159,'Lookup Lists'!$A$2:$C$23,3),"CS","Err"))))</f>
        <v>OK</v>
      </c>
      <c r="CC159" s="3" t="str">
        <f>IF(BH159=" ","OK",IF(ISBLANK(VLOOKUP(BH159,'Player List'!$A$3:$C$275,3)),"Err",IF(VLOOKUP(BH159,'Player List'!$A$3:$C$275,3)='Player Input'!$C159,"OK",IF(VLOOKUP(BH159,'Player List'!$A$3:$C$275,2)=VLOOKUP($C159,'Lookup Lists'!$A$2:$C$23,3),"CS","Err"))))</f>
        <v>OK</v>
      </c>
      <c r="CD159" s="3" t="str">
        <f>IF(BI159=" ","OK",IF(ISBLANK(VLOOKUP(BI159,'Player List'!$A$3:$C$275,3)),"Err",IF(VLOOKUP(BI159,'Player List'!$A$3:$C$275,3)='Player Input'!$C159,"OK",IF(VLOOKUP(BI159,'Player List'!$A$3:$C$275,2)=VLOOKUP($C159,'Lookup Lists'!$A$2:$C$23,3),"CS","Err"))))</f>
        <v>OK</v>
      </c>
      <c r="CE159" s="3" t="str">
        <f>IF(BJ159=" ","OK",IF(ISBLANK(VLOOKUP(BJ159,'Player List'!$A$3:$C$275,3)),"Err",IF(VLOOKUP(BJ159,'Player List'!$A$3:$C$275,3)='Player Input'!$C159,"OK",IF(VLOOKUP(BJ159,'Player List'!$A$3:$C$275,2)=VLOOKUP($C159,'Lookup Lists'!$A$2:$C$23,3),"CS","Err"))))</f>
        <v>OK</v>
      </c>
      <c r="CF159" s="3" t="str">
        <f>IF(BK159=" ","OK",IF(ISBLANK(VLOOKUP(BK159,'Player List'!$A$3:$C$275,3)),"Err",IF(VLOOKUP(BK159,'Player List'!$A$3:$C$275,3)='Player Input'!$C159,"OK",IF(VLOOKUP(BK159,'Player List'!$A$3:$C$275,2)=VLOOKUP($C159,'Lookup Lists'!$A$2:$C$23,3),"CS","Err"))))</f>
        <v>OK</v>
      </c>
      <c r="CG159" s="3" t="str">
        <f>IF(BL159=" ","OK",IF(ISBLANK(VLOOKUP(BL159,'Player List'!$A$3:$C$275,3)),"Err",IF(VLOOKUP(BL159,'Player List'!$A$3:$C$275,3)='Player Input'!$C159,"OK",IF(VLOOKUP(BL159,'Player List'!$A$3:$C$275,2)=VLOOKUP($C159,'Lookup Lists'!$A$2:$C$23,3),"CS","Err"))))</f>
        <v>OK</v>
      </c>
      <c r="CH159" s="3" t="str">
        <f>IF(BM159=" ","OK",IF(ISBLANK(VLOOKUP(BM159,'Player List'!$A$3:$C$275,3)),"Err",IF(VLOOKUP(BM159,'Player List'!$A$3:$C$275,3)='Player Input'!$C159,"OK",IF(VLOOKUP(BM159,'Player List'!$A$3:$C$275,2)=VLOOKUP($C159,'Lookup Lists'!$A$2:$C$23,3),"CS","Err"))))</f>
        <v>OK</v>
      </c>
      <c r="CI159" s="43" t="str">
        <f>IF(BN159=" ","OK",IF(ISBLANK(VLOOKUP(BN159,'Player List'!$A$3:$C$275,3)),"Err",IF(VLOOKUP(BN159,'Player List'!$A$3:$C$275,3)='Player Input'!$C159,"OK",IF(VLOOKUP(BN159,'Player List'!$A$3:$C$275,2)=VLOOKUP($C159,'Lookup Lists'!$A$2:$C$23,3),"CS","Err"))))</f>
        <v>OK</v>
      </c>
    </row>
    <row r="160" spans="1:87" x14ac:dyDescent="0.2">
      <c r="A160" s="90">
        <v>42775</v>
      </c>
      <c r="B160" s="89" t="s">
        <v>348</v>
      </c>
      <c r="C160" s="89" t="s">
        <v>262</v>
      </c>
      <c r="D160" s="60" t="str">
        <f t="shared" si="106"/>
        <v>OK</v>
      </c>
      <c r="E160" s="42">
        <v>77</v>
      </c>
      <c r="F160" s="46" t="str">
        <f>VLOOKUP(E160,'Player List'!$A$3:$F$275,6)</f>
        <v>J AUSTIN</v>
      </c>
      <c r="G160" s="3">
        <v>85</v>
      </c>
      <c r="H160" s="46" t="str">
        <f>VLOOKUP(G160,'Player List'!$A$3:$F$275,6)</f>
        <v>M DAVIES</v>
      </c>
      <c r="I160" s="3">
        <v>298</v>
      </c>
      <c r="J160" s="46" t="str">
        <f>VLOOKUP(I160,'Player List'!$A$3:$F$275,6)</f>
        <v>R FRANKS</v>
      </c>
      <c r="K160" s="3">
        <v>76</v>
      </c>
      <c r="L160" s="46" t="str">
        <f>VLOOKUP(K160,'Player List'!$A$3:$F$275,6)</f>
        <v>H HIRD</v>
      </c>
      <c r="M160" s="42">
        <v>299</v>
      </c>
      <c r="N160" s="46" t="str">
        <f>VLOOKUP(M160,'Player List'!$A$3:$F$275,6)</f>
        <v>M FRANKS</v>
      </c>
      <c r="O160" s="3">
        <v>301</v>
      </c>
      <c r="P160" s="46" t="str">
        <f>VLOOKUP(O160,'Player List'!$A$3:$F$275,6)</f>
        <v>B CLARKE</v>
      </c>
      <c r="Q160" s="3">
        <v>87</v>
      </c>
      <c r="R160" s="46" t="str">
        <f>VLOOKUP(Q160,'Player List'!$A$3:$F$275,6)</f>
        <v>D JAQUES</v>
      </c>
      <c r="S160" s="3">
        <v>300</v>
      </c>
      <c r="T160" s="47" t="str">
        <f>VLOOKUP(S160,'Player List'!$A$3:$F$275,6)</f>
        <v>B PUDGE</v>
      </c>
      <c r="U160" s="46"/>
      <c r="V160" s="46" t="e">
        <f>VLOOKUP(U160,'Player List'!$A$3:$F$275,6)</f>
        <v>#N/A</v>
      </c>
      <c r="W160" s="46"/>
      <c r="X160" s="47" t="e">
        <f>VLOOKUP(W160,'Player List'!$A$3:$F$275,6)</f>
        <v>#N/A</v>
      </c>
      <c r="Y160" s="34"/>
      <c r="Z160" s="42">
        <v>116</v>
      </c>
      <c r="AA160" s="46" t="str">
        <f>VLOOKUP(Z160,'Player List'!$A$3:$F$275,6)</f>
        <v>S AYLING</v>
      </c>
      <c r="AB160" s="3">
        <v>117</v>
      </c>
      <c r="AC160" s="46" t="str">
        <f>VLOOKUP(AB160,'Player List'!$A$3:$F$275,6)</f>
        <v>D SHIRVINGTON</v>
      </c>
      <c r="AD160" s="3">
        <v>112</v>
      </c>
      <c r="AE160" s="46" t="str">
        <f>VLOOKUP(AD160,'Player List'!$A$3:$F$275,6)</f>
        <v>M EAGER</v>
      </c>
      <c r="AF160" s="3">
        <v>111</v>
      </c>
      <c r="AG160" s="47" t="str">
        <f>VLOOKUP(AF160,'Player List'!$A$3:$F$275,6)</f>
        <v>S MCINTYRE</v>
      </c>
      <c r="AH160" s="42">
        <v>223</v>
      </c>
      <c r="AI160" s="46" t="str">
        <f>VLOOKUP(AH160,'Player List'!$A$3:$F$275,6)</f>
        <v>B TWEEDALE</v>
      </c>
      <c r="AJ160" s="3">
        <v>329</v>
      </c>
      <c r="AK160" s="46" t="str">
        <f>VLOOKUP(AJ160,'Player List'!$A$3:$F$275,6)</f>
        <v>B ALLEN</v>
      </c>
      <c r="AL160" s="3">
        <v>118</v>
      </c>
      <c r="AM160" s="46" t="str">
        <f>VLOOKUP(AL160,'Player List'!$A$3:$F$275,6)</f>
        <v>V HOWLEY</v>
      </c>
      <c r="AN160" s="3">
        <v>234</v>
      </c>
      <c r="AO160" s="47" t="str">
        <f>VLOOKUP(AN160,'Player List'!$A$3:$F$275,6)</f>
        <v>J WELCH</v>
      </c>
      <c r="AP160" s="46"/>
      <c r="AQ160" s="46" t="e">
        <f>VLOOKUP(AP160,'Player List'!$A$3:$F$275,6)</f>
        <v>#N/A</v>
      </c>
      <c r="AR160" s="46"/>
      <c r="AS160" s="47" t="e">
        <f>VLOOKUP(AR160,'Player List'!$A$3:$F$275,6)</f>
        <v>#N/A</v>
      </c>
      <c r="AU160" s="42">
        <f>IF(+E160&gt;0,E160," ")</f>
        <v>77</v>
      </c>
      <c r="AV160" s="3">
        <f>IF(+G160&gt;0,G160," ")</f>
        <v>85</v>
      </c>
      <c r="AW160" s="3">
        <f>IF(+I160&gt;0,I160," ")</f>
        <v>298</v>
      </c>
      <c r="AX160" s="3">
        <f>IF(+K160&gt;0,K160," ")</f>
        <v>76</v>
      </c>
      <c r="AY160" s="3">
        <f>IF(+M160&gt;0,M160," ")</f>
        <v>299</v>
      </c>
      <c r="AZ160" s="3">
        <f>IF(+O160&gt;0,O160," ")</f>
        <v>301</v>
      </c>
      <c r="BA160" s="3">
        <f>IF(+Q160&gt;0,Q160," ")</f>
        <v>87</v>
      </c>
      <c r="BB160" s="3">
        <f>IF(+S160&gt;0,S160," ")</f>
        <v>300</v>
      </c>
      <c r="BC160" s="3" t="str">
        <f t="shared" si="107"/>
        <v xml:space="preserve"> </v>
      </c>
      <c r="BD160" s="3" t="str">
        <f t="shared" si="108"/>
        <v xml:space="preserve"> </v>
      </c>
      <c r="BE160" s="42">
        <f>IF(+Z160&gt;0,Z160," ")</f>
        <v>116</v>
      </c>
      <c r="BF160" s="3">
        <f>IF(+AB160&gt;0,AB160," ")</f>
        <v>117</v>
      </c>
      <c r="BG160" s="3">
        <f>IF(+AD160&gt;0,AD160," ")</f>
        <v>112</v>
      </c>
      <c r="BH160" s="3">
        <f>IF(+AF160&gt;0,AF160," ")</f>
        <v>111</v>
      </c>
      <c r="BI160" s="3">
        <f>IF(+AH160&gt;0,AH160," ")</f>
        <v>223</v>
      </c>
      <c r="BJ160" s="3">
        <f>IF(+AJ160&gt;0,AJ160," ")</f>
        <v>329</v>
      </c>
      <c r="BK160" s="3">
        <f>IF(+AL160&gt;0,AL160," ")</f>
        <v>118</v>
      </c>
      <c r="BL160" s="3">
        <f>IF(+AN160&gt;0,AN160," ")</f>
        <v>234</v>
      </c>
      <c r="BM160" s="3" t="str">
        <f t="shared" si="109"/>
        <v xml:space="preserve"> </v>
      </c>
      <c r="BN160" s="43" t="str">
        <f t="shared" si="110"/>
        <v xml:space="preserve"> </v>
      </c>
      <c r="BP160" s="42" t="str">
        <f>IF(AU160=" ","OK",IF(ISBLANK(VLOOKUP(AU160,'Player List'!$A$3:$C$275,3)),"Err",IF(VLOOKUP(AU160,'Player List'!$A$3:$C$275,3)='Player Input'!$B160,"OK",IF(VLOOKUP(AU160,'Player List'!$A$3:$C$275,2)=VLOOKUP($B160,'Lookup Lists'!$A$2:$C$23,3),"CS","Err"))))</f>
        <v>OK</v>
      </c>
      <c r="BQ160" s="3" t="str">
        <f>IF(AV160=" ","OK",IF(ISBLANK(VLOOKUP(AV160,'Player List'!$A$3:$C$275,3)),"Err",IF(VLOOKUP(AV160,'Player List'!$A$3:$C$275,3)='Player Input'!$B160,"OK",IF(VLOOKUP(AV160,'Player List'!$A$3:$C$275,2)=VLOOKUP($B160,'Lookup Lists'!$A$2:$C$23,3),"CS","Err"))))</f>
        <v>OK</v>
      </c>
      <c r="BR160" s="3" t="str">
        <f>IF(AW160=" ","OK",IF(ISBLANK(VLOOKUP(AW160,'Player List'!$A$3:$C$275,3)),"Err",IF(VLOOKUP(AW160,'Player List'!$A$3:$C$275,3)='Player Input'!$B160,"OK",IF(VLOOKUP(AW160,'Player List'!$A$3:$C$275,2)=VLOOKUP($B160,'Lookup Lists'!$A$2:$C$23,3),"CS","Err"))))</f>
        <v>OK</v>
      </c>
      <c r="BS160" s="3" t="str">
        <f>IF(AX160=" ","OK",IF(ISBLANK(VLOOKUP(AX160,'Player List'!$A$3:$C$275,3)),"Err",IF(VLOOKUP(AX160,'Player List'!$A$3:$C$275,3)='Player Input'!$B160,"OK",IF(VLOOKUP(AX160,'Player List'!$A$3:$C$275,2)=VLOOKUP($B160,'Lookup Lists'!$A$2:$C$23,3),"CS","Err"))))</f>
        <v>OK</v>
      </c>
      <c r="BT160" s="3" t="str">
        <f>IF(AY160=" ","OK",IF(ISBLANK(VLOOKUP(AY160,'Player List'!$A$3:$C$275,3)),"Err",IF(VLOOKUP(AY160,'Player List'!$A$3:$C$275,3)='Player Input'!$B160,"OK",IF(VLOOKUP(AY160,'Player List'!$A$3:$C$275,2)=VLOOKUP($B160,'Lookup Lists'!$A$2:$C$23,3),"CS","Err"))))</f>
        <v>OK</v>
      </c>
      <c r="BU160" s="3" t="str">
        <f>IF(AZ160=" ","OK",IF(ISBLANK(VLOOKUP(AZ160,'Player List'!$A$3:$C$275,3)),"Err",IF(VLOOKUP(AZ160,'Player List'!$A$3:$C$275,3)='Player Input'!$B160,"OK",IF(VLOOKUP(AZ160,'Player List'!$A$3:$C$275,2)=VLOOKUP($B160,'Lookup Lists'!$A$2:$C$23,3),"CS","Err"))))</f>
        <v>OK</v>
      </c>
      <c r="BV160" s="3" t="str">
        <f>IF(BA160=" ","OK",IF(ISBLANK(VLOOKUP(BA160,'Player List'!$A$3:$C$275,3)),"Err",IF(VLOOKUP(BA160,'Player List'!$A$3:$C$275,3)='Player Input'!$B160,"OK",IF(VLOOKUP(BA160,'Player List'!$A$3:$C$275,2)=VLOOKUP($B160,'Lookup Lists'!$A$2:$C$23,3),"CS","Err"))))</f>
        <v>OK</v>
      </c>
      <c r="BW160" s="3" t="str">
        <f>IF(BB160=" ","OK",IF(ISBLANK(VLOOKUP(BB160,'Player List'!$A$3:$C$275,3)),"Err",IF(VLOOKUP(BB160,'Player List'!$A$3:$C$275,3)='Player Input'!$B160,"OK",IF(VLOOKUP(BB160,'Player List'!$A$3:$C$275,2)=VLOOKUP($B160,'Lookup Lists'!$A$2:$C$23,3),"CS","Err"))))</f>
        <v>OK</v>
      </c>
      <c r="BX160" s="3" t="str">
        <f>IF(BC160=" ","OK",IF(ISBLANK(VLOOKUP(BC160,'Player List'!$A$3:$C$275,3)),"Err",IF(VLOOKUP(BC160,'Player List'!$A$3:$C$275,3)='Player Input'!$B160,"OK",IF(VLOOKUP(BC160,'Player List'!$A$3:$C$275,2)=VLOOKUP($B160,'Lookup Lists'!$A$2:$C$23,3),"CS","Err"))))</f>
        <v>OK</v>
      </c>
      <c r="BY160" s="3" t="str">
        <f>IF(BD160=" ","OK",IF(ISBLANK(VLOOKUP(BD160,'Player List'!$A$3:$C$275,3)),"Err",IF(VLOOKUP(BD160,'Player List'!$A$3:$C$275,3)='Player Input'!$B160,"OK",IF(VLOOKUP(BD160,'Player List'!$A$3:$C$275,2)=VLOOKUP($B160,'Lookup Lists'!$A$2:$C$23,3),"CS","Err"))))</f>
        <v>OK</v>
      </c>
      <c r="BZ160" s="42" t="str">
        <f>IF(BE160=" ","OK",IF(ISBLANK(VLOOKUP(BE160,'Player List'!$A$3:$C$275,3)),"Err",IF(VLOOKUP(BE160,'Player List'!$A$3:$C$275,3)='Player Input'!$C160,"OK",IF(VLOOKUP(BE160,'Player List'!$A$3:$C$275,2)=VLOOKUP($C160,'Lookup Lists'!$A$2:$C$23,3),"CS","Err"))))</f>
        <v>OK</v>
      </c>
      <c r="CA160" s="3" t="str">
        <f>IF(BF160=" ","OK",IF(ISBLANK(VLOOKUP(BF160,'Player List'!$A$3:$C$275,3)),"Err",IF(VLOOKUP(BF160,'Player List'!$A$3:$C$275,3)='Player Input'!$C160,"OK",IF(VLOOKUP(BF160,'Player List'!$A$3:$C$275,2)=VLOOKUP($C160,'Lookup Lists'!$A$2:$C$23,3),"CS","Err"))))</f>
        <v>OK</v>
      </c>
      <c r="CB160" s="3" t="str">
        <f>IF(BG160=" ","OK",IF(ISBLANK(VLOOKUP(BG160,'Player List'!$A$3:$C$275,3)),"Err",IF(VLOOKUP(BG160,'Player List'!$A$3:$C$275,3)='Player Input'!$C160,"OK",IF(VLOOKUP(BG160,'Player List'!$A$3:$C$275,2)=VLOOKUP($C160,'Lookup Lists'!$A$2:$C$23,3),"CS","Err"))))</f>
        <v>OK</v>
      </c>
      <c r="CC160" s="3" t="str">
        <f>IF(BH160=" ","OK",IF(ISBLANK(VLOOKUP(BH160,'Player List'!$A$3:$C$275,3)),"Err",IF(VLOOKUP(BH160,'Player List'!$A$3:$C$275,3)='Player Input'!$C160,"OK",IF(VLOOKUP(BH160,'Player List'!$A$3:$C$275,2)=VLOOKUP($C160,'Lookup Lists'!$A$2:$C$23,3),"CS","Err"))))</f>
        <v>OK</v>
      </c>
      <c r="CD160" s="3" t="str">
        <f>IF(BI160=" ","OK",IF(ISBLANK(VLOOKUP(BI160,'Player List'!$A$3:$C$275,3)),"Err",IF(VLOOKUP(BI160,'Player List'!$A$3:$C$275,3)='Player Input'!$C160,"OK",IF(VLOOKUP(BI160,'Player List'!$A$3:$C$275,2)=VLOOKUP($C160,'Lookup Lists'!$A$2:$C$23,3),"CS","Err"))))</f>
        <v>OK</v>
      </c>
      <c r="CE160" s="3" t="str">
        <f>IF(BJ160=" ","OK",IF(ISBLANK(VLOOKUP(BJ160,'Player List'!$A$3:$C$275,3)),"Err",IF(VLOOKUP(BJ160,'Player List'!$A$3:$C$275,3)='Player Input'!$C160,"OK",IF(VLOOKUP(BJ160,'Player List'!$A$3:$C$275,2)=VLOOKUP($C160,'Lookup Lists'!$A$2:$C$23,3),"CS","Err"))))</f>
        <v>OK</v>
      </c>
      <c r="CF160" s="3" t="str">
        <f>IF(BK160=" ","OK",IF(ISBLANK(VLOOKUP(BK160,'Player List'!$A$3:$C$275,3)),"Err",IF(VLOOKUP(BK160,'Player List'!$A$3:$C$275,3)='Player Input'!$C160,"OK",IF(VLOOKUP(BK160,'Player List'!$A$3:$C$275,2)=VLOOKUP($C160,'Lookup Lists'!$A$2:$C$23,3),"CS","Err"))))</f>
        <v>OK</v>
      </c>
      <c r="CG160" s="3" t="str">
        <f>IF(BL160=" ","OK",IF(ISBLANK(VLOOKUP(BL160,'Player List'!$A$3:$C$275,3)),"Err",IF(VLOOKUP(BL160,'Player List'!$A$3:$C$275,3)='Player Input'!$C160,"OK",IF(VLOOKUP(BL160,'Player List'!$A$3:$C$275,2)=VLOOKUP($C160,'Lookup Lists'!$A$2:$C$23,3),"CS","Err"))))</f>
        <v>OK</v>
      </c>
      <c r="CH160" s="3" t="str">
        <f>IF(BM160=" ","OK",IF(ISBLANK(VLOOKUP(BM160,'Player List'!$A$3:$C$275,3)),"Err",IF(VLOOKUP(BM160,'Player List'!$A$3:$C$275,3)='Player Input'!$C160,"OK",IF(VLOOKUP(BM160,'Player List'!$A$3:$C$275,2)=VLOOKUP($C160,'Lookup Lists'!$A$2:$C$23,3),"CS","Err"))))</f>
        <v>OK</v>
      </c>
      <c r="CI160" s="43" t="str">
        <f>IF(BN160=" ","OK",IF(ISBLANK(VLOOKUP(BN160,'Player List'!$A$3:$C$275,3)),"Err",IF(VLOOKUP(BN160,'Player List'!$A$3:$C$275,3)='Player Input'!$C160,"OK",IF(VLOOKUP(BN160,'Player List'!$A$3:$C$275,2)=VLOOKUP($C160,'Lookup Lists'!$A$2:$C$23,3),"CS","Err"))))</f>
        <v>OK</v>
      </c>
    </row>
    <row r="161" spans="1:87" x14ac:dyDescent="0.2">
      <c r="A161" s="90">
        <v>42775</v>
      </c>
      <c r="B161" s="89" t="s">
        <v>273</v>
      </c>
      <c r="C161" s="89" t="s">
        <v>10</v>
      </c>
      <c r="D161" s="60" t="str">
        <f t="shared" si="106"/>
        <v>OK</v>
      </c>
      <c r="E161" s="42">
        <v>268</v>
      </c>
      <c r="F161" s="46" t="str">
        <f>VLOOKUP(E161,'Player List'!$A$3:$F$275,6)</f>
        <v>I STEPHENSON</v>
      </c>
      <c r="G161" s="3">
        <v>147</v>
      </c>
      <c r="H161" s="46" t="str">
        <f>VLOOKUP(G161,'Player List'!$A$3:$F$275,6)</f>
        <v>G HARNWELL</v>
      </c>
      <c r="I161" s="3">
        <v>144</v>
      </c>
      <c r="J161" s="46" t="str">
        <f>VLOOKUP(I161,'Player List'!$A$3:$F$275,6)</f>
        <v>M LEAKE</v>
      </c>
      <c r="K161" s="3">
        <v>146</v>
      </c>
      <c r="L161" s="46" t="str">
        <f>VLOOKUP(K161,'Player List'!$A$3:$F$275,6)</f>
        <v>B GLOVER</v>
      </c>
      <c r="M161" s="42">
        <v>154</v>
      </c>
      <c r="N161" s="46" t="str">
        <f>VLOOKUP(M161,'Player List'!$A$3:$F$275,6)</f>
        <v>T WILSON</v>
      </c>
      <c r="O161" s="3">
        <v>153</v>
      </c>
      <c r="P161" s="46" t="str">
        <f>VLOOKUP(O161,'Player List'!$A$3:$F$275,6)</f>
        <v>S STEPHENSON</v>
      </c>
      <c r="Q161" s="3">
        <v>106</v>
      </c>
      <c r="R161" s="46" t="str">
        <f>VLOOKUP(Q161,'Player List'!$A$3:$F$275,6)</f>
        <v>G WILLIAMS</v>
      </c>
      <c r="S161" s="3">
        <v>145</v>
      </c>
      <c r="T161" s="47" t="str">
        <f>VLOOKUP(S161,'Player List'!$A$3:$F$275,6)</f>
        <v>M ROBINSON</v>
      </c>
      <c r="U161" s="46"/>
      <c r="V161" s="46" t="e">
        <f>VLOOKUP(U161,'Player List'!$A$3:$F$275,6)</f>
        <v>#N/A</v>
      </c>
      <c r="W161" s="46"/>
      <c r="X161" s="47" t="e">
        <f>VLOOKUP(W161,'Player List'!$A$3:$F$275,6)</f>
        <v>#N/A</v>
      </c>
      <c r="Y161" s="34"/>
      <c r="Z161" s="42">
        <v>244</v>
      </c>
      <c r="AA161" s="46" t="str">
        <f>VLOOKUP(Z161,'Player List'!$A$3:$F$275,6)</f>
        <v>C LANSBERRY</v>
      </c>
      <c r="AB161" s="3">
        <v>52</v>
      </c>
      <c r="AC161" s="46" t="str">
        <f>VLOOKUP(AB161,'Player List'!$A$3:$F$275,6)</f>
        <v>P DAVIS</v>
      </c>
      <c r="AD161" s="3">
        <v>50</v>
      </c>
      <c r="AE161" s="46" t="str">
        <f>VLOOKUP(AD161,'Player List'!$A$3:$F$275,6)</f>
        <v>D GRIFFITHS</v>
      </c>
      <c r="AF161" s="3">
        <v>43</v>
      </c>
      <c r="AG161" s="47" t="str">
        <f>VLOOKUP(AF161,'Player List'!$A$3:$F$275,6)</f>
        <v>J STANNARD</v>
      </c>
      <c r="AH161" s="42">
        <v>316</v>
      </c>
      <c r="AI161" s="46" t="str">
        <f>VLOOKUP(AH161,'Player List'!$A$3:$F$275,6)</f>
        <v>D SMITH</v>
      </c>
      <c r="AJ161" s="3">
        <v>292</v>
      </c>
      <c r="AK161" s="46" t="str">
        <f>VLOOKUP(AJ161,'Player List'!$A$3:$F$275,6)</f>
        <v>H PARRY</v>
      </c>
      <c r="AL161" s="3">
        <v>53</v>
      </c>
      <c r="AM161" s="46" t="str">
        <f>VLOOKUP(AL161,'Player List'!$A$3:$F$275,6)</f>
        <v>C ROWLAND</v>
      </c>
      <c r="AN161" s="3">
        <v>44</v>
      </c>
      <c r="AO161" s="47" t="str">
        <f>VLOOKUP(AN161,'Player List'!$A$3:$F$275,6)</f>
        <v>S STANNARD</v>
      </c>
      <c r="AP161" s="46"/>
      <c r="AQ161" s="46" t="e">
        <f>VLOOKUP(AP161,'Player List'!$A$3:$F$275,6)</f>
        <v>#N/A</v>
      </c>
      <c r="AR161" s="46"/>
      <c r="AS161" s="47" t="e">
        <f>VLOOKUP(AR161,'Player List'!$A$3:$F$275,6)</f>
        <v>#N/A</v>
      </c>
      <c r="AU161" s="42">
        <f t="shared" si="111"/>
        <v>268</v>
      </c>
      <c r="AV161" s="3">
        <f t="shared" si="112"/>
        <v>147</v>
      </c>
      <c r="AW161" s="3">
        <f t="shared" si="113"/>
        <v>144</v>
      </c>
      <c r="AX161" s="3">
        <f t="shared" si="114"/>
        <v>146</v>
      </c>
      <c r="AY161" s="3">
        <f t="shared" si="115"/>
        <v>154</v>
      </c>
      <c r="AZ161" s="3">
        <f t="shared" si="116"/>
        <v>153</v>
      </c>
      <c r="BA161" s="3">
        <f t="shared" si="117"/>
        <v>106</v>
      </c>
      <c r="BB161" s="3">
        <f t="shared" si="118"/>
        <v>145</v>
      </c>
      <c r="BC161" s="3" t="str">
        <f t="shared" si="107"/>
        <v xml:space="preserve"> </v>
      </c>
      <c r="BD161" s="3" t="str">
        <f t="shared" si="108"/>
        <v xml:space="preserve"> </v>
      </c>
      <c r="BE161" s="42">
        <f t="shared" si="119"/>
        <v>244</v>
      </c>
      <c r="BF161" s="3">
        <f t="shared" si="120"/>
        <v>52</v>
      </c>
      <c r="BG161" s="3">
        <f t="shared" si="121"/>
        <v>50</v>
      </c>
      <c r="BH161" s="3">
        <f t="shared" si="122"/>
        <v>43</v>
      </c>
      <c r="BI161" s="3">
        <f t="shared" si="123"/>
        <v>316</v>
      </c>
      <c r="BJ161" s="3">
        <f t="shared" si="124"/>
        <v>292</v>
      </c>
      <c r="BK161" s="3">
        <f t="shared" si="125"/>
        <v>53</v>
      </c>
      <c r="BL161" s="3">
        <f t="shared" si="126"/>
        <v>44</v>
      </c>
      <c r="BM161" s="3" t="str">
        <f t="shared" si="109"/>
        <v xml:space="preserve"> </v>
      </c>
      <c r="BN161" s="43" t="str">
        <f t="shared" si="110"/>
        <v xml:space="preserve"> </v>
      </c>
      <c r="BP161" s="42" t="str">
        <f>IF(AU161=" ","OK",IF(ISBLANK(VLOOKUP(AU161,'Player List'!$A$3:$C$275,3)),"Err",IF(VLOOKUP(AU161,'Player List'!$A$3:$C$275,3)='Player Input'!$B161,"OK",IF(VLOOKUP(AU161,'Player List'!$A$3:$C$275,2)=VLOOKUP($B161,'Lookup Lists'!$A$2:$C$23,3),"CS","Err"))))</f>
        <v>OK</v>
      </c>
      <c r="BQ161" s="3" t="str">
        <f>IF(AV161=" ","OK",IF(ISBLANK(VLOOKUP(AV161,'Player List'!$A$3:$C$275,3)),"Err",IF(VLOOKUP(AV161,'Player List'!$A$3:$C$275,3)='Player Input'!$B161,"OK",IF(VLOOKUP(AV161,'Player List'!$A$3:$C$275,2)=VLOOKUP($B161,'Lookup Lists'!$A$2:$C$23,3),"CS","Err"))))</f>
        <v>OK</v>
      </c>
      <c r="BR161" s="3" t="str">
        <f>IF(AW161=" ","OK",IF(ISBLANK(VLOOKUP(AW161,'Player List'!$A$3:$C$275,3)),"Err",IF(VLOOKUP(AW161,'Player List'!$A$3:$C$275,3)='Player Input'!$B161,"OK",IF(VLOOKUP(AW161,'Player List'!$A$3:$C$275,2)=VLOOKUP($B161,'Lookup Lists'!$A$2:$C$23,3),"CS","Err"))))</f>
        <v>OK</v>
      </c>
      <c r="BS161" s="3" t="str">
        <f>IF(AX161=" ","OK",IF(ISBLANK(VLOOKUP(AX161,'Player List'!$A$3:$C$275,3)),"Err",IF(VLOOKUP(AX161,'Player List'!$A$3:$C$275,3)='Player Input'!$B161,"OK",IF(VLOOKUP(AX161,'Player List'!$A$3:$C$275,2)=VLOOKUP($B161,'Lookup Lists'!$A$2:$C$23,3),"CS","Err"))))</f>
        <v>OK</v>
      </c>
      <c r="BT161" s="3" t="str">
        <f>IF(AY161=" ","OK",IF(ISBLANK(VLOOKUP(AY161,'Player List'!$A$3:$C$275,3)),"Err",IF(VLOOKUP(AY161,'Player List'!$A$3:$C$275,3)='Player Input'!$B161,"OK",IF(VLOOKUP(AY161,'Player List'!$A$3:$C$275,2)=VLOOKUP($B161,'Lookup Lists'!$A$2:$C$23,3),"CS","Err"))))</f>
        <v>OK</v>
      </c>
      <c r="BU161" s="3" t="str">
        <f>IF(AZ161=" ","OK",IF(ISBLANK(VLOOKUP(AZ161,'Player List'!$A$3:$C$275,3)),"Err",IF(VLOOKUP(AZ161,'Player List'!$A$3:$C$275,3)='Player Input'!$B161,"OK",IF(VLOOKUP(AZ161,'Player List'!$A$3:$C$275,2)=VLOOKUP($B161,'Lookup Lists'!$A$2:$C$23,3),"CS","Err"))))</f>
        <v>OK</v>
      </c>
      <c r="BV161" s="3" t="str">
        <f>IF(BA161=" ","OK",IF(ISBLANK(VLOOKUP(BA161,'Player List'!$A$3:$C$275,3)),"Err",IF(VLOOKUP(BA161,'Player List'!$A$3:$C$275,3)='Player Input'!$B161,"OK",IF(VLOOKUP(BA161,'Player List'!$A$3:$C$275,2)=VLOOKUP($B161,'Lookup Lists'!$A$2:$C$23,3),"CS","Err"))))</f>
        <v>OK</v>
      </c>
      <c r="BW161" s="3" t="str">
        <f>IF(BB161=" ","OK",IF(ISBLANK(VLOOKUP(BB161,'Player List'!$A$3:$C$275,3)),"Err",IF(VLOOKUP(BB161,'Player List'!$A$3:$C$275,3)='Player Input'!$B161,"OK",IF(VLOOKUP(BB161,'Player List'!$A$3:$C$275,2)=VLOOKUP($B161,'Lookup Lists'!$A$2:$C$23,3),"CS","Err"))))</f>
        <v>OK</v>
      </c>
      <c r="BX161" s="3" t="str">
        <f>IF(BC161=" ","OK",IF(ISBLANK(VLOOKUP(BC161,'Player List'!$A$3:$C$275,3)),"Err",IF(VLOOKUP(BC161,'Player List'!$A$3:$C$275,3)='Player Input'!$B161,"OK",IF(VLOOKUP(BC161,'Player List'!$A$3:$C$275,2)=VLOOKUP($B161,'Lookup Lists'!$A$2:$C$23,3),"CS","Err"))))</f>
        <v>OK</v>
      </c>
      <c r="BY161" s="3" t="str">
        <f>IF(BD161=" ","OK",IF(ISBLANK(VLOOKUP(BD161,'Player List'!$A$3:$C$275,3)),"Err",IF(VLOOKUP(BD161,'Player List'!$A$3:$C$275,3)='Player Input'!$B161,"OK",IF(VLOOKUP(BD161,'Player List'!$A$3:$C$275,2)=VLOOKUP($B161,'Lookup Lists'!$A$2:$C$23,3),"CS","Err"))))</f>
        <v>OK</v>
      </c>
      <c r="BZ161" s="42" t="str">
        <f>IF(BE161=" ","OK",IF(ISBLANK(VLOOKUP(BE161,'Player List'!$A$3:$C$275,3)),"Err",IF(VLOOKUP(BE161,'Player List'!$A$3:$C$275,3)='Player Input'!$C161,"OK",IF(VLOOKUP(BE161,'Player List'!$A$3:$C$275,2)=VLOOKUP($C161,'Lookup Lists'!$A$2:$C$23,3),"CS","Err"))))</f>
        <v>OK</v>
      </c>
      <c r="CA161" s="3" t="str">
        <f>IF(BF161=" ","OK",IF(ISBLANK(VLOOKUP(BF161,'Player List'!$A$3:$C$275,3)),"Err",IF(VLOOKUP(BF161,'Player List'!$A$3:$C$275,3)='Player Input'!$C161,"OK",IF(VLOOKUP(BF161,'Player List'!$A$3:$C$275,2)=VLOOKUP($C161,'Lookup Lists'!$A$2:$C$23,3),"CS","Err"))))</f>
        <v>OK</v>
      </c>
      <c r="CB161" s="3" t="str">
        <f>IF(BG161=" ","OK",IF(ISBLANK(VLOOKUP(BG161,'Player List'!$A$3:$C$275,3)),"Err",IF(VLOOKUP(BG161,'Player List'!$A$3:$C$275,3)='Player Input'!$C161,"OK",IF(VLOOKUP(BG161,'Player List'!$A$3:$C$275,2)=VLOOKUP($C161,'Lookup Lists'!$A$2:$C$23,3),"CS","Err"))))</f>
        <v>OK</v>
      </c>
      <c r="CC161" s="3" t="str">
        <f>IF(BH161=" ","OK",IF(ISBLANK(VLOOKUP(BH161,'Player List'!$A$3:$C$275,3)),"Err",IF(VLOOKUP(BH161,'Player List'!$A$3:$C$275,3)='Player Input'!$C161,"OK",IF(VLOOKUP(BH161,'Player List'!$A$3:$C$275,2)=VLOOKUP($C161,'Lookup Lists'!$A$2:$C$23,3),"CS","Err"))))</f>
        <v>OK</v>
      </c>
      <c r="CD161" s="3" t="str">
        <f>IF(BI161=" ","OK",IF(ISBLANK(VLOOKUP(BI161,'Player List'!$A$3:$C$275,3)),"Err",IF(VLOOKUP(BI161,'Player List'!$A$3:$C$275,3)='Player Input'!$C161,"OK",IF(VLOOKUP(BI161,'Player List'!$A$3:$C$275,2)=VLOOKUP($C161,'Lookup Lists'!$A$2:$C$23,3),"CS","Err"))))</f>
        <v>OK</v>
      </c>
      <c r="CE161" s="3" t="str">
        <f>IF(BJ161=" ","OK",IF(ISBLANK(VLOOKUP(BJ161,'Player List'!$A$3:$C$275,3)),"Err",IF(VLOOKUP(BJ161,'Player List'!$A$3:$C$275,3)='Player Input'!$C161,"OK",IF(VLOOKUP(BJ161,'Player List'!$A$3:$C$275,2)=VLOOKUP($C161,'Lookup Lists'!$A$2:$C$23,3),"CS","Err"))))</f>
        <v>OK</v>
      </c>
      <c r="CF161" s="3" t="str">
        <f>IF(BK161=" ","OK",IF(ISBLANK(VLOOKUP(BK161,'Player List'!$A$3:$C$275,3)),"Err",IF(VLOOKUP(BK161,'Player List'!$A$3:$C$275,3)='Player Input'!$C161,"OK",IF(VLOOKUP(BK161,'Player List'!$A$3:$C$275,2)=VLOOKUP($C161,'Lookup Lists'!$A$2:$C$23,3),"CS","Err"))))</f>
        <v>OK</v>
      </c>
      <c r="CG161" s="3" t="str">
        <f>IF(BL161=" ","OK",IF(ISBLANK(VLOOKUP(BL161,'Player List'!$A$3:$C$275,3)),"Err",IF(VLOOKUP(BL161,'Player List'!$A$3:$C$275,3)='Player Input'!$C161,"OK",IF(VLOOKUP(BL161,'Player List'!$A$3:$C$275,2)=VLOOKUP($C161,'Lookup Lists'!$A$2:$C$23,3),"CS","Err"))))</f>
        <v>OK</v>
      </c>
      <c r="CH161" s="3" t="str">
        <f>IF(BM161=" ","OK",IF(ISBLANK(VLOOKUP(BM161,'Player List'!$A$3:$C$275,3)),"Err",IF(VLOOKUP(BM161,'Player List'!$A$3:$C$275,3)='Player Input'!$C161,"OK",IF(VLOOKUP(BM161,'Player List'!$A$3:$C$275,2)=VLOOKUP($C161,'Lookup Lists'!$A$2:$C$23,3),"CS","Err"))))</f>
        <v>OK</v>
      </c>
      <c r="CI161" s="43" t="str">
        <f>IF(BN161=" ","OK",IF(ISBLANK(VLOOKUP(BN161,'Player List'!$A$3:$C$275,3)),"Err",IF(VLOOKUP(BN161,'Player List'!$A$3:$C$275,3)='Player Input'!$C161,"OK",IF(VLOOKUP(BN161,'Player List'!$A$3:$C$275,2)=VLOOKUP($C161,'Lookup Lists'!$A$2:$C$23,3),"CS","Err"))))</f>
        <v>OK</v>
      </c>
    </row>
    <row r="162" spans="1:87" x14ac:dyDescent="0.2">
      <c r="A162" s="90">
        <v>42776</v>
      </c>
      <c r="B162" s="89" t="s">
        <v>260</v>
      </c>
      <c r="C162" s="89" t="s">
        <v>389</v>
      </c>
      <c r="D162" s="60" t="str">
        <f t="shared" si="106"/>
        <v>OK</v>
      </c>
      <c r="E162" s="42">
        <v>31</v>
      </c>
      <c r="F162" s="46" t="str">
        <f>VLOOKUP(E162,'Player List'!$A$3:$F$275,6)</f>
        <v>J BRYANT</v>
      </c>
      <c r="G162" s="3">
        <v>274</v>
      </c>
      <c r="H162" s="46" t="str">
        <f>VLOOKUP(G162,'Player List'!$A$3:$F$275,6)</f>
        <v>B ROGERS</v>
      </c>
      <c r="I162" s="3">
        <v>27</v>
      </c>
      <c r="J162" s="46" t="str">
        <f>VLOOKUP(I162,'Player List'!$A$3:$F$275,6)</f>
        <v>B HESKETH</v>
      </c>
      <c r="K162" s="3">
        <v>34</v>
      </c>
      <c r="L162" s="46" t="str">
        <f>VLOOKUP(K162,'Player List'!$A$3:$F$275,6)</f>
        <v>D BOTT</v>
      </c>
      <c r="M162" s="42">
        <v>32</v>
      </c>
      <c r="N162" s="46" t="str">
        <f>VLOOKUP(M162,'Player List'!$A$3:$F$275,6)</f>
        <v>K O'CONNOR</v>
      </c>
      <c r="O162" s="3">
        <v>33</v>
      </c>
      <c r="P162" s="46" t="str">
        <f>VLOOKUP(O162,'Player List'!$A$3:$F$275,6)</f>
        <v>D TOLSON</v>
      </c>
      <c r="Q162" s="3">
        <v>30</v>
      </c>
      <c r="R162" s="46" t="str">
        <f>VLOOKUP(Q162,'Player List'!$A$3:$F$275,6)</f>
        <v>J CATON</v>
      </c>
      <c r="S162" s="3">
        <v>29</v>
      </c>
      <c r="T162" s="47" t="str">
        <f>VLOOKUP(S162,'Player List'!$A$3:$F$275,6)</f>
        <v>I PORTER</v>
      </c>
      <c r="U162" s="46"/>
      <c r="V162" s="46" t="e">
        <f>VLOOKUP(U162,'Player List'!$A$3:$F$275,6)</f>
        <v>#N/A</v>
      </c>
      <c r="W162" s="46"/>
      <c r="X162" s="47" t="e">
        <f>VLOOKUP(W162,'Player List'!$A$3:$F$275,6)</f>
        <v>#N/A</v>
      </c>
      <c r="Y162" s="34"/>
      <c r="Z162" s="42">
        <v>361</v>
      </c>
      <c r="AA162" s="46" t="str">
        <f>VLOOKUP(Z162,'Player List'!$A$3:$F$275,6)</f>
        <v>J MACNAUGHTON</v>
      </c>
      <c r="AB162" s="3">
        <v>337</v>
      </c>
      <c r="AC162" s="46" t="str">
        <f>VLOOKUP(AB162,'Player List'!$A$3:$F$275,6)</f>
        <v>D BARNES</v>
      </c>
      <c r="AD162" s="3">
        <v>353</v>
      </c>
      <c r="AE162" s="46" t="str">
        <f>VLOOKUP(AD162,'Player List'!$A$3:$F$275,6)</f>
        <v>T ORLEY</v>
      </c>
      <c r="AF162" s="3">
        <v>278</v>
      </c>
      <c r="AG162" s="47" t="str">
        <f>VLOOKUP(AF162,'Player List'!$A$3:$F$275,6)</f>
        <v>P KENNETT</v>
      </c>
      <c r="AH162" s="42">
        <v>332</v>
      </c>
      <c r="AI162" s="46" t="str">
        <f>VLOOKUP(AH162,'Player List'!$A$3:$F$275,6)</f>
        <v>D SMITH</v>
      </c>
      <c r="AJ162" s="3">
        <v>333</v>
      </c>
      <c r="AK162" s="46" t="str">
        <f>VLOOKUP(AJ162,'Player List'!$A$3:$F$275,6)</f>
        <v>P SMITH</v>
      </c>
      <c r="AL162" s="3">
        <v>334</v>
      </c>
      <c r="AM162" s="46" t="str">
        <f>VLOOKUP(AL162,'Player List'!$A$3:$F$275,6)</f>
        <v>J TROUT</v>
      </c>
      <c r="AN162" s="3">
        <v>331</v>
      </c>
      <c r="AO162" s="47" t="str">
        <f>VLOOKUP(AN162,'Player List'!$A$3:$F$275,6)</f>
        <v>L ANSON</v>
      </c>
      <c r="AP162" s="46"/>
      <c r="AQ162" s="46" t="e">
        <f>VLOOKUP(AP162,'Player List'!$A$3:$F$275,6)</f>
        <v>#N/A</v>
      </c>
      <c r="AR162" s="46"/>
      <c r="AS162" s="47" t="e">
        <f>VLOOKUP(AR162,'Player List'!$A$3:$F$275,6)</f>
        <v>#N/A</v>
      </c>
      <c r="AU162" s="42">
        <f t="shared" si="111"/>
        <v>31</v>
      </c>
      <c r="AV162" s="3">
        <f t="shared" si="112"/>
        <v>274</v>
      </c>
      <c r="AW162" s="3">
        <f t="shared" si="113"/>
        <v>27</v>
      </c>
      <c r="AX162" s="3">
        <f t="shared" si="114"/>
        <v>34</v>
      </c>
      <c r="AY162" s="3">
        <f t="shared" si="115"/>
        <v>32</v>
      </c>
      <c r="AZ162" s="3">
        <f t="shared" si="116"/>
        <v>33</v>
      </c>
      <c r="BA162" s="3">
        <f t="shared" si="117"/>
        <v>30</v>
      </c>
      <c r="BB162" s="3">
        <f t="shared" si="118"/>
        <v>29</v>
      </c>
      <c r="BC162" s="3" t="str">
        <f t="shared" si="107"/>
        <v xml:space="preserve"> </v>
      </c>
      <c r="BD162" s="3" t="str">
        <f t="shared" si="108"/>
        <v xml:space="preserve"> </v>
      </c>
      <c r="BE162" s="42">
        <f t="shared" si="119"/>
        <v>361</v>
      </c>
      <c r="BF162" s="3">
        <f t="shared" si="120"/>
        <v>337</v>
      </c>
      <c r="BG162" s="3">
        <f t="shared" si="121"/>
        <v>353</v>
      </c>
      <c r="BH162" s="3">
        <f t="shared" si="122"/>
        <v>278</v>
      </c>
      <c r="BI162" s="3">
        <f t="shared" si="123"/>
        <v>332</v>
      </c>
      <c r="BJ162" s="3">
        <f t="shared" si="124"/>
        <v>333</v>
      </c>
      <c r="BK162" s="3">
        <f t="shared" si="125"/>
        <v>334</v>
      </c>
      <c r="BL162" s="3">
        <f t="shared" si="126"/>
        <v>331</v>
      </c>
      <c r="BM162" s="3" t="str">
        <f t="shared" si="109"/>
        <v xml:space="preserve"> </v>
      </c>
      <c r="BN162" s="43" t="str">
        <f t="shared" si="110"/>
        <v xml:space="preserve"> </v>
      </c>
      <c r="BP162" s="42" t="str">
        <f>IF(AU162=" ","OK",IF(ISBLANK(VLOOKUP(AU162,'Player List'!$A$3:$C$275,3)),"Err",IF(VLOOKUP(AU162,'Player List'!$A$3:$C$275,3)='Player Input'!$B162,"OK",IF(VLOOKUP(AU162,'Player List'!$A$3:$C$275,2)=VLOOKUP($B162,'Lookup Lists'!$A$2:$C$23,3),"CS","Err"))))</f>
        <v>OK</v>
      </c>
      <c r="BQ162" s="3" t="str">
        <f>IF(AV162=" ","OK",IF(ISBLANK(VLOOKUP(AV162,'Player List'!$A$3:$C$275,3)),"Err",IF(VLOOKUP(AV162,'Player List'!$A$3:$C$275,3)='Player Input'!$B162,"OK",IF(VLOOKUP(AV162,'Player List'!$A$3:$C$275,2)=VLOOKUP($B162,'Lookup Lists'!$A$2:$C$23,3),"CS","Err"))))</f>
        <v>OK</v>
      </c>
      <c r="BR162" s="3" t="str">
        <f>IF(AW162=" ","OK",IF(ISBLANK(VLOOKUP(AW162,'Player List'!$A$3:$C$275,3)),"Err",IF(VLOOKUP(AW162,'Player List'!$A$3:$C$275,3)='Player Input'!$B162,"OK",IF(VLOOKUP(AW162,'Player List'!$A$3:$C$275,2)=VLOOKUP($B162,'Lookup Lists'!$A$2:$C$23,3),"CS","Err"))))</f>
        <v>OK</v>
      </c>
      <c r="BS162" s="3" t="str">
        <f>IF(AX162=" ","OK",IF(ISBLANK(VLOOKUP(AX162,'Player List'!$A$3:$C$275,3)),"Err",IF(VLOOKUP(AX162,'Player List'!$A$3:$C$275,3)='Player Input'!$B162,"OK",IF(VLOOKUP(AX162,'Player List'!$A$3:$C$275,2)=VLOOKUP($B162,'Lookup Lists'!$A$2:$C$23,3),"CS","Err"))))</f>
        <v>OK</v>
      </c>
      <c r="BT162" s="3" t="str">
        <f>IF(AY162=" ","OK",IF(ISBLANK(VLOOKUP(AY162,'Player List'!$A$3:$C$275,3)),"Err",IF(VLOOKUP(AY162,'Player List'!$A$3:$C$275,3)='Player Input'!$B162,"OK",IF(VLOOKUP(AY162,'Player List'!$A$3:$C$275,2)=VLOOKUP($B162,'Lookup Lists'!$A$2:$C$23,3),"CS","Err"))))</f>
        <v>OK</v>
      </c>
      <c r="BU162" s="3" t="str">
        <f>IF(AZ162=" ","OK",IF(ISBLANK(VLOOKUP(AZ162,'Player List'!$A$3:$C$275,3)),"Err",IF(VLOOKUP(AZ162,'Player List'!$A$3:$C$275,3)='Player Input'!$B162,"OK",IF(VLOOKUP(AZ162,'Player List'!$A$3:$C$275,2)=VLOOKUP($B162,'Lookup Lists'!$A$2:$C$23,3),"CS","Err"))))</f>
        <v>OK</v>
      </c>
      <c r="BV162" s="3" t="str">
        <f>IF(BA162=" ","OK",IF(ISBLANK(VLOOKUP(BA162,'Player List'!$A$3:$C$275,3)),"Err",IF(VLOOKUP(BA162,'Player List'!$A$3:$C$275,3)='Player Input'!$B162,"OK",IF(VLOOKUP(BA162,'Player List'!$A$3:$C$275,2)=VLOOKUP($B162,'Lookup Lists'!$A$2:$C$23,3),"CS","Err"))))</f>
        <v>OK</v>
      </c>
      <c r="BW162" s="3" t="str">
        <f>IF(BB162=" ","OK",IF(ISBLANK(VLOOKUP(BB162,'Player List'!$A$3:$C$275,3)),"Err",IF(VLOOKUP(BB162,'Player List'!$A$3:$C$275,3)='Player Input'!$B162,"OK",IF(VLOOKUP(BB162,'Player List'!$A$3:$C$275,2)=VLOOKUP($B162,'Lookup Lists'!$A$2:$C$23,3),"CS","Err"))))</f>
        <v>OK</v>
      </c>
      <c r="BX162" s="3" t="str">
        <f>IF(BC162=" ","OK",IF(ISBLANK(VLOOKUP(BC162,'Player List'!$A$3:$C$275,3)),"Err",IF(VLOOKUP(BC162,'Player List'!$A$3:$C$275,3)='Player Input'!$B162,"OK",IF(VLOOKUP(BC162,'Player List'!$A$3:$C$275,2)=VLOOKUP($B162,'Lookup Lists'!$A$2:$C$23,3),"CS","Err"))))</f>
        <v>OK</v>
      </c>
      <c r="BY162" s="3" t="str">
        <f>IF(BD162=" ","OK",IF(ISBLANK(VLOOKUP(BD162,'Player List'!$A$3:$C$275,3)),"Err",IF(VLOOKUP(BD162,'Player List'!$A$3:$C$275,3)='Player Input'!$B162,"OK",IF(VLOOKUP(BD162,'Player List'!$A$3:$C$275,2)=VLOOKUP($B162,'Lookup Lists'!$A$2:$C$23,3),"CS","Err"))))</f>
        <v>OK</v>
      </c>
      <c r="BZ162" s="42" t="str">
        <f>IF(BE162=" ","OK",IF(ISBLANK(VLOOKUP(BE162,'Player List'!$A$3:$C$275,3)),"Err",IF(VLOOKUP(BE162,'Player List'!$A$3:$C$275,3)='Player Input'!$C162,"OK",IF(VLOOKUP(BE162,'Player List'!$A$3:$C$275,2)=VLOOKUP($C162,'Lookup Lists'!$A$2:$C$23,3),"CS","Err"))))</f>
        <v>OK</v>
      </c>
      <c r="CA162" s="3" t="str">
        <f>IF(BF162=" ","OK",IF(ISBLANK(VLOOKUP(BF162,'Player List'!$A$3:$C$275,3)),"Err",IF(VLOOKUP(BF162,'Player List'!$A$3:$C$275,3)='Player Input'!$C162,"OK",IF(VLOOKUP(BF162,'Player List'!$A$3:$C$275,2)=VLOOKUP($C162,'Lookup Lists'!$A$2:$C$23,3),"CS","Err"))))</f>
        <v>OK</v>
      </c>
      <c r="CB162" s="3" t="str">
        <f>IF(BG162=" ","OK",IF(ISBLANK(VLOOKUP(BG162,'Player List'!$A$3:$C$275,3)),"Err",IF(VLOOKUP(BG162,'Player List'!$A$3:$C$275,3)='Player Input'!$C162,"OK",IF(VLOOKUP(BG162,'Player List'!$A$3:$C$275,2)=VLOOKUP($C162,'Lookup Lists'!$A$2:$C$23,3),"CS","Err"))))</f>
        <v>OK</v>
      </c>
      <c r="CC162" s="3" t="str">
        <f>IF(BH162=" ","OK",IF(ISBLANK(VLOOKUP(BH162,'Player List'!$A$3:$C$275,3)),"Err",IF(VLOOKUP(BH162,'Player List'!$A$3:$C$275,3)='Player Input'!$C162,"OK",IF(VLOOKUP(BH162,'Player List'!$A$3:$C$275,2)=VLOOKUP($C162,'Lookup Lists'!$A$2:$C$23,3),"CS","Err"))))</f>
        <v>OK</v>
      </c>
      <c r="CD162" s="3" t="str">
        <f>IF(BI162=" ","OK",IF(ISBLANK(VLOOKUP(BI162,'Player List'!$A$3:$C$275,3)),"Err",IF(VLOOKUP(BI162,'Player List'!$A$3:$C$275,3)='Player Input'!$C162,"OK",IF(VLOOKUP(BI162,'Player List'!$A$3:$C$275,2)=VLOOKUP($C162,'Lookup Lists'!$A$2:$C$23,3),"CS","Err"))))</f>
        <v>OK</v>
      </c>
      <c r="CE162" s="3" t="str">
        <f>IF(BJ162=" ","OK",IF(ISBLANK(VLOOKUP(BJ162,'Player List'!$A$3:$C$275,3)),"Err",IF(VLOOKUP(BJ162,'Player List'!$A$3:$C$275,3)='Player Input'!$C162,"OK",IF(VLOOKUP(BJ162,'Player List'!$A$3:$C$275,2)=VLOOKUP($C162,'Lookup Lists'!$A$2:$C$23,3),"CS","Err"))))</f>
        <v>OK</v>
      </c>
      <c r="CF162" s="3" t="str">
        <f>IF(BK162=" ","OK",IF(ISBLANK(VLOOKUP(BK162,'Player List'!$A$3:$C$275,3)),"Err",IF(VLOOKUP(BK162,'Player List'!$A$3:$C$275,3)='Player Input'!$C162,"OK",IF(VLOOKUP(BK162,'Player List'!$A$3:$C$275,2)=VLOOKUP($C162,'Lookup Lists'!$A$2:$C$23,3),"CS","Err"))))</f>
        <v>OK</v>
      </c>
      <c r="CG162" s="3" t="str">
        <f>IF(BL162=" ","OK",IF(ISBLANK(VLOOKUP(BL162,'Player List'!$A$3:$C$275,3)),"Err",IF(VLOOKUP(BL162,'Player List'!$A$3:$C$275,3)='Player Input'!$C162,"OK",IF(VLOOKUP(BL162,'Player List'!$A$3:$C$275,2)=VLOOKUP($C162,'Lookup Lists'!$A$2:$C$23,3),"CS","Err"))))</f>
        <v>OK</v>
      </c>
      <c r="CH162" s="3" t="str">
        <f>IF(BM162=" ","OK",IF(ISBLANK(VLOOKUP(BM162,'Player List'!$A$3:$C$275,3)),"Err",IF(VLOOKUP(BM162,'Player List'!$A$3:$C$275,3)='Player Input'!$C162,"OK",IF(VLOOKUP(BM162,'Player List'!$A$3:$C$275,2)=VLOOKUP($C162,'Lookup Lists'!$A$2:$C$23,3),"CS","Err"))))</f>
        <v>OK</v>
      </c>
      <c r="CI162" s="43" t="str">
        <f>IF(BN162=" ","OK",IF(ISBLANK(VLOOKUP(BN162,'Player List'!$A$3:$C$275,3)),"Err",IF(VLOOKUP(BN162,'Player List'!$A$3:$C$275,3)='Player Input'!$C162,"OK",IF(VLOOKUP(BN162,'Player List'!$A$3:$C$275,2)=VLOOKUP($C162,'Lookup Lists'!$A$2:$C$23,3),"CS","Err"))))</f>
        <v>OK</v>
      </c>
    </row>
    <row r="163" spans="1:87" x14ac:dyDescent="0.2">
      <c r="A163" s="90">
        <v>42776</v>
      </c>
      <c r="B163" s="89" t="s">
        <v>347</v>
      </c>
      <c r="C163" s="89" t="s">
        <v>345</v>
      </c>
      <c r="D163" s="60" t="str">
        <f t="shared" si="106"/>
        <v>CS</v>
      </c>
      <c r="E163" s="42">
        <v>75</v>
      </c>
      <c r="F163" s="46" t="str">
        <f>VLOOKUP(E163,'Player List'!$A$3:$F$275,6)</f>
        <v>S WHITTINGHAM</v>
      </c>
      <c r="G163" s="3">
        <v>88</v>
      </c>
      <c r="H163" s="46" t="str">
        <f>VLOOKUP(G163,'Player List'!$A$3:$F$275,6)</f>
        <v>J MORRIS</v>
      </c>
      <c r="I163" s="3">
        <v>72</v>
      </c>
      <c r="J163" s="46" t="str">
        <f>VLOOKUP(I163,'Player List'!$A$3:$F$275,6)</f>
        <v>H VITALE</v>
      </c>
      <c r="K163" s="3">
        <v>73</v>
      </c>
      <c r="L163" s="46" t="str">
        <f>VLOOKUP(K163,'Player List'!$A$3:$F$275,6)</f>
        <v>T VITALE</v>
      </c>
      <c r="M163" s="42">
        <v>82</v>
      </c>
      <c r="N163" s="46" t="str">
        <f>VLOOKUP(M163,'Player List'!$A$3:$F$275,6)</f>
        <v>C BOYSE</v>
      </c>
      <c r="O163" s="3">
        <v>86</v>
      </c>
      <c r="P163" s="46" t="str">
        <f>VLOOKUP(O163,'Player List'!$A$3:$F$275,6)</f>
        <v>J GWYNNE</v>
      </c>
      <c r="Q163" s="3">
        <v>71</v>
      </c>
      <c r="R163" s="46" t="str">
        <f>VLOOKUP(Q163,'Player List'!$A$3:$F$275,6)</f>
        <v>J PEARCE</v>
      </c>
      <c r="S163" s="3">
        <v>81</v>
      </c>
      <c r="T163" s="47" t="str">
        <f>VLOOKUP(S163,'Player List'!$A$3:$F$275,6)</f>
        <v>L PHILLIPS</v>
      </c>
      <c r="U163" s="46"/>
      <c r="V163" s="46" t="e">
        <f>VLOOKUP(U163,'Player List'!$A$3:$F$275,6)</f>
        <v>#N/A</v>
      </c>
      <c r="W163" s="46"/>
      <c r="X163" s="47" t="e">
        <f>VLOOKUP(W163,'Player List'!$A$3:$F$275,6)</f>
        <v>#N/A</v>
      </c>
      <c r="Y163" s="34"/>
      <c r="Z163" s="42">
        <v>326</v>
      </c>
      <c r="AA163" s="46" t="str">
        <f>VLOOKUP(Z163,'Player List'!$A$3:$F$275,6)</f>
        <v>J BESLEY</v>
      </c>
      <c r="AB163" s="3">
        <v>306</v>
      </c>
      <c r="AC163" s="46" t="str">
        <f>VLOOKUP(AB163,'Player List'!$A$3:$F$275,6)</f>
        <v>T ROSSER</v>
      </c>
      <c r="AD163" s="3">
        <v>64</v>
      </c>
      <c r="AE163" s="46" t="str">
        <f>VLOOKUP(AD163,'Player List'!$A$3:$F$275,6)</f>
        <v>R MILLINGTON</v>
      </c>
      <c r="AF163" s="3">
        <v>285</v>
      </c>
      <c r="AG163" s="47" t="str">
        <f>VLOOKUP(AF163,'Player List'!$A$3:$F$275,6)</f>
        <v>J CUMMINGS</v>
      </c>
      <c r="AH163" s="42">
        <v>68</v>
      </c>
      <c r="AI163" s="46" t="str">
        <f>VLOOKUP(AH163,'Player List'!$A$3:$F$275,6)</f>
        <v>D WADLEY</v>
      </c>
      <c r="AJ163" s="3">
        <v>367</v>
      </c>
      <c r="AK163" s="46" t="str">
        <f>VLOOKUP(AJ163,'Player List'!$A$3:$F$275,6)</f>
        <v>K BULLOCK</v>
      </c>
      <c r="AL163" s="3">
        <v>91</v>
      </c>
      <c r="AM163" s="46" t="str">
        <f>VLOOKUP(AL163,'Player List'!$A$3:$F$275,6)</f>
        <v>R BEMAND</v>
      </c>
      <c r="AN163" s="3">
        <v>59</v>
      </c>
      <c r="AO163" s="47" t="str">
        <f>VLOOKUP(AN163,'Player List'!$A$3:$F$275,6)</f>
        <v>J BLEWITT</v>
      </c>
      <c r="AP163" s="46"/>
      <c r="AQ163" s="46" t="e">
        <f>VLOOKUP(AP163,'Player List'!$A$3:$F$275,6)</f>
        <v>#N/A</v>
      </c>
      <c r="AR163" s="46"/>
      <c r="AS163" s="47" t="e">
        <f>VLOOKUP(AR163,'Player List'!$A$3:$F$275,6)</f>
        <v>#N/A</v>
      </c>
      <c r="AU163" s="42">
        <f t="shared" si="111"/>
        <v>75</v>
      </c>
      <c r="AV163" s="3">
        <f t="shared" si="112"/>
        <v>88</v>
      </c>
      <c r="AW163" s="3">
        <f t="shared" si="113"/>
        <v>72</v>
      </c>
      <c r="AX163" s="3">
        <f t="shared" si="114"/>
        <v>73</v>
      </c>
      <c r="AY163" s="3">
        <f t="shared" si="115"/>
        <v>82</v>
      </c>
      <c r="AZ163" s="3">
        <f t="shared" si="116"/>
        <v>86</v>
      </c>
      <c r="BA163" s="3">
        <f t="shared" si="117"/>
        <v>71</v>
      </c>
      <c r="BB163" s="3">
        <f t="shared" si="118"/>
        <v>81</v>
      </c>
      <c r="BC163" s="3" t="str">
        <f t="shared" si="107"/>
        <v xml:space="preserve"> </v>
      </c>
      <c r="BD163" s="3" t="str">
        <f t="shared" si="108"/>
        <v xml:space="preserve"> </v>
      </c>
      <c r="BE163" s="42">
        <f t="shared" si="119"/>
        <v>326</v>
      </c>
      <c r="BF163" s="3">
        <f t="shared" si="120"/>
        <v>306</v>
      </c>
      <c r="BG163" s="3">
        <f t="shared" si="121"/>
        <v>64</v>
      </c>
      <c r="BH163" s="3">
        <f t="shared" si="122"/>
        <v>285</v>
      </c>
      <c r="BI163" s="3">
        <f t="shared" si="123"/>
        <v>68</v>
      </c>
      <c r="BJ163" s="3">
        <f t="shared" si="124"/>
        <v>367</v>
      </c>
      <c r="BK163" s="3">
        <f t="shared" si="125"/>
        <v>91</v>
      </c>
      <c r="BL163" s="3">
        <f t="shared" si="126"/>
        <v>59</v>
      </c>
      <c r="BM163" s="3" t="str">
        <f t="shared" si="109"/>
        <v xml:space="preserve"> </v>
      </c>
      <c r="BN163" s="43" t="str">
        <f t="shared" si="110"/>
        <v xml:space="preserve"> </v>
      </c>
      <c r="BP163" s="42" t="str">
        <f>IF(AU163=" ","OK",IF(ISBLANK(VLOOKUP(AU163,'Player List'!$A$3:$C$275,3)),"Err",IF(VLOOKUP(AU163,'Player List'!$A$3:$C$275,3)='Player Input'!$B163,"OK",IF(VLOOKUP(AU163,'Player List'!$A$3:$C$275,2)=VLOOKUP($B163,'Lookup Lists'!$A$2:$C$23,3),"CS","Err"))))</f>
        <v>OK</v>
      </c>
      <c r="BQ163" s="3" t="str">
        <f>IF(AV163=" ","OK",IF(ISBLANK(VLOOKUP(AV163,'Player List'!$A$3:$C$275,3)),"Err",IF(VLOOKUP(AV163,'Player List'!$A$3:$C$275,3)='Player Input'!$B163,"OK",IF(VLOOKUP(AV163,'Player List'!$A$3:$C$275,2)=VLOOKUP($B163,'Lookup Lists'!$A$2:$C$23,3),"CS","Err"))))</f>
        <v>OK</v>
      </c>
      <c r="BR163" s="3" t="str">
        <f>IF(AW163=" ","OK",IF(ISBLANK(VLOOKUP(AW163,'Player List'!$A$3:$C$275,3)),"Err",IF(VLOOKUP(AW163,'Player List'!$A$3:$C$275,3)='Player Input'!$B163,"OK",IF(VLOOKUP(AW163,'Player List'!$A$3:$C$275,2)=VLOOKUP($B163,'Lookup Lists'!$A$2:$C$23,3),"CS","Err"))))</f>
        <v>OK</v>
      </c>
      <c r="BS163" s="3" t="str">
        <f>IF(AX163=" ","OK",IF(ISBLANK(VLOOKUP(AX163,'Player List'!$A$3:$C$275,3)),"Err",IF(VLOOKUP(AX163,'Player List'!$A$3:$C$275,3)='Player Input'!$B163,"OK",IF(VLOOKUP(AX163,'Player List'!$A$3:$C$275,2)=VLOOKUP($B163,'Lookup Lists'!$A$2:$C$23,3),"CS","Err"))))</f>
        <v>OK</v>
      </c>
      <c r="BT163" s="3" t="str">
        <f>IF(AY163=" ","OK",IF(ISBLANK(VLOOKUP(AY163,'Player List'!$A$3:$C$275,3)),"Err",IF(VLOOKUP(AY163,'Player List'!$A$3:$C$275,3)='Player Input'!$B163,"OK",IF(VLOOKUP(AY163,'Player List'!$A$3:$C$275,2)=VLOOKUP($B163,'Lookup Lists'!$A$2:$C$23,3),"CS","Err"))))</f>
        <v>OK</v>
      </c>
      <c r="BU163" s="3" t="str">
        <f>IF(AZ163=" ","OK",IF(ISBLANK(VLOOKUP(AZ163,'Player List'!$A$3:$C$275,3)),"Err",IF(VLOOKUP(AZ163,'Player List'!$A$3:$C$275,3)='Player Input'!$B163,"OK",IF(VLOOKUP(AZ163,'Player List'!$A$3:$C$275,2)=VLOOKUP($B163,'Lookup Lists'!$A$2:$C$23,3),"CS","Err"))))</f>
        <v>OK</v>
      </c>
      <c r="BV163" s="3" t="str">
        <f>IF(BA163=" ","OK",IF(ISBLANK(VLOOKUP(BA163,'Player List'!$A$3:$C$275,3)),"Err",IF(VLOOKUP(BA163,'Player List'!$A$3:$C$275,3)='Player Input'!$B163,"OK",IF(VLOOKUP(BA163,'Player List'!$A$3:$C$275,2)=VLOOKUP($B163,'Lookup Lists'!$A$2:$C$23,3),"CS","Err"))))</f>
        <v>OK</v>
      </c>
      <c r="BW163" s="3" t="str">
        <f>IF(BB163=" ","OK",IF(ISBLANK(VLOOKUP(BB163,'Player List'!$A$3:$C$275,3)),"Err",IF(VLOOKUP(BB163,'Player List'!$A$3:$C$275,3)='Player Input'!$B163,"OK",IF(VLOOKUP(BB163,'Player List'!$A$3:$C$275,2)=VLOOKUP($B163,'Lookup Lists'!$A$2:$C$23,3),"CS","Err"))))</f>
        <v>OK</v>
      </c>
      <c r="BX163" s="3" t="str">
        <f>IF(BC163=" ","OK",IF(ISBLANK(VLOOKUP(BC163,'Player List'!$A$3:$C$275,3)),"Err",IF(VLOOKUP(BC163,'Player List'!$A$3:$C$275,3)='Player Input'!$B163,"OK",IF(VLOOKUP(BC163,'Player List'!$A$3:$C$275,2)=VLOOKUP($B163,'Lookup Lists'!$A$2:$C$23,3),"CS","Err"))))</f>
        <v>OK</v>
      </c>
      <c r="BY163" s="3" t="str">
        <f>IF(BD163=" ","OK",IF(ISBLANK(VLOOKUP(BD163,'Player List'!$A$3:$C$275,3)),"Err",IF(VLOOKUP(BD163,'Player List'!$A$3:$C$275,3)='Player Input'!$B163,"OK",IF(VLOOKUP(BD163,'Player List'!$A$3:$C$275,2)=VLOOKUP($B163,'Lookup Lists'!$A$2:$C$23,3),"CS","Err"))))</f>
        <v>OK</v>
      </c>
      <c r="BZ163" s="42" t="str">
        <f>IF(BE163=" ","OK",IF(ISBLANK(VLOOKUP(BE163,'Player List'!$A$3:$C$275,3)),"Err",IF(VLOOKUP(BE163,'Player List'!$A$3:$C$275,3)='Player Input'!$C163,"OK",IF(VLOOKUP(BE163,'Player List'!$A$3:$C$275,2)=VLOOKUP($C163,'Lookup Lists'!$A$2:$C$23,3),"CS","Err"))))</f>
        <v>CS</v>
      </c>
      <c r="CA163" s="3" t="str">
        <f>IF(BF163=" ","OK",IF(ISBLANK(VLOOKUP(BF163,'Player List'!$A$3:$C$275,3)),"Err",IF(VLOOKUP(BF163,'Player List'!$A$3:$C$275,3)='Player Input'!$C163,"OK",IF(VLOOKUP(BF163,'Player List'!$A$3:$C$275,2)=VLOOKUP($C163,'Lookup Lists'!$A$2:$C$23,3),"CS","Err"))))</f>
        <v>OK</v>
      </c>
      <c r="CB163" s="3" t="str">
        <f>IF(BG163=" ","OK",IF(ISBLANK(VLOOKUP(BG163,'Player List'!$A$3:$C$275,3)),"Err",IF(VLOOKUP(BG163,'Player List'!$A$3:$C$275,3)='Player Input'!$C163,"OK",IF(VLOOKUP(BG163,'Player List'!$A$3:$C$275,2)=VLOOKUP($C163,'Lookup Lists'!$A$2:$C$23,3),"CS","Err"))))</f>
        <v>OK</v>
      </c>
      <c r="CC163" s="3" t="str">
        <f>IF(BH163=" ","OK",IF(ISBLANK(VLOOKUP(BH163,'Player List'!$A$3:$C$275,3)),"Err",IF(VLOOKUP(BH163,'Player List'!$A$3:$C$275,3)='Player Input'!$C163,"OK",IF(VLOOKUP(BH163,'Player List'!$A$3:$C$275,2)=VLOOKUP($C163,'Lookup Lists'!$A$2:$C$23,3),"CS","Err"))))</f>
        <v>OK</v>
      </c>
      <c r="CD163" s="3" t="str">
        <f>IF(BI163=" ","OK",IF(ISBLANK(VLOOKUP(BI163,'Player List'!$A$3:$C$275,3)),"Err",IF(VLOOKUP(BI163,'Player List'!$A$3:$C$275,3)='Player Input'!$C163,"OK",IF(VLOOKUP(BI163,'Player List'!$A$3:$C$275,2)=VLOOKUP($C163,'Lookup Lists'!$A$2:$C$23,3),"CS","Err"))))</f>
        <v>OK</v>
      </c>
      <c r="CE163" s="3" t="str">
        <f>IF(BJ163=" ","OK",IF(ISBLANK(VLOOKUP(BJ163,'Player List'!$A$3:$C$275,3)),"Err",IF(VLOOKUP(BJ163,'Player List'!$A$3:$C$275,3)='Player Input'!$C163,"OK",IF(VLOOKUP(BJ163,'Player List'!$A$3:$C$275,2)=VLOOKUP($C163,'Lookup Lists'!$A$2:$C$23,3),"CS","Err"))))</f>
        <v>OK</v>
      </c>
      <c r="CF163" s="3" t="str">
        <f>IF(BK163=" ","OK",IF(ISBLANK(VLOOKUP(BK163,'Player List'!$A$3:$C$275,3)),"Err",IF(VLOOKUP(BK163,'Player List'!$A$3:$C$275,3)='Player Input'!$C163,"OK",IF(VLOOKUP(BK163,'Player List'!$A$3:$C$275,2)=VLOOKUP($C163,'Lookup Lists'!$A$2:$C$23,3),"CS","Err"))))</f>
        <v>OK</v>
      </c>
      <c r="CG163" s="3" t="str">
        <f>IF(BL163=" ","OK",IF(ISBLANK(VLOOKUP(BL163,'Player List'!$A$3:$C$275,3)),"Err",IF(VLOOKUP(BL163,'Player List'!$A$3:$C$275,3)='Player Input'!$C163,"OK",IF(VLOOKUP(BL163,'Player List'!$A$3:$C$275,2)=VLOOKUP($C163,'Lookup Lists'!$A$2:$C$23,3),"CS","Err"))))</f>
        <v>OK</v>
      </c>
      <c r="CH163" s="3" t="str">
        <f>IF(BM163=" ","OK",IF(ISBLANK(VLOOKUP(BM163,'Player List'!$A$3:$C$275,3)),"Err",IF(VLOOKUP(BM163,'Player List'!$A$3:$C$275,3)='Player Input'!$C163,"OK",IF(VLOOKUP(BM163,'Player List'!$A$3:$C$275,2)=VLOOKUP($C163,'Lookup Lists'!$A$2:$C$23,3),"CS","Err"))))</f>
        <v>OK</v>
      </c>
      <c r="CI163" s="43" t="str">
        <f>IF(BN163=" ","OK",IF(ISBLANK(VLOOKUP(BN163,'Player List'!$A$3:$C$275,3)),"Err",IF(VLOOKUP(BN163,'Player List'!$A$3:$C$275,3)='Player Input'!$C163,"OK",IF(VLOOKUP(BN163,'Player List'!$A$3:$C$275,2)=VLOOKUP($C163,'Lookup Lists'!$A$2:$C$23,3),"CS","Err"))))</f>
        <v>OK</v>
      </c>
    </row>
    <row r="164" spans="1:87" x14ac:dyDescent="0.2">
      <c r="A164" s="108">
        <v>42777</v>
      </c>
      <c r="B164" s="109" t="s">
        <v>346</v>
      </c>
      <c r="C164" s="109" t="s">
        <v>262</v>
      </c>
      <c r="D164" s="60" t="str">
        <f t="shared" si="106"/>
        <v>OK</v>
      </c>
      <c r="E164" s="42">
        <v>305</v>
      </c>
      <c r="F164" s="46" t="str">
        <f>VLOOKUP(E164,'Player List'!$A$3:$F$275,6)</f>
        <v>J WADLEY</v>
      </c>
      <c r="G164" s="3">
        <v>358</v>
      </c>
      <c r="H164" s="46" t="str">
        <f>VLOOKUP(G164,'Player List'!$A$3:$F$275,6)</f>
        <v>L BARLOW</v>
      </c>
      <c r="I164" s="3">
        <v>66</v>
      </c>
      <c r="J164" s="46" t="str">
        <f>VLOOKUP(I164,'Player List'!$A$3:$F$275,6)</f>
        <v>H RENFIELD</v>
      </c>
      <c r="K164" s="3">
        <v>291</v>
      </c>
      <c r="L164" s="46" t="str">
        <f>VLOOKUP(K164,'Player List'!$A$3:$F$275,6)</f>
        <v>M MADIGAN</v>
      </c>
      <c r="M164" s="42">
        <v>60</v>
      </c>
      <c r="N164" s="46" t="str">
        <f>VLOOKUP(M164,'Player List'!$A$3:$F$275,6)</f>
        <v>J KING</v>
      </c>
      <c r="O164" s="3">
        <v>326</v>
      </c>
      <c r="P164" s="46" t="str">
        <f>VLOOKUP(O164,'Player List'!$A$3:$F$275,6)</f>
        <v>J BESLEY</v>
      </c>
      <c r="Q164" s="3">
        <v>92</v>
      </c>
      <c r="R164" s="46" t="str">
        <f>VLOOKUP(Q164,'Player List'!$A$3:$F$275,6)</f>
        <v>A BESLEY</v>
      </c>
      <c r="S164" s="3">
        <v>65</v>
      </c>
      <c r="T164" s="47" t="str">
        <f>VLOOKUP(S164,'Player List'!$A$3:$F$275,6)</f>
        <v>A BARLOW</v>
      </c>
      <c r="U164" s="46"/>
      <c r="V164" s="46" t="e">
        <f>VLOOKUP(U164,'Player List'!$A$3:$F$275,6)</f>
        <v>#N/A</v>
      </c>
      <c r="W164" s="46"/>
      <c r="X164" s="47" t="e">
        <f>VLOOKUP(W164,'Player List'!$A$3:$F$275,6)</f>
        <v>#N/A</v>
      </c>
      <c r="Y164" s="34"/>
      <c r="Z164" s="42">
        <v>116</v>
      </c>
      <c r="AA164" s="46" t="str">
        <f>VLOOKUP(Z164,'Player List'!$A$3:$F$275,6)</f>
        <v>S AYLING</v>
      </c>
      <c r="AB164" s="3">
        <v>117</v>
      </c>
      <c r="AC164" s="46" t="str">
        <f>VLOOKUP(AB164,'Player List'!$A$3:$F$275,6)</f>
        <v>D SHIRVINGTON</v>
      </c>
      <c r="AD164" s="3">
        <v>112</v>
      </c>
      <c r="AE164" s="46" t="str">
        <f>VLOOKUP(AD164,'Player List'!$A$3:$F$275,6)</f>
        <v>M EAGER</v>
      </c>
      <c r="AF164" s="3">
        <v>111</v>
      </c>
      <c r="AG164" s="47" t="str">
        <f>VLOOKUP(AF164,'Player List'!$A$3:$F$275,6)</f>
        <v>S MCINTYRE</v>
      </c>
      <c r="AH164" s="42">
        <v>223</v>
      </c>
      <c r="AI164" s="46" t="str">
        <f>VLOOKUP(AH164,'Player List'!$A$3:$F$275,6)</f>
        <v>B TWEEDALE</v>
      </c>
      <c r="AJ164" s="3">
        <v>329</v>
      </c>
      <c r="AK164" s="46" t="str">
        <f>VLOOKUP(AJ164,'Player List'!$A$3:$F$275,6)</f>
        <v>B ALLEN</v>
      </c>
      <c r="AL164" s="3">
        <v>118</v>
      </c>
      <c r="AM164" s="46" t="str">
        <f>VLOOKUP(AL164,'Player List'!$A$3:$F$275,6)</f>
        <v>V HOWLEY</v>
      </c>
      <c r="AN164" s="3">
        <v>234</v>
      </c>
      <c r="AO164" s="47" t="str">
        <f>VLOOKUP(AN164,'Player List'!$A$3:$F$275,6)</f>
        <v>J WELCH</v>
      </c>
      <c r="AP164" s="46"/>
      <c r="AQ164" s="46" t="e">
        <f>VLOOKUP(AP164,'Player List'!$A$3:$F$275,6)</f>
        <v>#N/A</v>
      </c>
      <c r="AR164" s="46"/>
      <c r="AS164" s="47" t="e">
        <f>VLOOKUP(AR164,'Player List'!$A$3:$F$275,6)</f>
        <v>#N/A</v>
      </c>
      <c r="AU164" s="42">
        <f t="shared" si="111"/>
        <v>305</v>
      </c>
      <c r="AV164" s="3">
        <f t="shared" si="112"/>
        <v>358</v>
      </c>
      <c r="AW164" s="3">
        <f t="shared" si="113"/>
        <v>66</v>
      </c>
      <c r="AX164" s="3">
        <f t="shared" si="114"/>
        <v>291</v>
      </c>
      <c r="AY164" s="3">
        <f t="shared" si="115"/>
        <v>60</v>
      </c>
      <c r="AZ164" s="3">
        <f t="shared" si="116"/>
        <v>326</v>
      </c>
      <c r="BA164" s="3">
        <f t="shared" si="117"/>
        <v>92</v>
      </c>
      <c r="BB164" s="3">
        <f t="shared" si="118"/>
        <v>65</v>
      </c>
      <c r="BC164" s="3" t="str">
        <f t="shared" si="107"/>
        <v xml:space="preserve"> </v>
      </c>
      <c r="BD164" s="3" t="str">
        <f t="shared" si="108"/>
        <v xml:space="preserve"> </v>
      </c>
      <c r="BE164" s="42">
        <f t="shared" si="119"/>
        <v>116</v>
      </c>
      <c r="BF164" s="3">
        <f t="shared" si="120"/>
        <v>117</v>
      </c>
      <c r="BG164" s="3">
        <f t="shared" si="121"/>
        <v>112</v>
      </c>
      <c r="BH164" s="3">
        <f t="shared" si="122"/>
        <v>111</v>
      </c>
      <c r="BI164" s="3">
        <f t="shared" si="123"/>
        <v>223</v>
      </c>
      <c r="BJ164" s="3">
        <f t="shared" si="124"/>
        <v>329</v>
      </c>
      <c r="BK164" s="3">
        <f t="shared" si="125"/>
        <v>118</v>
      </c>
      <c r="BL164" s="3">
        <f t="shared" si="126"/>
        <v>234</v>
      </c>
      <c r="BM164" s="3" t="str">
        <f t="shared" si="109"/>
        <v xml:space="preserve"> </v>
      </c>
      <c r="BN164" s="43" t="str">
        <f t="shared" si="110"/>
        <v xml:space="preserve"> </v>
      </c>
      <c r="BP164" s="42" t="str">
        <f>IF(AU164=" ","OK",IF(ISBLANK(VLOOKUP(AU164,'Player List'!$A$3:$C$275,3)),"Err",IF(VLOOKUP(AU164,'Player List'!$A$3:$C$275,3)='Player Input'!$B164,"OK",IF(VLOOKUP(AU164,'Player List'!$A$3:$C$275,2)=VLOOKUP($B164,'Lookup Lists'!$A$2:$C$23,3),"CS","Err"))))</f>
        <v>OK</v>
      </c>
      <c r="BQ164" s="3" t="str">
        <f>IF(AV164=" ","OK",IF(ISBLANK(VLOOKUP(AV164,'Player List'!$A$3:$C$275,3)),"Err",IF(VLOOKUP(AV164,'Player List'!$A$3:$C$275,3)='Player Input'!$B164,"OK",IF(VLOOKUP(AV164,'Player List'!$A$3:$C$275,2)=VLOOKUP($B164,'Lookup Lists'!$A$2:$C$23,3),"CS","Err"))))</f>
        <v>OK</v>
      </c>
      <c r="BR164" s="3" t="str">
        <f>IF(AW164=" ","OK",IF(ISBLANK(VLOOKUP(AW164,'Player List'!$A$3:$C$275,3)),"Err",IF(VLOOKUP(AW164,'Player List'!$A$3:$C$275,3)='Player Input'!$B164,"OK",IF(VLOOKUP(AW164,'Player List'!$A$3:$C$275,2)=VLOOKUP($B164,'Lookup Lists'!$A$2:$C$23,3),"CS","Err"))))</f>
        <v>OK</v>
      </c>
      <c r="BS164" s="3" t="str">
        <f>IF(AX164=" ","OK",IF(ISBLANK(VLOOKUP(AX164,'Player List'!$A$3:$C$275,3)),"Err",IF(VLOOKUP(AX164,'Player List'!$A$3:$C$275,3)='Player Input'!$B164,"OK",IF(VLOOKUP(AX164,'Player List'!$A$3:$C$275,2)=VLOOKUP($B164,'Lookup Lists'!$A$2:$C$23,3),"CS","Err"))))</f>
        <v>OK</v>
      </c>
      <c r="BT164" s="3" t="str">
        <f>IF(AY164=" ","OK",IF(ISBLANK(VLOOKUP(AY164,'Player List'!$A$3:$C$275,3)),"Err",IF(VLOOKUP(AY164,'Player List'!$A$3:$C$275,3)='Player Input'!$B164,"OK",IF(VLOOKUP(AY164,'Player List'!$A$3:$C$275,2)=VLOOKUP($B164,'Lookup Lists'!$A$2:$C$23,3),"CS","Err"))))</f>
        <v>OK</v>
      </c>
      <c r="BU164" s="3" t="str">
        <f>IF(AZ164=" ","OK",IF(ISBLANK(VLOOKUP(AZ164,'Player List'!$A$3:$C$275,3)),"Err",IF(VLOOKUP(AZ164,'Player List'!$A$3:$C$275,3)='Player Input'!$B164,"OK",IF(VLOOKUP(AZ164,'Player List'!$A$3:$C$275,2)=VLOOKUP($B164,'Lookup Lists'!$A$2:$C$23,3),"CS","Err"))))</f>
        <v>OK</v>
      </c>
      <c r="BV164" s="3" t="str">
        <f>IF(BA164=" ","OK",IF(ISBLANK(VLOOKUP(BA164,'Player List'!$A$3:$C$275,3)),"Err",IF(VLOOKUP(BA164,'Player List'!$A$3:$C$275,3)='Player Input'!$B164,"OK",IF(VLOOKUP(BA164,'Player List'!$A$3:$C$275,2)=VLOOKUP($B164,'Lookup Lists'!$A$2:$C$23,3),"CS","Err"))))</f>
        <v>OK</v>
      </c>
      <c r="BW164" s="3" t="str">
        <f>IF(BB164=" ","OK",IF(ISBLANK(VLOOKUP(BB164,'Player List'!$A$3:$C$275,3)),"Err",IF(VLOOKUP(BB164,'Player List'!$A$3:$C$275,3)='Player Input'!$B164,"OK",IF(VLOOKUP(BB164,'Player List'!$A$3:$C$275,2)=VLOOKUP($B164,'Lookup Lists'!$A$2:$C$23,3),"CS","Err"))))</f>
        <v>OK</v>
      </c>
      <c r="BX164" s="3" t="str">
        <f>IF(BC164=" ","OK",IF(ISBLANK(VLOOKUP(BC164,'Player List'!$A$3:$C$275,3)),"Err",IF(VLOOKUP(BC164,'Player List'!$A$3:$C$275,3)='Player Input'!$B164,"OK",IF(VLOOKUP(BC164,'Player List'!$A$3:$C$275,2)=VLOOKUP($B164,'Lookup Lists'!$A$2:$C$23,3),"CS","Err"))))</f>
        <v>OK</v>
      </c>
      <c r="BY164" s="3" t="str">
        <f>IF(BD164=" ","OK",IF(ISBLANK(VLOOKUP(BD164,'Player List'!$A$3:$C$275,3)),"Err",IF(VLOOKUP(BD164,'Player List'!$A$3:$C$275,3)='Player Input'!$B164,"OK",IF(VLOOKUP(BD164,'Player List'!$A$3:$C$275,2)=VLOOKUP($B164,'Lookup Lists'!$A$2:$C$23,3),"CS","Err"))))</f>
        <v>OK</v>
      </c>
      <c r="BZ164" s="42" t="str">
        <f>IF(BE164=" ","OK",IF(ISBLANK(VLOOKUP(BE164,'Player List'!$A$3:$C$275,3)),"Err",IF(VLOOKUP(BE164,'Player List'!$A$3:$C$275,3)='Player Input'!$C164,"OK",IF(VLOOKUP(BE164,'Player List'!$A$3:$C$275,2)=VLOOKUP($C164,'Lookup Lists'!$A$2:$C$23,3),"CS","Err"))))</f>
        <v>OK</v>
      </c>
      <c r="CA164" s="3" t="str">
        <f>IF(BF164=" ","OK",IF(ISBLANK(VLOOKUP(BF164,'Player List'!$A$3:$C$275,3)),"Err",IF(VLOOKUP(BF164,'Player List'!$A$3:$C$275,3)='Player Input'!$C164,"OK",IF(VLOOKUP(BF164,'Player List'!$A$3:$C$275,2)=VLOOKUP($C164,'Lookup Lists'!$A$2:$C$23,3),"CS","Err"))))</f>
        <v>OK</v>
      </c>
      <c r="CB164" s="3" t="str">
        <f>IF(BG164=" ","OK",IF(ISBLANK(VLOOKUP(BG164,'Player List'!$A$3:$C$275,3)),"Err",IF(VLOOKUP(BG164,'Player List'!$A$3:$C$275,3)='Player Input'!$C164,"OK",IF(VLOOKUP(BG164,'Player List'!$A$3:$C$275,2)=VLOOKUP($C164,'Lookup Lists'!$A$2:$C$23,3),"CS","Err"))))</f>
        <v>OK</v>
      </c>
      <c r="CC164" s="3" t="str">
        <f>IF(BH164=" ","OK",IF(ISBLANK(VLOOKUP(BH164,'Player List'!$A$3:$C$275,3)),"Err",IF(VLOOKUP(BH164,'Player List'!$A$3:$C$275,3)='Player Input'!$C164,"OK",IF(VLOOKUP(BH164,'Player List'!$A$3:$C$275,2)=VLOOKUP($C164,'Lookup Lists'!$A$2:$C$23,3),"CS","Err"))))</f>
        <v>OK</v>
      </c>
      <c r="CD164" s="3" t="str">
        <f>IF(BI164=" ","OK",IF(ISBLANK(VLOOKUP(BI164,'Player List'!$A$3:$C$275,3)),"Err",IF(VLOOKUP(BI164,'Player List'!$A$3:$C$275,3)='Player Input'!$C164,"OK",IF(VLOOKUP(BI164,'Player List'!$A$3:$C$275,2)=VLOOKUP($C164,'Lookup Lists'!$A$2:$C$23,3),"CS","Err"))))</f>
        <v>OK</v>
      </c>
      <c r="CE164" s="3" t="str">
        <f>IF(BJ164=" ","OK",IF(ISBLANK(VLOOKUP(BJ164,'Player List'!$A$3:$C$275,3)),"Err",IF(VLOOKUP(BJ164,'Player List'!$A$3:$C$275,3)='Player Input'!$C164,"OK",IF(VLOOKUP(BJ164,'Player List'!$A$3:$C$275,2)=VLOOKUP($C164,'Lookup Lists'!$A$2:$C$23,3),"CS","Err"))))</f>
        <v>OK</v>
      </c>
      <c r="CF164" s="3" t="str">
        <f>IF(BK164=" ","OK",IF(ISBLANK(VLOOKUP(BK164,'Player List'!$A$3:$C$275,3)),"Err",IF(VLOOKUP(BK164,'Player List'!$A$3:$C$275,3)='Player Input'!$C164,"OK",IF(VLOOKUP(BK164,'Player List'!$A$3:$C$275,2)=VLOOKUP($C164,'Lookup Lists'!$A$2:$C$23,3),"CS","Err"))))</f>
        <v>OK</v>
      </c>
      <c r="CG164" s="3" t="str">
        <f>IF(BL164=" ","OK",IF(ISBLANK(VLOOKUP(BL164,'Player List'!$A$3:$C$275,3)),"Err",IF(VLOOKUP(BL164,'Player List'!$A$3:$C$275,3)='Player Input'!$C164,"OK",IF(VLOOKUP(BL164,'Player List'!$A$3:$C$275,2)=VLOOKUP($C164,'Lookup Lists'!$A$2:$C$23,3),"CS","Err"))))</f>
        <v>OK</v>
      </c>
      <c r="CH164" s="3" t="str">
        <f>IF(BM164=" ","OK",IF(ISBLANK(VLOOKUP(BM164,'Player List'!$A$3:$C$275,3)),"Err",IF(VLOOKUP(BM164,'Player List'!$A$3:$C$275,3)='Player Input'!$C164,"OK",IF(VLOOKUP(BM164,'Player List'!$A$3:$C$275,2)=VLOOKUP($C164,'Lookup Lists'!$A$2:$C$23,3),"CS","Err"))))</f>
        <v>OK</v>
      </c>
      <c r="CI164" s="43" t="str">
        <f>IF(BN164=" ","OK",IF(ISBLANK(VLOOKUP(BN164,'Player List'!$A$3:$C$275,3)),"Err",IF(VLOOKUP(BN164,'Player List'!$A$3:$C$275,3)='Player Input'!$C164,"OK",IF(VLOOKUP(BN164,'Player List'!$A$3:$C$275,2)=VLOOKUP($C164,'Lookup Lists'!$A$2:$C$23,3),"CS","Err"))))</f>
        <v>OK</v>
      </c>
    </row>
    <row r="165" spans="1:87" x14ac:dyDescent="0.2">
      <c r="A165" s="108">
        <v>42779</v>
      </c>
      <c r="B165" s="109" t="s">
        <v>12</v>
      </c>
      <c r="C165" s="109" t="s">
        <v>269</v>
      </c>
      <c r="D165" s="60" t="str">
        <f t="shared" si="106"/>
        <v>OK</v>
      </c>
      <c r="E165" s="42">
        <v>42</v>
      </c>
      <c r="F165" s="46" t="str">
        <f>VLOOKUP(E165,'Player List'!$A$3:$F$275,6)</f>
        <v>J WILLIAMS</v>
      </c>
      <c r="G165" s="3">
        <v>40</v>
      </c>
      <c r="H165" s="46" t="str">
        <f>VLOOKUP(G165,'Player List'!$A$3:$F$275,6)</f>
        <v>R LONDESBOROUGH</v>
      </c>
      <c r="I165" s="3">
        <v>39</v>
      </c>
      <c r="J165" s="46" t="str">
        <f>VLOOKUP(I165,'Player List'!$A$3:$F$275,6)</f>
        <v>F JONES</v>
      </c>
      <c r="K165" s="3">
        <v>235</v>
      </c>
      <c r="L165" s="46" t="str">
        <f>VLOOKUP(K165,'Player List'!$A$3:$F$275,6)</f>
        <v>P LEWIS</v>
      </c>
      <c r="M165" s="42">
        <v>37</v>
      </c>
      <c r="N165" s="46" t="str">
        <f>VLOOKUP(M165,'Player List'!$A$3:$F$275,6)</f>
        <v>J HEAVEN</v>
      </c>
      <c r="O165" s="3">
        <v>241</v>
      </c>
      <c r="P165" s="46" t="str">
        <f>VLOOKUP(O165,'Player List'!$A$3:$F$275,6)</f>
        <v>D ELLIOTT</v>
      </c>
      <c r="Q165" s="3">
        <v>41</v>
      </c>
      <c r="R165" s="46" t="str">
        <f>VLOOKUP(Q165,'Player List'!$A$3:$F$275,6)</f>
        <v>V SMITH</v>
      </c>
      <c r="S165" s="3">
        <v>35</v>
      </c>
      <c r="T165" s="47" t="str">
        <f>VLOOKUP(S165,'Player List'!$A$3:$F$275,6)</f>
        <v>P ELLIOTT</v>
      </c>
      <c r="U165" s="46"/>
      <c r="V165" s="46" t="e">
        <f>VLOOKUP(U165,'Player List'!$A$3:$F$275,6)</f>
        <v>#N/A</v>
      </c>
      <c r="W165" s="46"/>
      <c r="X165" s="47" t="e">
        <f>VLOOKUP(W165,'Player List'!$A$3:$F$275,6)</f>
        <v>#N/A</v>
      </c>
      <c r="Y165" s="34"/>
      <c r="Z165" s="42">
        <v>11</v>
      </c>
      <c r="AA165" s="46" t="str">
        <f>VLOOKUP(Z165,'Player List'!$A$3:$F$275,6)</f>
        <v>D WARREN</v>
      </c>
      <c r="AB165" s="3">
        <v>130</v>
      </c>
      <c r="AC165" s="46" t="str">
        <f>VLOOKUP(AB165,'Player List'!$A$3:$F$275,6)</f>
        <v>T GRIFFITHS</v>
      </c>
      <c r="AD165" s="3">
        <v>8</v>
      </c>
      <c r="AE165" s="46" t="str">
        <f>VLOOKUP(AD165,'Player List'!$A$3:$F$275,6)</f>
        <v>D SYLVESTER</v>
      </c>
      <c r="AF165" s="3">
        <v>4</v>
      </c>
      <c r="AG165" s="47" t="str">
        <f>VLOOKUP(AF165,'Player List'!$A$3:$F$275,6)</f>
        <v>R HANCOCK</v>
      </c>
      <c r="AH165" s="42">
        <v>3</v>
      </c>
      <c r="AI165" s="46" t="str">
        <f>VLOOKUP(AH165,'Player List'!$A$3:$F$275,6)</f>
        <v>E EVANS</v>
      </c>
      <c r="AJ165" s="3">
        <v>286</v>
      </c>
      <c r="AK165" s="46" t="str">
        <f>VLOOKUP(AJ165,'Player List'!$A$3:$F$275,6)</f>
        <v>M CONWAY</v>
      </c>
      <c r="AL165" s="3">
        <v>2</v>
      </c>
      <c r="AM165" s="46" t="str">
        <f>VLOOKUP(AL165,'Player List'!$A$3:$F$275,6)</f>
        <v>T DARRINGTON</v>
      </c>
      <c r="AN165" s="3">
        <v>5</v>
      </c>
      <c r="AO165" s="47" t="str">
        <f>VLOOKUP(AN165,'Player List'!$A$3:$F$275,6)</f>
        <v>M MORTIMER</v>
      </c>
      <c r="AP165" s="46"/>
      <c r="AQ165" s="46" t="e">
        <f>VLOOKUP(AP165,'Player List'!$A$3:$F$275,6)</f>
        <v>#N/A</v>
      </c>
      <c r="AR165" s="46"/>
      <c r="AS165" s="47" t="e">
        <f>VLOOKUP(AR165,'Player List'!$A$3:$F$275,6)</f>
        <v>#N/A</v>
      </c>
      <c r="AU165" s="42">
        <f t="shared" si="111"/>
        <v>42</v>
      </c>
      <c r="AV165" s="3">
        <f t="shared" si="112"/>
        <v>40</v>
      </c>
      <c r="AW165" s="3">
        <f t="shared" si="113"/>
        <v>39</v>
      </c>
      <c r="AX165" s="3">
        <f t="shared" si="114"/>
        <v>235</v>
      </c>
      <c r="AY165" s="3">
        <f t="shared" si="115"/>
        <v>37</v>
      </c>
      <c r="AZ165" s="3">
        <f t="shared" si="116"/>
        <v>241</v>
      </c>
      <c r="BA165" s="3">
        <f t="shared" si="117"/>
        <v>41</v>
      </c>
      <c r="BB165" s="3">
        <f t="shared" si="118"/>
        <v>35</v>
      </c>
      <c r="BC165" s="3" t="str">
        <f t="shared" si="107"/>
        <v xml:space="preserve"> </v>
      </c>
      <c r="BD165" s="3" t="str">
        <f t="shared" si="108"/>
        <v xml:space="preserve"> </v>
      </c>
      <c r="BE165" s="42">
        <f t="shared" si="119"/>
        <v>11</v>
      </c>
      <c r="BF165" s="3">
        <f t="shared" si="120"/>
        <v>130</v>
      </c>
      <c r="BG165" s="3">
        <f t="shared" si="121"/>
        <v>8</v>
      </c>
      <c r="BH165" s="3">
        <f t="shared" si="122"/>
        <v>4</v>
      </c>
      <c r="BI165" s="3">
        <f t="shared" si="123"/>
        <v>3</v>
      </c>
      <c r="BJ165" s="3">
        <f t="shared" si="124"/>
        <v>286</v>
      </c>
      <c r="BK165" s="3">
        <f t="shared" si="125"/>
        <v>2</v>
      </c>
      <c r="BL165" s="3">
        <f t="shared" si="126"/>
        <v>5</v>
      </c>
      <c r="BM165" s="3" t="str">
        <f t="shared" si="109"/>
        <v xml:space="preserve"> </v>
      </c>
      <c r="BN165" s="43" t="str">
        <f t="shared" si="110"/>
        <v xml:space="preserve"> </v>
      </c>
      <c r="BP165" s="42" t="str">
        <f>IF(AU165=" ","OK",IF(ISBLANK(VLOOKUP(AU165,'Player List'!$A$3:$C$275,3)),"Err",IF(VLOOKUP(AU165,'Player List'!$A$3:$C$275,3)='Player Input'!$B165,"OK",IF(VLOOKUP(AU165,'Player List'!$A$3:$C$275,2)=VLOOKUP($B165,'Lookup Lists'!$A$2:$C$23,3),"CS","Err"))))</f>
        <v>OK</v>
      </c>
      <c r="BQ165" s="3" t="str">
        <f>IF(AV165=" ","OK",IF(ISBLANK(VLOOKUP(AV165,'Player List'!$A$3:$C$275,3)),"Err",IF(VLOOKUP(AV165,'Player List'!$A$3:$C$275,3)='Player Input'!$B165,"OK",IF(VLOOKUP(AV165,'Player List'!$A$3:$C$275,2)=VLOOKUP($B165,'Lookup Lists'!$A$2:$C$23,3),"CS","Err"))))</f>
        <v>OK</v>
      </c>
      <c r="BR165" s="3" t="str">
        <f>IF(AW165=" ","OK",IF(ISBLANK(VLOOKUP(AW165,'Player List'!$A$3:$C$275,3)),"Err",IF(VLOOKUP(AW165,'Player List'!$A$3:$C$275,3)='Player Input'!$B165,"OK",IF(VLOOKUP(AW165,'Player List'!$A$3:$C$275,2)=VLOOKUP($B165,'Lookup Lists'!$A$2:$C$23,3),"CS","Err"))))</f>
        <v>OK</v>
      </c>
      <c r="BS165" s="3" t="str">
        <f>IF(AX165=" ","OK",IF(ISBLANK(VLOOKUP(AX165,'Player List'!$A$3:$C$275,3)),"Err",IF(VLOOKUP(AX165,'Player List'!$A$3:$C$275,3)='Player Input'!$B165,"OK",IF(VLOOKUP(AX165,'Player List'!$A$3:$C$275,2)=VLOOKUP($B165,'Lookup Lists'!$A$2:$C$23,3),"CS","Err"))))</f>
        <v>OK</v>
      </c>
      <c r="BT165" s="3" t="str">
        <f>IF(AY165=" ","OK",IF(ISBLANK(VLOOKUP(AY165,'Player List'!$A$3:$C$275,3)),"Err",IF(VLOOKUP(AY165,'Player List'!$A$3:$C$275,3)='Player Input'!$B165,"OK",IF(VLOOKUP(AY165,'Player List'!$A$3:$C$275,2)=VLOOKUP($B165,'Lookup Lists'!$A$2:$C$23,3),"CS","Err"))))</f>
        <v>OK</v>
      </c>
      <c r="BU165" s="3" t="str">
        <f>IF(AZ165=" ","OK",IF(ISBLANK(VLOOKUP(AZ165,'Player List'!$A$3:$C$275,3)),"Err",IF(VLOOKUP(AZ165,'Player List'!$A$3:$C$275,3)='Player Input'!$B165,"OK",IF(VLOOKUP(AZ165,'Player List'!$A$3:$C$275,2)=VLOOKUP($B165,'Lookup Lists'!$A$2:$C$23,3),"CS","Err"))))</f>
        <v>OK</v>
      </c>
      <c r="BV165" s="3" t="str">
        <f>IF(BA165=" ","OK",IF(ISBLANK(VLOOKUP(BA165,'Player List'!$A$3:$C$275,3)),"Err",IF(VLOOKUP(BA165,'Player List'!$A$3:$C$275,3)='Player Input'!$B165,"OK",IF(VLOOKUP(BA165,'Player List'!$A$3:$C$275,2)=VLOOKUP($B165,'Lookup Lists'!$A$2:$C$23,3),"CS","Err"))))</f>
        <v>OK</v>
      </c>
      <c r="BW165" s="3" t="str">
        <f>IF(BB165=" ","OK",IF(ISBLANK(VLOOKUP(BB165,'Player List'!$A$3:$C$275,3)),"Err",IF(VLOOKUP(BB165,'Player List'!$A$3:$C$275,3)='Player Input'!$B165,"OK",IF(VLOOKUP(BB165,'Player List'!$A$3:$C$275,2)=VLOOKUP($B165,'Lookup Lists'!$A$2:$C$23,3),"CS","Err"))))</f>
        <v>OK</v>
      </c>
      <c r="BX165" s="3" t="str">
        <f>IF(BC165=" ","OK",IF(ISBLANK(VLOOKUP(BC165,'Player List'!$A$3:$C$275,3)),"Err",IF(VLOOKUP(BC165,'Player List'!$A$3:$C$275,3)='Player Input'!$B165,"OK",IF(VLOOKUP(BC165,'Player List'!$A$3:$C$275,2)=VLOOKUP($B165,'Lookup Lists'!$A$2:$C$23,3),"CS","Err"))))</f>
        <v>OK</v>
      </c>
      <c r="BY165" s="3" t="str">
        <f>IF(BD165=" ","OK",IF(ISBLANK(VLOOKUP(BD165,'Player List'!$A$3:$C$275,3)),"Err",IF(VLOOKUP(BD165,'Player List'!$A$3:$C$275,3)='Player Input'!$B165,"OK",IF(VLOOKUP(BD165,'Player List'!$A$3:$C$275,2)=VLOOKUP($B165,'Lookup Lists'!$A$2:$C$23,3),"CS","Err"))))</f>
        <v>OK</v>
      </c>
      <c r="BZ165" s="42" t="str">
        <f>IF(BE165=" ","OK",IF(ISBLANK(VLOOKUP(BE165,'Player List'!$A$3:$C$275,3)),"Err",IF(VLOOKUP(BE165,'Player List'!$A$3:$C$275,3)='Player Input'!$C165,"OK",IF(VLOOKUP(BE165,'Player List'!$A$3:$C$275,2)=VLOOKUP($C165,'Lookup Lists'!$A$2:$C$23,3),"CS","Err"))))</f>
        <v>OK</v>
      </c>
      <c r="CA165" s="3" t="str">
        <f>IF(BF165=" ","OK",IF(ISBLANK(VLOOKUP(BF165,'Player List'!$A$3:$C$275,3)),"Err",IF(VLOOKUP(BF165,'Player List'!$A$3:$C$275,3)='Player Input'!$C165,"OK",IF(VLOOKUP(BF165,'Player List'!$A$3:$C$275,2)=VLOOKUP($C165,'Lookup Lists'!$A$2:$C$23,3),"CS","Err"))))</f>
        <v>OK</v>
      </c>
      <c r="CB165" s="3" t="str">
        <f>IF(BG165=" ","OK",IF(ISBLANK(VLOOKUP(BG165,'Player List'!$A$3:$C$275,3)),"Err",IF(VLOOKUP(BG165,'Player List'!$A$3:$C$275,3)='Player Input'!$C165,"OK",IF(VLOOKUP(BG165,'Player List'!$A$3:$C$275,2)=VLOOKUP($C165,'Lookup Lists'!$A$2:$C$23,3),"CS","Err"))))</f>
        <v>OK</v>
      </c>
      <c r="CC165" s="3" t="str">
        <f>IF(BH165=" ","OK",IF(ISBLANK(VLOOKUP(BH165,'Player List'!$A$3:$C$275,3)),"Err",IF(VLOOKUP(BH165,'Player List'!$A$3:$C$275,3)='Player Input'!$C165,"OK",IF(VLOOKUP(BH165,'Player List'!$A$3:$C$275,2)=VLOOKUP($C165,'Lookup Lists'!$A$2:$C$23,3),"CS","Err"))))</f>
        <v>OK</v>
      </c>
      <c r="CD165" s="3" t="str">
        <f>IF(BI165=" ","OK",IF(ISBLANK(VLOOKUP(BI165,'Player List'!$A$3:$C$275,3)),"Err",IF(VLOOKUP(BI165,'Player List'!$A$3:$C$275,3)='Player Input'!$C165,"OK",IF(VLOOKUP(BI165,'Player List'!$A$3:$C$275,2)=VLOOKUP($C165,'Lookup Lists'!$A$2:$C$23,3),"CS","Err"))))</f>
        <v>OK</v>
      </c>
      <c r="CE165" s="3" t="str">
        <f>IF(BJ165=" ","OK",IF(ISBLANK(VLOOKUP(BJ165,'Player List'!$A$3:$C$275,3)),"Err",IF(VLOOKUP(BJ165,'Player List'!$A$3:$C$275,3)='Player Input'!$C165,"OK",IF(VLOOKUP(BJ165,'Player List'!$A$3:$C$275,2)=VLOOKUP($C165,'Lookup Lists'!$A$2:$C$23,3),"CS","Err"))))</f>
        <v>OK</v>
      </c>
      <c r="CF165" s="3" t="str">
        <f>IF(BK165=" ","OK",IF(ISBLANK(VLOOKUP(BK165,'Player List'!$A$3:$C$275,3)),"Err",IF(VLOOKUP(BK165,'Player List'!$A$3:$C$275,3)='Player Input'!$C165,"OK",IF(VLOOKUP(BK165,'Player List'!$A$3:$C$275,2)=VLOOKUP($C165,'Lookup Lists'!$A$2:$C$23,3),"CS","Err"))))</f>
        <v>OK</v>
      </c>
      <c r="CG165" s="3" t="str">
        <f>IF(BL165=" ","OK",IF(ISBLANK(VLOOKUP(BL165,'Player List'!$A$3:$C$275,3)),"Err",IF(VLOOKUP(BL165,'Player List'!$A$3:$C$275,3)='Player Input'!$C165,"OK",IF(VLOOKUP(BL165,'Player List'!$A$3:$C$275,2)=VLOOKUP($C165,'Lookup Lists'!$A$2:$C$23,3),"CS","Err"))))</f>
        <v>OK</v>
      </c>
      <c r="CH165" s="3" t="str">
        <f>IF(BM165=" ","OK",IF(ISBLANK(VLOOKUP(BM165,'Player List'!$A$3:$C$275,3)),"Err",IF(VLOOKUP(BM165,'Player List'!$A$3:$C$275,3)='Player Input'!$C165,"OK",IF(VLOOKUP(BM165,'Player List'!$A$3:$C$275,2)=VLOOKUP($C165,'Lookup Lists'!$A$2:$C$23,3),"CS","Err"))))</f>
        <v>OK</v>
      </c>
      <c r="CI165" s="43" t="str">
        <f>IF(BN165=" ","OK",IF(ISBLANK(VLOOKUP(BN165,'Player List'!$A$3:$C$275,3)),"Err",IF(VLOOKUP(BN165,'Player List'!$A$3:$C$275,3)='Player Input'!$C165,"OK",IF(VLOOKUP(BN165,'Player List'!$A$3:$C$275,2)=VLOOKUP($C165,'Lookup Lists'!$A$2:$C$23,3),"CS","Err"))))</f>
        <v>OK</v>
      </c>
    </row>
    <row r="166" spans="1:87" x14ac:dyDescent="0.2">
      <c r="A166" s="90">
        <v>42779</v>
      </c>
      <c r="B166" s="89" t="s">
        <v>11</v>
      </c>
      <c r="C166" s="89" t="s">
        <v>327</v>
      </c>
      <c r="D166" s="60" t="str">
        <f t="shared" si="106"/>
        <v>OK</v>
      </c>
      <c r="E166" s="42">
        <v>126</v>
      </c>
      <c r="F166" s="46" t="str">
        <f>VLOOKUP(E166,'Player List'!$A$3:$F$275,6)</f>
        <v>R JOSEPH</v>
      </c>
      <c r="G166" s="3">
        <v>132</v>
      </c>
      <c r="H166" s="46" t="str">
        <f>VLOOKUP(G166,'Player List'!$A$3:$F$275,6)</f>
        <v>G BIGGS</v>
      </c>
      <c r="I166" s="3">
        <v>125</v>
      </c>
      <c r="J166" s="46" t="str">
        <f>VLOOKUP(I166,'Player List'!$A$3:$F$275,6)</f>
        <v>M POWELL</v>
      </c>
      <c r="K166" s="3">
        <v>123</v>
      </c>
      <c r="L166" s="46" t="str">
        <f>VLOOKUP(K166,'Player List'!$A$3:$F$275,6)</f>
        <v>J HARRIS</v>
      </c>
      <c r="M166" s="42">
        <v>124</v>
      </c>
      <c r="N166" s="46" t="str">
        <f>VLOOKUP(M166,'Player List'!$A$3:$F$275,6)</f>
        <v>E POWELL</v>
      </c>
      <c r="O166" s="3">
        <v>127</v>
      </c>
      <c r="P166" s="46" t="str">
        <f>VLOOKUP(O166,'Player List'!$A$3:$F$275,6)</f>
        <v>E JOSEPH</v>
      </c>
      <c r="Q166" s="3">
        <v>131</v>
      </c>
      <c r="R166" s="46" t="str">
        <f>VLOOKUP(Q166,'Player List'!$A$3:$F$275,6)</f>
        <v>A BIGGS</v>
      </c>
      <c r="S166" s="3">
        <v>133</v>
      </c>
      <c r="T166" s="47" t="str">
        <f>VLOOKUP(S166,'Player List'!$A$3:$F$275,6)</f>
        <v>M CINDEREY</v>
      </c>
      <c r="U166" s="46"/>
      <c r="V166" s="46" t="e">
        <f>VLOOKUP(U166,'Player List'!$A$3:$F$275,6)</f>
        <v>#N/A</v>
      </c>
      <c r="W166" s="46"/>
      <c r="X166" s="47" t="e">
        <f>VLOOKUP(W166,'Player List'!$A$3:$F$275,6)</f>
        <v>#N/A</v>
      </c>
      <c r="Y166" s="34"/>
      <c r="Z166" s="42">
        <v>104</v>
      </c>
      <c r="AA166" s="46" t="str">
        <f>VLOOKUP(Z166,'Player List'!$A$3:$F$275,6)</f>
        <v>J SMITH</v>
      </c>
      <c r="AB166" s="3">
        <v>98</v>
      </c>
      <c r="AC166" s="46" t="str">
        <f>VLOOKUP(AB166,'Player List'!$A$3:$F$275,6)</f>
        <v>C KITE</v>
      </c>
      <c r="AD166" s="3">
        <v>95</v>
      </c>
      <c r="AE166" s="46" t="str">
        <f>VLOOKUP(AD166,'Player List'!$A$3:$F$275,6)</f>
        <v>J HARRIS</v>
      </c>
      <c r="AF166" s="3">
        <v>90</v>
      </c>
      <c r="AG166" s="47" t="str">
        <f>VLOOKUP(AF166,'Player List'!$A$3:$F$275,6)</f>
        <v>M ATTWOOD</v>
      </c>
      <c r="AH166" s="42">
        <v>97</v>
      </c>
      <c r="AI166" s="46" t="str">
        <f>VLOOKUP(AH166,'Player List'!$A$3:$F$275,6)</f>
        <v>G JONES</v>
      </c>
      <c r="AJ166" s="3">
        <v>108</v>
      </c>
      <c r="AK166" s="46" t="str">
        <f>VLOOKUP(AJ166,'Player List'!$A$3:$F$275,6)</f>
        <v>M GARDNER</v>
      </c>
      <c r="AL166" s="3">
        <v>100</v>
      </c>
      <c r="AM166" s="46" t="str">
        <f>VLOOKUP(AL166,'Player List'!$A$3:$F$275,6)</f>
        <v>S KITE</v>
      </c>
      <c r="AN166" s="3">
        <v>102</v>
      </c>
      <c r="AO166" s="47" t="str">
        <f>VLOOKUP(AN166,'Player List'!$A$3:$F$275,6)</f>
        <v>C SMITH</v>
      </c>
      <c r="AP166" s="46"/>
      <c r="AQ166" s="46" t="e">
        <f>VLOOKUP(AP166,'Player List'!$A$3:$F$275,6)</f>
        <v>#N/A</v>
      </c>
      <c r="AR166" s="46"/>
      <c r="AS166" s="47" t="e">
        <f>VLOOKUP(AR166,'Player List'!$A$3:$F$275,6)</f>
        <v>#N/A</v>
      </c>
      <c r="AU166" s="42">
        <f t="shared" si="111"/>
        <v>126</v>
      </c>
      <c r="AV166" s="3">
        <f t="shared" si="112"/>
        <v>132</v>
      </c>
      <c r="AW166" s="3">
        <f t="shared" si="113"/>
        <v>125</v>
      </c>
      <c r="AX166" s="3">
        <f t="shared" si="114"/>
        <v>123</v>
      </c>
      <c r="AY166" s="3">
        <f t="shared" si="115"/>
        <v>124</v>
      </c>
      <c r="AZ166" s="3">
        <f t="shared" si="116"/>
        <v>127</v>
      </c>
      <c r="BA166" s="3">
        <f t="shared" si="117"/>
        <v>131</v>
      </c>
      <c r="BB166" s="3">
        <f t="shared" si="118"/>
        <v>133</v>
      </c>
      <c r="BC166" s="3" t="str">
        <f t="shared" si="107"/>
        <v xml:space="preserve"> </v>
      </c>
      <c r="BD166" s="3" t="str">
        <f t="shared" si="108"/>
        <v xml:space="preserve"> </v>
      </c>
      <c r="BE166" s="42">
        <f t="shared" si="119"/>
        <v>104</v>
      </c>
      <c r="BF166" s="3">
        <f t="shared" si="120"/>
        <v>98</v>
      </c>
      <c r="BG166" s="3">
        <f t="shared" si="121"/>
        <v>95</v>
      </c>
      <c r="BH166" s="3">
        <f t="shared" si="122"/>
        <v>90</v>
      </c>
      <c r="BI166" s="3">
        <f t="shared" si="123"/>
        <v>97</v>
      </c>
      <c r="BJ166" s="3">
        <f t="shared" si="124"/>
        <v>108</v>
      </c>
      <c r="BK166" s="3">
        <f t="shared" si="125"/>
        <v>100</v>
      </c>
      <c r="BL166" s="3">
        <f t="shared" si="126"/>
        <v>102</v>
      </c>
      <c r="BM166" s="3" t="str">
        <f t="shared" si="109"/>
        <v xml:space="preserve"> </v>
      </c>
      <c r="BN166" s="43" t="str">
        <f t="shared" si="110"/>
        <v xml:space="preserve"> </v>
      </c>
      <c r="BP166" s="42" t="str">
        <f>IF(AU166=" ","OK",IF(ISBLANK(VLOOKUP(AU166,'Player List'!$A$3:$C$275,3)),"Err",IF(VLOOKUP(AU166,'Player List'!$A$3:$C$275,3)='Player Input'!$B166,"OK",IF(VLOOKUP(AU166,'Player List'!$A$3:$C$275,2)=VLOOKUP($B166,'Lookup Lists'!$A$2:$C$23,3),"CS","Err"))))</f>
        <v>OK</v>
      </c>
      <c r="BQ166" s="3" t="str">
        <f>IF(AV166=" ","OK",IF(ISBLANK(VLOOKUP(AV166,'Player List'!$A$3:$C$275,3)),"Err",IF(VLOOKUP(AV166,'Player List'!$A$3:$C$275,3)='Player Input'!$B166,"OK",IF(VLOOKUP(AV166,'Player List'!$A$3:$C$275,2)=VLOOKUP($B166,'Lookup Lists'!$A$2:$C$23,3),"CS","Err"))))</f>
        <v>OK</v>
      </c>
      <c r="BR166" s="3" t="str">
        <f>IF(AW166=" ","OK",IF(ISBLANK(VLOOKUP(AW166,'Player List'!$A$3:$C$275,3)),"Err",IF(VLOOKUP(AW166,'Player List'!$A$3:$C$275,3)='Player Input'!$B166,"OK",IF(VLOOKUP(AW166,'Player List'!$A$3:$C$275,2)=VLOOKUP($B166,'Lookup Lists'!$A$2:$C$23,3),"CS","Err"))))</f>
        <v>OK</v>
      </c>
      <c r="BS166" s="3" t="str">
        <f>IF(AX166=" ","OK",IF(ISBLANK(VLOOKUP(AX166,'Player List'!$A$3:$C$275,3)),"Err",IF(VLOOKUP(AX166,'Player List'!$A$3:$C$275,3)='Player Input'!$B166,"OK",IF(VLOOKUP(AX166,'Player List'!$A$3:$C$275,2)=VLOOKUP($B166,'Lookup Lists'!$A$2:$C$23,3),"CS","Err"))))</f>
        <v>OK</v>
      </c>
      <c r="BT166" s="3" t="str">
        <f>IF(AY166=" ","OK",IF(ISBLANK(VLOOKUP(AY166,'Player List'!$A$3:$C$275,3)),"Err",IF(VLOOKUP(AY166,'Player List'!$A$3:$C$275,3)='Player Input'!$B166,"OK",IF(VLOOKUP(AY166,'Player List'!$A$3:$C$275,2)=VLOOKUP($B166,'Lookup Lists'!$A$2:$C$23,3),"CS","Err"))))</f>
        <v>OK</v>
      </c>
      <c r="BU166" s="3" t="str">
        <f>IF(AZ166=" ","OK",IF(ISBLANK(VLOOKUP(AZ166,'Player List'!$A$3:$C$275,3)),"Err",IF(VLOOKUP(AZ166,'Player List'!$A$3:$C$275,3)='Player Input'!$B166,"OK",IF(VLOOKUP(AZ166,'Player List'!$A$3:$C$275,2)=VLOOKUP($B166,'Lookup Lists'!$A$2:$C$23,3),"CS","Err"))))</f>
        <v>OK</v>
      </c>
      <c r="BV166" s="3" t="str">
        <f>IF(BA166=" ","OK",IF(ISBLANK(VLOOKUP(BA166,'Player List'!$A$3:$C$275,3)),"Err",IF(VLOOKUP(BA166,'Player List'!$A$3:$C$275,3)='Player Input'!$B166,"OK",IF(VLOOKUP(BA166,'Player List'!$A$3:$C$275,2)=VLOOKUP($B166,'Lookup Lists'!$A$2:$C$23,3),"CS","Err"))))</f>
        <v>OK</v>
      </c>
      <c r="BW166" s="3" t="str">
        <f>IF(BB166=" ","OK",IF(ISBLANK(VLOOKUP(BB166,'Player List'!$A$3:$C$275,3)),"Err",IF(VLOOKUP(BB166,'Player List'!$A$3:$C$275,3)='Player Input'!$B166,"OK",IF(VLOOKUP(BB166,'Player List'!$A$3:$C$275,2)=VLOOKUP($B166,'Lookup Lists'!$A$2:$C$23,3),"CS","Err"))))</f>
        <v>OK</v>
      </c>
      <c r="BX166" s="3" t="str">
        <f>IF(BC166=" ","OK",IF(ISBLANK(VLOOKUP(BC166,'Player List'!$A$3:$C$275,3)),"Err",IF(VLOOKUP(BC166,'Player List'!$A$3:$C$275,3)='Player Input'!$B166,"OK",IF(VLOOKUP(BC166,'Player List'!$A$3:$C$275,2)=VLOOKUP($B166,'Lookup Lists'!$A$2:$C$23,3),"CS","Err"))))</f>
        <v>OK</v>
      </c>
      <c r="BY166" s="3" t="str">
        <f>IF(BD166=" ","OK",IF(ISBLANK(VLOOKUP(BD166,'Player List'!$A$3:$C$275,3)),"Err",IF(VLOOKUP(BD166,'Player List'!$A$3:$C$275,3)='Player Input'!$B166,"OK",IF(VLOOKUP(BD166,'Player List'!$A$3:$C$275,2)=VLOOKUP($B166,'Lookup Lists'!$A$2:$C$23,3),"CS","Err"))))</f>
        <v>OK</v>
      </c>
      <c r="BZ166" s="42" t="str">
        <f>IF(BE166=" ","OK",IF(ISBLANK(VLOOKUP(BE166,'Player List'!$A$3:$C$275,3)),"Err",IF(VLOOKUP(BE166,'Player List'!$A$3:$C$275,3)='Player Input'!$C166,"OK",IF(VLOOKUP(BE166,'Player List'!$A$3:$C$275,2)=VLOOKUP($C166,'Lookup Lists'!$A$2:$C$23,3),"CS","Err"))))</f>
        <v>OK</v>
      </c>
      <c r="CA166" s="3" t="str">
        <f>IF(BF166=" ","OK",IF(ISBLANK(VLOOKUP(BF166,'Player List'!$A$3:$C$275,3)),"Err",IF(VLOOKUP(BF166,'Player List'!$A$3:$C$275,3)='Player Input'!$C166,"OK",IF(VLOOKUP(BF166,'Player List'!$A$3:$C$275,2)=VLOOKUP($C166,'Lookup Lists'!$A$2:$C$23,3),"CS","Err"))))</f>
        <v>OK</v>
      </c>
      <c r="CB166" s="3" t="str">
        <f>IF(BG166=" ","OK",IF(ISBLANK(VLOOKUP(BG166,'Player List'!$A$3:$C$275,3)),"Err",IF(VLOOKUP(BG166,'Player List'!$A$3:$C$275,3)='Player Input'!$C166,"OK",IF(VLOOKUP(BG166,'Player List'!$A$3:$C$275,2)=VLOOKUP($C166,'Lookup Lists'!$A$2:$C$23,3),"CS","Err"))))</f>
        <v>OK</v>
      </c>
      <c r="CC166" s="3" t="str">
        <f>IF(BH166=" ","OK",IF(ISBLANK(VLOOKUP(BH166,'Player List'!$A$3:$C$275,3)),"Err",IF(VLOOKUP(BH166,'Player List'!$A$3:$C$275,3)='Player Input'!$C166,"OK",IF(VLOOKUP(BH166,'Player List'!$A$3:$C$275,2)=VLOOKUP($C166,'Lookup Lists'!$A$2:$C$23,3),"CS","Err"))))</f>
        <v>OK</v>
      </c>
      <c r="CD166" s="3" t="str">
        <f>IF(BI166=" ","OK",IF(ISBLANK(VLOOKUP(BI166,'Player List'!$A$3:$C$275,3)),"Err",IF(VLOOKUP(BI166,'Player List'!$A$3:$C$275,3)='Player Input'!$C166,"OK",IF(VLOOKUP(BI166,'Player List'!$A$3:$C$275,2)=VLOOKUP($C166,'Lookup Lists'!$A$2:$C$23,3),"CS","Err"))))</f>
        <v>OK</v>
      </c>
      <c r="CE166" s="3" t="str">
        <f>IF(BJ166=" ","OK",IF(ISBLANK(VLOOKUP(BJ166,'Player List'!$A$3:$C$275,3)),"Err",IF(VLOOKUP(BJ166,'Player List'!$A$3:$C$275,3)='Player Input'!$C166,"OK",IF(VLOOKUP(BJ166,'Player List'!$A$3:$C$275,2)=VLOOKUP($C166,'Lookup Lists'!$A$2:$C$23,3),"CS","Err"))))</f>
        <v>OK</v>
      </c>
      <c r="CF166" s="3" t="str">
        <f>IF(BK166=" ","OK",IF(ISBLANK(VLOOKUP(BK166,'Player List'!$A$3:$C$275,3)),"Err",IF(VLOOKUP(BK166,'Player List'!$A$3:$C$275,3)='Player Input'!$C166,"OK",IF(VLOOKUP(BK166,'Player List'!$A$3:$C$275,2)=VLOOKUP($C166,'Lookup Lists'!$A$2:$C$23,3),"CS","Err"))))</f>
        <v>OK</v>
      </c>
      <c r="CG166" s="3" t="str">
        <f>IF(BL166=" ","OK",IF(ISBLANK(VLOOKUP(BL166,'Player List'!$A$3:$C$275,3)),"Err",IF(VLOOKUP(BL166,'Player List'!$A$3:$C$275,3)='Player Input'!$C166,"OK",IF(VLOOKUP(BL166,'Player List'!$A$3:$C$275,2)=VLOOKUP($C166,'Lookup Lists'!$A$2:$C$23,3),"CS","Err"))))</f>
        <v>OK</v>
      </c>
      <c r="CH166" s="3" t="str">
        <f>IF(BM166=" ","OK",IF(ISBLANK(VLOOKUP(BM166,'Player List'!$A$3:$C$275,3)),"Err",IF(VLOOKUP(BM166,'Player List'!$A$3:$C$275,3)='Player Input'!$C166,"OK",IF(VLOOKUP(BM166,'Player List'!$A$3:$C$275,2)=VLOOKUP($C166,'Lookup Lists'!$A$2:$C$23,3),"CS","Err"))))</f>
        <v>OK</v>
      </c>
      <c r="CI166" s="43" t="str">
        <f>IF(BN166=" ","OK",IF(ISBLANK(VLOOKUP(BN166,'Player List'!$A$3:$C$275,3)),"Err",IF(VLOOKUP(BN166,'Player List'!$A$3:$C$275,3)='Player Input'!$C166,"OK",IF(VLOOKUP(BN166,'Player List'!$A$3:$C$275,2)=VLOOKUP($C166,'Lookup Lists'!$A$2:$C$23,3),"CS","Err"))))</f>
        <v>OK</v>
      </c>
    </row>
    <row r="167" spans="1:87" x14ac:dyDescent="0.2">
      <c r="A167" s="108">
        <v>42780</v>
      </c>
      <c r="B167" s="109" t="s">
        <v>272</v>
      </c>
      <c r="C167" s="109" t="s">
        <v>390</v>
      </c>
      <c r="D167" s="60" t="str">
        <f t="shared" si="106"/>
        <v>OK</v>
      </c>
      <c r="E167" s="42">
        <v>157</v>
      </c>
      <c r="F167" s="46" t="str">
        <f>VLOOKUP(E167,'Player List'!$A$3:$F$275,6)</f>
        <v>S DIX</v>
      </c>
      <c r="G167" s="3">
        <v>328</v>
      </c>
      <c r="H167" s="46" t="str">
        <f>VLOOKUP(G167,'Player List'!$A$3:$F$275,6)</f>
        <v>P JENKINSON</v>
      </c>
      <c r="I167" s="3">
        <v>155</v>
      </c>
      <c r="J167" s="46" t="str">
        <f>VLOOKUP(I167,'Player List'!$A$3:$F$275,6)</f>
        <v>H CHURCHILL</v>
      </c>
      <c r="K167" s="3">
        <v>162</v>
      </c>
      <c r="L167" s="46" t="str">
        <f>VLOOKUP(K167,'Player List'!$A$3:$F$275,6)</f>
        <v>D MILLS</v>
      </c>
      <c r="M167" s="42">
        <v>160</v>
      </c>
      <c r="N167" s="46" t="str">
        <f>VLOOKUP(M167,'Player List'!$A$3:$F$275,6)</f>
        <v>L COLE</v>
      </c>
      <c r="O167" s="3">
        <v>161</v>
      </c>
      <c r="P167" s="46" t="str">
        <f>VLOOKUP(O167,'Player List'!$A$3:$F$275,6)</f>
        <v>P MILLS</v>
      </c>
      <c r="Q167" s="3">
        <v>319</v>
      </c>
      <c r="R167" s="46" t="str">
        <f>VLOOKUP(Q167,'Player List'!$A$3:$F$275,6)</f>
        <v>R PEARCE</v>
      </c>
      <c r="S167" s="3">
        <v>166</v>
      </c>
      <c r="T167" s="47" t="str">
        <f>VLOOKUP(S167,'Player List'!$A$3:$F$275,6)</f>
        <v>J PERKS</v>
      </c>
      <c r="U167" s="46"/>
      <c r="V167" s="46" t="e">
        <f>VLOOKUP(U167,'Player List'!$A$3:$F$275,6)</f>
        <v>#N/A</v>
      </c>
      <c r="W167" s="46"/>
      <c r="X167" s="47" t="e">
        <f>VLOOKUP(W167,'Player List'!$A$3:$F$275,6)</f>
        <v>#N/A</v>
      </c>
      <c r="Y167" s="34"/>
      <c r="Z167" s="42">
        <v>351</v>
      </c>
      <c r="AA167" s="46" t="str">
        <f>VLOOKUP(Z167,'Player List'!$A$3:$F$275,6)</f>
        <v>T NEILSON</v>
      </c>
      <c r="AB167" s="3">
        <v>362</v>
      </c>
      <c r="AC167" s="46" t="str">
        <f>VLOOKUP(AB167,'Player List'!$A$3:$F$275,6)</f>
        <v>P BEARMAN</v>
      </c>
      <c r="AD167" s="3">
        <v>346</v>
      </c>
      <c r="AE167" s="46" t="str">
        <f>VLOOKUP(AD167,'Player List'!$A$3:$F$275,6)</f>
        <v>R WILLIAMS</v>
      </c>
      <c r="AF167" s="3">
        <v>340</v>
      </c>
      <c r="AG167" s="47" t="str">
        <f>VLOOKUP(AF167,'Player List'!$A$3:$F$275,6)</f>
        <v>J KNOWLES</v>
      </c>
      <c r="AH167" s="42">
        <v>363</v>
      </c>
      <c r="AI167" s="46" t="str">
        <f>VLOOKUP(AH167,'Player List'!$A$3:$F$275,6)</f>
        <v>S MASON</v>
      </c>
      <c r="AJ167" s="3">
        <v>364</v>
      </c>
      <c r="AK167" s="46" t="str">
        <f>VLOOKUP(AJ167,'Player List'!$A$3:$F$275,6)</f>
        <v>C LEVY</v>
      </c>
      <c r="AL167" s="3">
        <v>342</v>
      </c>
      <c r="AM167" s="46" t="str">
        <f>VLOOKUP(AL167,'Player List'!$A$3:$F$275,6)</f>
        <v>K WOODEN</v>
      </c>
      <c r="AN167" s="3">
        <v>339</v>
      </c>
      <c r="AO167" s="47" t="str">
        <f>VLOOKUP(AN167,'Player List'!$A$3:$F$275,6)</f>
        <v>R HARRIS</v>
      </c>
      <c r="AP167" s="46"/>
      <c r="AQ167" s="46" t="e">
        <f>VLOOKUP(AP167,'Player List'!$A$3:$F$275,6)</f>
        <v>#N/A</v>
      </c>
      <c r="AR167" s="46"/>
      <c r="AS167" s="47" t="e">
        <f>VLOOKUP(AR167,'Player List'!$A$3:$F$275,6)</f>
        <v>#N/A</v>
      </c>
      <c r="AU167" s="42">
        <f t="shared" si="111"/>
        <v>157</v>
      </c>
      <c r="AV167" s="3">
        <f t="shared" si="112"/>
        <v>328</v>
      </c>
      <c r="AW167" s="3">
        <f t="shared" si="113"/>
        <v>155</v>
      </c>
      <c r="AX167" s="3">
        <f t="shared" si="114"/>
        <v>162</v>
      </c>
      <c r="AY167" s="3">
        <f t="shared" si="115"/>
        <v>160</v>
      </c>
      <c r="AZ167" s="3">
        <f t="shared" si="116"/>
        <v>161</v>
      </c>
      <c r="BA167" s="3">
        <f t="shared" si="117"/>
        <v>319</v>
      </c>
      <c r="BB167" s="3">
        <f t="shared" si="118"/>
        <v>166</v>
      </c>
      <c r="BC167" s="3" t="str">
        <f t="shared" si="107"/>
        <v xml:space="preserve"> </v>
      </c>
      <c r="BD167" s="3" t="str">
        <f t="shared" si="108"/>
        <v xml:space="preserve"> </v>
      </c>
      <c r="BE167" s="42">
        <f t="shared" si="119"/>
        <v>351</v>
      </c>
      <c r="BF167" s="3">
        <f t="shared" si="120"/>
        <v>362</v>
      </c>
      <c r="BG167" s="3">
        <f t="shared" si="121"/>
        <v>346</v>
      </c>
      <c r="BH167" s="3">
        <f t="shared" si="122"/>
        <v>340</v>
      </c>
      <c r="BI167" s="3">
        <f t="shared" si="123"/>
        <v>363</v>
      </c>
      <c r="BJ167" s="3">
        <f t="shared" si="124"/>
        <v>364</v>
      </c>
      <c r="BK167" s="3">
        <f t="shared" si="125"/>
        <v>342</v>
      </c>
      <c r="BL167" s="3">
        <f t="shared" si="126"/>
        <v>339</v>
      </c>
      <c r="BM167" s="3" t="str">
        <f t="shared" si="109"/>
        <v xml:space="preserve"> </v>
      </c>
      <c r="BN167" s="43" t="str">
        <f t="shared" si="110"/>
        <v xml:space="preserve"> </v>
      </c>
      <c r="BP167" s="42" t="str">
        <f>IF(AU167=" ","OK",IF(ISBLANK(VLOOKUP(AU167,'Player List'!$A$3:$C$275,3)),"Err",IF(VLOOKUP(AU167,'Player List'!$A$3:$C$275,3)='Player Input'!$B167,"OK",IF(VLOOKUP(AU167,'Player List'!$A$3:$C$275,2)=VLOOKUP($B167,'Lookup Lists'!$A$2:$C$23,3),"CS","Err"))))</f>
        <v>OK</v>
      </c>
      <c r="BQ167" s="3" t="str">
        <f>IF(AV167=" ","OK",IF(ISBLANK(VLOOKUP(AV167,'Player List'!$A$3:$C$275,3)),"Err",IF(VLOOKUP(AV167,'Player List'!$A$3:$C$275,3)='Player Input'!$B167,"OK",IF(VLOOKUP(AV167,'Player List'!$A$3:$C$275,2)=VLOOKUP($B167,'Lookup Lists'!$A$2:$C$23,3),"CS","Err"))))</f>
        <v>OK</v>
      </c>
      <c r="BR167" s="3" t="str">
        <f>IF(AW167=" ","OK",IF(ISBLANK(VLOOKUP(AW167,'Player List'!$A$3:$C$275,3)),"Err",IF(VLOOKUP(AW167,'Player List'!$A$3:$C$275,3)='Player Input'!$B167,"OK",IF(VLOOKUP(AW167,'Player List'!$A$3:$C$275,2)=VLOOKUP($B167,'Lookup Lists'!$A$2:$C$23,3),"CS","Err"))))</f>
        <v>OK</v>
      </c>
      <c r="BS167" s="3" t="str">
        <f>IF(AX167=" ","OK",IF(ISBLANK(VLOOKUP(AX167,'Player List'!$A$3:$C$275,3)),"Err",IF(VLOOKUP(AX167,'Player List'!$A$3:$C$275,3)='Player Input'!$B167,"OK",IF(VLOOKUP(AX167,'Player List'!$A$3:$C$275,2)=VLOOKUP($B167,'Lookup Lists'!$A$2:$C$23,3),"CS","Err"))))</f>
        <v>OK</v>
      </c>
      <c r="BT167" s="3" t="str">
        <f>IF(AY167=" ","OK",IF(ISBLANK(VLOOKUP(AY167,'Player List'!$A$3:$C$275,3)),"Err",IF(VLOOKUP(AY167,'Player List'!$A$3:$C$275,3)='Player Input'!$B167,"OK",IF(VLOOKUP(AY167,'Player List'!$A$3:$C$275,2)=VLOOKUP($B167,'Lookup Lists'!$A$2:$C$23,3),"CS","Err"))))</f>
        <v>OK</v>
      </c>
      <c r="BU167" s="3" t="str">
        <f>IF(AZ167=" ","OK",IF(ISBLANK(VLOOKUP(AZ167,'Player List'!$A$3:$C$275,3)),"Err",IF(VLOOKUP(AZ167,'Player List'!$A$3:$C$275,3)='Player Input'!$B167,"OK",IF(VLOOKUP(AZ167,'Player List'!$A$3:$C$275,2)=VLOOKUP($B167,'Lookup Lists'!$A$2:$C$23,3),"CS","Err"))))</f>
        <v>OK</v>
      </c>
      <c r="BV167" s="3" t="str">
        <f>IF(BA167=" ","OK",IF(ISBLANK(VLOOKUP(BA167,'Player List'!$A$3:$C$275,3)),"Err",IF(VLOOKUP(BA167,'Player List'!$A$3:$C$275,3)='Player Input'!$B167,"OK",IF(VLOOKUP(BA167,'Player List'!$A$3:$C$275,2)=VLOOKUP($B167,'Lookup Lists'!$A$2:$C$23,3),"CS","Err"))))</f>
        <v>OK</v>
      </c>
      <c r="BW167" s="3" t="str">
        <f>IF(BB167=" ","OK",IF(ISBLANK(VLOOKUP(BB167,'Player List'!$A$3:$C$275,3)),"Err",IF(VLOOKUP(BB167,'Player List'!$A$3:$C$275,3)='Player Input'!$B167,"OK",IF(VLOOKUP(BB167,'Player List'!$A$3:$C$275,2)=VLOOKUP($B167,'Lookup Lists'!$A$2:$C$23,3),"CS","Err"))))</f>
        <v>OK</v>
      </c>
      <c r="BX167" s="3" t="str">
        <f>IF(BC167=" ","OK",IF(ISBLANK(VLOOKUP(BC167,'Player List'!$A$3:$C$275,3)),"Err",IF(VLOOKUP(BC167,'Player List'!$A$3:$C$275,3)='Player Input'!$B167,"OK",IF(VLOOKUP(BC167,'Player List'!$A$3:$C$275,2)=VLOOKUP($B167,'Lookup Lists'!$A$2:$C$23,3),"CS","Err"))))</f>
        <v>OK</v>
      </c>
      <c r="BY167" s="3" t="str">
        <f>IF(BD167=" ","OK",IF(ISBLANK(VLOOKUP(BD167,'Player List'!$A$3:$C$275,3)),"Err",IF(VLOOKUP(BD167,'Player List'!$A$3:$C$275,3)='Player Input'!$B167,"OK",IF(VLOOKUP(BD167,'Player List'!$A$3:$C$275,2)=VLOOKUP($B167,'Lookup Lists'!$A$2:$C$23,3),"CS","Err"))))</f>
        <v>OK</v>
      </c>
      <c r="BZ167" s="42" t="str">
        <f>IF(BE167=" ","OK",IF(ISBLANK(VLOOKUP(BE167,'Player List'!$A$3:$C$275,3)),"Err",IF(VLOOKUP(BE167,'Player List'!$A$3:$C$275,3)='Player Input'!$C167,"OK",IF(VLOOKUP(BE167,'Player List'!$A$3:$C$275,2)=VLOOKUP($C167,'Lookup Lists'!$A$2:$C$23,3),"CS","Err"))))</f>
        <v>OK</v>
      </c>
      <c r="CA167" s="3" t="str">
        <f>IF(BF167=" ","OK",IF(ISBLANK(VLOOKUP(BF167,'Player List'!$A$3:$C$275,3)),"Err",IF(VLOOKUP(BF167,'Player List'!$A$3:$C$275,3)='Player Input'!$C167,"OK",IF(VLOOKUP(BF167,'Player List'!$A$3:$C$275,2)=VLOOKUP($C167,'Lookup Lists'!$A$2:$C$23,3),"CS","Err"))))</f>
        <v>OK</v>
      </c>
      <c r="CB167" s="3" t="str">
        <f>IF(BG167=" ","OK",IF(ISBLANK(VLOOKUP(BG167,'Player List'!$A$3:$C$275,3)),"Err",IF(VLOOKUP(BG167,'Player List'!$A$3:$C$275,3)='Player Input'!$C167,"OK",IF(VLOOKUP(BG167,'Player List'!$A$3:$C$275,2)=VLOOKUP($C167,'Lookup Lists'!$A$2:$C$23,3),"CS","Err"))))</f>
        <v>OK</v>
      </c>
      <c r="CC167" s="3" t="str">
        <f>IF(BH167=" ","OK",IF(ISBLANK(VLOOKUP(BH167,'Player List'!$A$3:$C$275,3)),"Err",IF(VLOOKUP(BH167,'Player List'!$A$3:$C$275,3)='Player Input'!$C167,"OK",IF(VLOOKUP(BH167,'Player List'!$A$3:$C$275,2)=VLOOKUP($C167,'Lookup Lists'!$A$2:$C$23,3),"CS","Err"))))</f>
        <v>OK</v>
      </c>
      <c r="CD167" s="3" t="str">
        <f>IF(BI167=" ","OK",IF(ISBLANK(VLOOKUP(BI167,'Player List'!$A$3:$C$275,3)),"Err",IF(VLOOKUP(BI167,'Player List'!$A$3:$C$275,3)='Player Input'!$C167,"OK",IF(VLOOKUP(BI167,'Player List'!$A$3:$C$275,2)=VLOOKUP($C167,'Lookup Lists'!$A$2:$C$23,3),"CS","Err"))))</f>
        <v>OK</v>
      </c>
      <c r="CE167" s="3" t="str">
        <f>IF(BJ167=" ","OK",IF(ISBLANK(VLOOKUP(BJ167,'Player List'!$A$3:$C$275,3)),"Err",IF(VLOOKUP(BJ167,'Player List'!$A$3:$C$275,3)='Player Input'!$C167,"OK",IF(VLOOKUP(BJ167,'Player List'!$A$3:$C$275,2)=VLOOKUP($C167,'Lookup Lists'!$A$2:$C$23,3),"CS","Err"))))</f>
        <v>OK</v>
      </c>
      <c r="CF167" s="3" t="str">
        <f>IF(BK167=" ","OK",IF(ISBLANK(VLOOKUP(BK167,'Player List'!$A$3:$C$275,3)),"Err",IF(VLOOKUP(BK167,'Player List'!$A$3:$C$275,3)='Player Input'!$C167,"OK",IF(VLOOKUP(BK167,'Player List'!$A$3:$C$275,2)=VLOOKUP($C167,'Lookup Lists'!$A$2:$C$23,3),"CS","Err"))))</f>
        <v>OK</v>
      </c>
      <c r="CG167" s="3" t="str">
        <f>IF(BL167=" ","OK",IF(ISBLANK(VLOOKUP(BL167,'Player List'!$A$3:$C$275,3)),"Err",IF(VLOOKUP(BL167,'Player List'!$A$3:$C$275,3)='Player Input'!$C167,"OK",IF(VLOOKUP(BL167,'Player List'!$A$3:$C$275,2)=VLOOKUP($C167,'Lookup Lists'!$A$2:$C$23,3),"CS","Err"))))</f>
        <v>OK</v>
      </c>
      <c r="CH167" s="3" t="str">
        <f>IF(BM167=" ","OK",IF(ISBLANK(VLOOKUP(BM167,'Player List'!$A$3:$C$275,3)),"Err",IF(VLOOKUP(BM167,'Player List'!$A$3:$C$275,3)='Player Input'!$C167,"OK",IF(VLOOKUP(BM167,'Player List'!$A$3:$C$275,2)=VLOOKUP($C167,'Lookup Lists'!$A$2:$C$23,3),"CS","Err"))))</f>
        <v>OK</v>
      </c>
      <c r="CI167" s="43" t="str">
        <f>IF(BN167=" ","OK",IF(ISBLANK(VLOOKUP(BN167,'Player List'!$A$3:$C$275,3)),"Err",IF(VLOOKUP(BN167,'Player List'!$A$3:$C$275,3)='Player Input'!$C167,"OK",IF(VLOOKUP(BN167,'Player List'!$A$3:$C$275,2)=VLOOKUP($C167,'Lookup Lists'!$A$2:$C$23,3),"CS","Err"))))</f>
        <v>OK</v>
      </c>
    </row>
    <row r="168" spans="1:87" x14ac:dyDescent="0.2">
      <c r="A168" s="108">
        <v>42780</v>
      </c>
      <c r="B168" s="109" t="s">
        <v>389</v>
      </c>
      <c r="C168" s="109" t="s">
        <v>270</v>
      </c>
      <c r="D168" s="60" t="str">
        <f t="shared" si="106"/>
        <v>OK</v>
      </c>
      <c r="E168" s="42">
        <v>359</v>
      </c>
      <c r="F168" s="46" t="str">
        <f>VLOOKUP(E168,'Player List'!$A$3:$F$275,6)</f>
        <v>B HUSTWAYTE</v>
      </c>
      <c r="G168" s="3">
        <v>360</v>
      </c>
      <c r="H168" s="46" t="str">
        <f>VLOOKUP(G168,'Player List'!$A$3:$F$275,6)</f>
        <v>P GOULDING</v>
      </c>
      <c r="I168" s="3">
        <v>353</v>
      </c>
      <c r="J168" s="46" t="str">
        <f>VLOOKUP(I168,'Player List'!$A$3:$F$275,6)</f>
        <v>T ORLEY</v>
      </c>
      <c r="K168" s="3">
        <v>278</v>
      </c>
      <c r="L168" s="46" t="str">
        <f>VLOOKUP(K168,'Player List'!$A$3:$F$275,6)</f>
        <v>P KENNETT</v>
      </c>
      <c r="M168" s="42">
        <v>338</v>
      </c>
      <c r="N168" s="46" t="str">
        <f>VLOOKUP(M168,'Player List'!$A$3:$F$275,6)</f>
        <v>R WALDEN</v>
      </c>
      <c r="O168" s="3">
        <v>333</v>
      </c>
      <c r="P168" s="46" t="str">
        <f>VLOOKUP(O168,'Player List'!$A$3:$F$275,6)</f>
        <v>P SMITH</v>
      </c>
      <c r="Q168" s="3">
        <v>334</v>
      </c>
      <c r="R168" s="46" t="str">
        <f>VLOOKUP(Q168,'Player List'!$A$3:$F$275,6)</f>
        <v>J TROUT</v>
      </c>
      <c r="S168" s="3">
        <v>331</v>
      </c>
      <c r="T168" s="47" t="str">
        <f>VLOOKUP(S168,'Player List'!$A$3:$F$275,6)</f>
        <v>L ANSON</v>
      </c>
      <c r="U168" s="46"/>
      <c r="V168" s="46" t="e">
        <f>VLOOKUP(U168,'Player List'!$A$3:$F$275,6)</f>
        <v>#N/A</v>
      </c>
      <c r="W168" s="46"/>
      <c r="X168" s="47" t="e">
        <f>VLOOKUP(W168,'Player List'!$A$3:$F$275,6)</f>
        <v>#N/A</v>
      </c>
      <c r="Y168" s="34"/>
      <c r="Z168" s="42">
        <v>357</v>
      </c>
      <c r="AA168" s="46" t="str">
        <f>VLOOKUP(Z168,'Player List'!$A$3:$F$275,6)</f>
        <v>C WOAKES</v>
      </c>
      <c r="AB168" s="3">
        <v>19</v>
      </c>
      <c r="AC168" s="46" t="str">
        <f>VLOOKUP(AB168,'Player List'!$A$3:$F$275,6)</f>
        <v>J OAKMAN</v>
      </c>
      <c r="AD168" s="3">
        <v>273</v>
      </c>
      <c r="AE168" s="46" t="str">
        <f>VLOOKUP(AD168,'Player List'!$A$3:$F$275,6)</f>
        <v>J BEVAN</v>
      </c>
      <c r="AF168" s="3">
        <v>14</v>
      </c>
      <c r="AG168" s="47" t="str">
        <f>VLOOKUP(AF168,'Player List'!$A$3:$F$275,6)</f>
        <v>D BYWATER</v>
      </c>
      <c r="AH168" s="42">
        <v>21</v>
      </c>
      <c r="AI168" s="46" t="str">
        <f>VLOOKUP(AH168,'Player List'!$A$3:$F$275,6)</f>
        <v>O WATKINS</v>
      </c>
      <c r="AJ168" s="3">
        <v>320</v>
      </c>
      <c r="AK168" s="46" t="str">
        <f>VLOOKUP(AJ168,'Player List'!$A$3:$F$275,6)</f>
        <v>C BIRKIN</v>
      </c>
      <c r="AL168" s="3">
        <v>12</v>
      </c>
      <c r="AM168" s="46" t="str">
        <f>VLOOKUP(AL168,'Player List'!$A$3:$F$275,6)</f>
        <v>J BARRATT</v>
      </c>
      <c r="AN168" s="3">
        <v>13</v>
      </c>
      <c r="AO168" s="47" t="str">
        <f>VLOOKUP(AN168,'Player List'!$A$3:$F$275,6)</f>
        <v>G BYWATER</v>
      </c>
      <c r="AP168" s="46"/>
      <c r="AQ168" s="46" t="e">
        <f>VLOOKUP(AP168,'Player List'!$A$3:$F$275,6)</f>
        <v>#N/A</v>
      </c>
      <c r="AR168" s="46"/>
      <c r="AS168" s="47" t="e">
        <f>VLOOKUP(AR168,'Player List'!$A$3:$F$275,6)</f>
        <v>#N/A</v>
      </c>
      <c r="AU168" s="42">
        <f t="shared" si="111"/>
        <v>359</v>
      </c>
      <c r="AV168" s="3">
        <f t="shared" si="112"/>
        <v>360</v>
      </c>
      <c r="AW168" s="3">
        <f t="shared" si="113"/>
        <v>353</v>
      </c>
      <c r="AX168" s="3">
        <f t="shared" si="114"/>
        <v>278</v>
      </c>
      <c r="AY168" s="3">
        <f t="shared" si="115"/>
        <v>338</v>
      </c>
      <c r="AZ168" s="3">
        <f t="shared" si="116"/>
        <v>333</v>
      </c>
      <c r="BA168" s="3">
        <f t="shared" si="117"/>
        <v>334</v>
      </c>
      <c r="BB168" s="3">
        <f t="shared" si="118"/>
        <v>331</v>
      </c>
      <c r="BC168" s="3" t="str">
        <f t="shared" si="107"/>
        <v xml:space="preserve"> </v>
      </c>
      <c r="BD168" s="3" t="str">
        <f t="shared" si="108"/>
        <v xml:space="preserve"> </v>
      </c>
      <c r="BE168" s="42">
        <f t="shared" si="119"/>
        <v>357</v>
      </c>
      <c r="BF168" s="3">
        <f t="shared" si="120"/>
        <v>19</v>
      </c>
      <c r="BG168" s="3">
        <f t="shared" si="121"/>
        <v>273</v>
      </c>
      <c r="BH168" s="3">
        <f t="shared" si="122"/>
        <v>14</v>
      </c>
      <c r="BI168" s="3">
        <f t="shared" si="123"/>
        <v>21</v>
      </c>
      <c r="BJ168" s="3">
        <f t="shared" si="124"/>
        <v>320</v>
      </c>
      <c r="BK168" s="3">
        <f t="shared" si="125"/>
        <v>12</v>
      </c>
      <c r="BL168" s="3">
        <f t="shared" si="126"/>
        <v>13</v>
      </c>
      <c r="BM168" s="3" t="str">
        <f t="shared" si="109"/>
        <v xml:space="preserve"> </v>
      </c>
      <c r="BN168" s="43" t="str">
        <f t="shared" si="110"/>
        <v xml:space="preserve"> </v>
      </c>
      <c r="BP168" s="42" t="str">
        <f>IF(AU168=" ","OK",IF(ISBLANK(VLOOKUP(AU168,'Player List'!$A$3:$C$275,3)),"Err",IF(VLOOKUP(AU168,'Player List'!$A$3:$C$275,3)='Player Input'!$B168,"OK",IF(VLOOKUP(AU168,'Player List'!$A$3:$C$275,2)=VLOOKUP($B168,'Lookup Lists'!$A$2:$C$23,3),"CS","Err"))))</f>
        <v>OK</v>
      </c>
      <c r="BQ168" s="3" t="str">
        <f>IF(AV168=" ","OK",IF(ISBLANK(VLOOKUP(AV168,'Player List'!$A$3:$C$275,3)),"Err",IF(VLOOKUP(AV168,'Player List'!$A$3:$C$275,3)='Player Input'!$B168,"OK",IF(VLOOKUP(AV168,'Player List'!$A$3:$C$275,2)=VLOOKUP($B168,'Lookup Lists'!$A$2:$C$23,3),"CS","Err"))))</f>
        <v>OK</v>
      </c>
      <c r="BR168" s="3" t="str">
        <f>IF(AW168=" ","OK",IF(ISBLANK(VLOOKUP(AW168,'Player List'!$A$3:$C$275,3)),"Err",IF(VLOOKUP(AW168,'Player List'!$A$3:$C$275,3)='Player Input'!$B168,"OK",IF(VLOOKUP(AW168,'Player List'!$A$3:$C$275,2)=VLOOKUP($B168,'Lookup Lists'!$A$2:$C$23,3),"CS","Err"))))</f>
        <v>OK</v>
      </c>
      <c r="BS168" s="3" t="str">
        <f>IF(AX168=" ","OK",IF(ISBLANK(VLOOKUP(AX168,'Player List'!$A$3:$C$275,3)),"Err",IF(VLOOKUP(AX168,'Player List'!$A$3:$C$275,3)='Player Input'!$B168,"OK",IF(VLOOKUP(AX168,'Player List'!$A$3:$C$275,2)=VLOOKUP($B168,'Lookup Lists'!$A$2:$C$23,3),"CS","Err"))))</f>
        <v>OK</v>
      </c>
      <c r="BT168" s="3" t="str">
        <f>IF(AY168=" ","OK",IF(ISBLANK(VLOOKUP(AY168,'Player List'!$A$3:$C$275,3)),"Err",IF(VLOOKUP(AY168,'Player List'!$A$3:$C$275,3)='Player Input'!$B168,"OK",IF(VLOOKUP(AY168,'Player List'!$A$3:$C$275,2)=VLOOKUP($B168,'Lookup Lists'!$A$2:$C$23,3),"CS","Err"))))</f>
        <v>OK</v>
      </c>
      <c r="BU168" s="3" t="str">
        <f>IF(AZ168=" ","OK",IF(ISBLANK(VLOOKUP(AZ168,'Player List'!$A$3:$C$275,3)),"Err",IF(VLOOKUP(AZ168,'Player List'!$A$3:$C$275,3)='Player Input'!$B168,"OK",IF(VLOOKUP(AZ168,'Player List'!$A$3:$C$275,2)=VLOOKUP($B168,'Lookup Lists'!$A$2:$C$23,3),"CS","Err"))))</f>
        <v>OK</v>
      </c>
      <c r="BV168" s="3" t="str">
        <f>IF(BA168=" ","OK",IF(ISBLANK(VLOOKUP(BA168,'Player List'!$A$3:$C$275,3)),"Err",IF(VLOOKUP(BA168,'Player List'!$A$3:$C$275,3)='Player Input'!$B168,"OK",IF(VLOOKUP(BA168,'Player List'!$A$3:$C$275,2)=VLOOKUP($B168,'Lookup Lists'!$A$2:$C$23,3),"CS","Err"))))</f>
        <v>OK</v>
      </c>
      <c r="BW168" s="3" t="str">
        <f>IF(BB168=" ","OK",IF(ISBLANK(VLOOKUP(BB168,'Player List'!$A$3:$C$275,3)),"Err",IF(VLOOKUP(BB168,'Player List'!$A$3:$C$275,3)='Player Input'!$B168,"OK",IF(VLOOKUP(BB168,'Player List'!$A$3:$C$275,2)=VLOOKUP($B168,'Lookup Lists'!$A$2:$C$23,3),"CS","Err"))))</f>
        <v>OK</v>
      </c>
      <c r="BX168" s="3" t="str">
        <f>IF(BC168=" ","OK",IF(ISBLANK(VLOOKUP(BC168,'Player List'!$A$3:$C$275,3)),"Err",IF(VLOOKUP(BC168,'Player List'!$A$3:$C$275,3)='Player Input'!$B168,"OK",IF(VLOOKUP(BC168,'Player List'!$A$3:$C$275,2)=VLOOKUP($B168,'Lookup Lists'!$A$2:$C$23,3),"CS","Err"))))</f>
        <v>OK</v>
      </c>
      <c r="BY168" s="3" t="str">
        <f>IF(BD168=" ","OK",IF(ISBLANK(VLOOKUP(BD168,'Player List'!$A$3:$C$275,3)),"Err",IF(VLOOKUP(BD168,'Player List'!$A$3:$C$275,3)='Player Input'!$B168,"OK",IF(VLOOKUP(BD168,'Player List'!$A$3:$C$275,2)=VLOOKUP($B168,'Lookup Lists'!$A$2:$C$23,3),"CS","Err"))))</f>
        <v>OK</v>
      </c>
      <c r="BZ168" s="42" t="str">
        <f>IF(BE168=" ","OK",IF(ISBLANK(VLOOKUP(BE168,'Player List'!$A$3:$C$275,3)),"Err",IF(VLOOKUP(BE168,'Player List'!$A$3:$C$275,3)='Player Input'!$C168,"OK",IF(VLOOKUP(BE168,'Player List'!$A$3:$C$275,2)=VLOOKUP($C168,'Lookup Lists'!$A$2:$C$23,3),"CS","Err"))))</f>
        <v>OK</v>
      </c>
      <c r="CA168" s="3" t="str">
        <f>IF(BF168=" ","OK",IF(ISBLANK(VLOOKUP(BF168,'Player List'!$A$3:$C$275,3)),"Err",IF(VLOOKUP(BF168,'Player List'!$A$3:$C$275,3)='Player Input'!$C168,"OK",IF(VLOOKUP(BF168,'Player List'!$A$3:$C$275,2)=VLOOKUP($C168,'Lookup Lists'!$A$2:$C$23,3),"CS","Err"))))</f>
        <v>OK</v>
      </c>
      <c r="CB168" s="3" t="str">
        <f>IF(BG168=" ","OK",IF(ISBLANK(VLOOKUP(BG168,'Player List'!$A$3:$C$275,3)),"Err",IF(VLOOKUP(BG168,'Player List'!$A$3:$C$275,3)='Player Input'!$C168,"OK",IF(VLOOKUP(BG168,'Player List'!$A$3:$C$275,2)=VLOOKUP($C168,'Lookup Lists'!$A$2:$C$23,3),"CS","Err"))))</f>
        <v>OK</v>
      </c>
      <c r="CC168" s="3" t="str">
        <f>IF(BH168=" ","OK",IF(ISBLANK(VLOOKUP(BH168,'Player List'!$A$3:$C$275,3)),"Err",IF(VLOOKUP(BH168,'Player List'!$A$3:$C$275,3)='Player Input'!$C168,"OK",IF(VLOOKUP(BH168,'Player List'!$A$3:$C$275,2)=VLOOKUP($C168,'Lookup Lists'!$A$2:$C$23,3),"CS","Err"))))</f>
        <v>OK</v>
      </c>
      <c r="CD168" s="3" t="str">
        <f>IF(BI168=" ","OK",IF(ISBLANK(VLOOKUP(BI168,'Player List'!$A$3:$C$275,3)),"Err",IF(VLOOKUP(BI168,'Player List'!$A$3:$C$275,3)='Player Input'!$C168,"OK",IF(VLOOKUP(BI168,'Player List'!$A$3:$C$275,2)=VLOOKUP($C168,'Lookup Lists'!$A$2:$C$23,3),"CS","Err"))))</f>
        <v>OK</v>
      </c>
      <c r="CE168" s="3" t="str">
        <f>IF(BJ168=" ","OK",IF(ISBLANK(VLOOKUP(BJ168,'Player List'!$A$3:$C$275,3)),"Err",IF(VLOOKUP(BJ168,'Player List'!$A$3:$C$275,3)='Player Input'!$C168,"OK",IF(VLOOKUP(BJ168,'Player List'!$A$3:$C$275,2)=VLOOKUP($C168,'Lookup Lists'!$A$2:$C$23,3),"CS","Err"))))</f>
        <v>OK</v>
      </c>
      <c r="CF168" s="3" t="str">
        <f>IF(BK168=" ","OK",IF(ISBLANK(VLOOKUP(BK168,'Player List'!$A$3:$C$275,3)),"Err",IF(VLOOKUP(BK168,'Player List'!$A$3:$C$275,3)='Player Input'!$C168,"OK",IF(VLOOKUP(BK168,'Player List'!$A$3:$C$275,2)=VLOOKUP($C168,'Lookup Lists'!$A$2:$C$23,3),"CS","Err"))))</f>
        <v>OK</v>
      </c>
      <c r="CG168" s="3" t="str">
        <f>IF(BL168=" ","OK",IF(ISBLANK(VLOOKUP(BL168,'Player List'!$A$3:$C$275,3)),"Err",IF(VLOOKUP(BL168,'Player List'!$A$3:$C$275,3)='Player Input'!$C168,"OK",IF(VLOOKUP(BL168,'Player List'!$A$3:$C$275,2)=VLOOKUP($C168,'Lookup Lists'!$A$2:$C$23,3),"CS","Err"))))</f>
        <v>OK</v>
      </c>
      <c r="CH168" s="3" t="str">
        <f>IF(BM168=" ","OK",IF(ISBLANK(VLOOKUP(BM168,'Player List'!$A$3:$C$275,3)),"Err",IF(VLOOKUP(BM168,'Player List'!$A$3:$C$275,3)='Player Input'!$C168,"OK",IF(VLOOKUP(BM168,'Player List'!$A$3:$C$275,2)=VLOOKUP($C168,'Lookup Lists'!$A$2:$C$23,3),"CS","Err"))))</f>
        <v>OK</v>
      </c>
      <c r="CI168" s="43" t="str">
        <f>IF(BN168=" ","OK",IF(ISBLANK(VLOOKUP(BN168,'Player List'!$A$3:$C$275,3)),"Err",IF(VLOOKUP(BN168,'Player List'!$A$3:$C$275,3)='Player Input'!$C168,"OK",IF(VLOOKUP(BN168,'Player List'!$A$3:$C$275,2)=VLOOKUP($C168,'Lookup Lists'!$A$2:$C$23,3),"CS","Err"))))</f>
        <v>OK</v>
      </c>
    </row>
    <row r="169" spans="1:87" x14ac:dyDescent="0.2">
      <c r="A169" s="90">
        <v>42780</v>
      </c>
      <c r="B169" s="89" t="s">
        <v>349</v>
      </c>
      <c r="C169" s="89" t="s">
        <v>345</v>
      </c>
      <c r="D169" s="60" t="str">
        <f t="shared" si="106"/>
        <v>OK</v>
      </c>
      <c r="E169" s="42">
        <v>207</v>
      </c>
      <c r="F169" s="46" t="str">
        <f>VLOOKUP(E169,'Player List'!$A$3:$F$275,6)</f>
        <v>B AUBREY</v>
      </c>
      <c r="G169" s="3">
        <v>215</v>
      </c>
      <c r="H169" s="46" t="str">
        <f>VLOOKUP(G169,'Player List'!$A$3:$F$275,6)</f>
        <v>J WILKINSON</v>
      </c>
      <c r="I169" s="3">
        <v>208</v>
      </c>
      <c r="J169" s="46" t="str">
        <f>VLOOKUP(I169,'Player List'!$A$3:$F$275,6)</f>
        <v>H AUBREY</v>
      </c>
      <c r="K169" s="3">
        <v>209</v>
      </c>
      <c r="L169" s="46" t="str">
        <f>VLOOKUP(K169,'Player List'!$A$3:$F$275,6)</f>
        <v>T RIGDEN</v>
      </c>
      <c r="M169" s="42">
        <v>210</v>
      </c>
      <c r="N169" s="46" t="str">
        <f>VLOOKUP(M169,'Player List'!$A$3:$F$275,6)</f>
        <v>G RIGDEN</v>
      </c>
      <c r="O169" s="3">
        <v>218</v>
      </c>
      <c r="P169" s="46" t="str">
        <f>VLOOKUP(O169,'Player List'!$A$3:$F$275,6)</f>
        <v>T SNOW</v>
      </c>
      <c r="Q169" s="3">
        <v>211</v>
      </c>
      <c r="R169" s="46" t="str">
        <f>VLOOKUP(Q169,'Player List'!$A$3:$F$275,6)</f>
        <v>S CLAPSON</v>
      </c>
      <c r="S169" s="3">
        <v>182</v>
      </c>
      <c r="T169" s="47" t="str">
        <f>VLOOKUP(S169,'Player List'!$A$3:$F$275,6)</f>
        <v>H FOULKES</v>
      </c>
      <c r="U169" s="46"/>
      <c r="V169" s="46" t="e">
        <f>VLOOKUP(U169,'Player List'!$A$3:$F$275,6)</f>
        <v>#N/A</v>
      </c>
      <c r="W169" s="46"/>
      <c r="X169" s="47" t="e">
        <f>VLOOKUP(W169,'Player List'!$A$3:$F$275,6)</f>
        <v>#N/A</v>
      </c>
      <c r="Y169" s="34"/>
      <c r="Z169" s="42">
        <v>68</v>
      </c>
      <c r="AA169" s="46" t="str">
        <f>VLOOKUP(Z169,'Player List'!$A$3:$F$275,6)</f>
        <v>D WADLEY</v>
      </c>
      <c r="AB169" s="3">
        <v>306</v>
      </c>
      <c r="AC169" s="46" t="str">
        <f>VLOOKUP(AB169,'Player List'!$A$3:$F$275,6)</f>
        <v>T ROSSER</v>
      </c>
      <c r="AD169" s="3">
        <v>64</v>
      </c>
      <c r="AE169" s="46" t="str">
        <f>VLOOKUP(AD169,'Player List'!$A$3:$F$275,6)</f>
        <v>R MILLINGTON</v>
      </c>
      <c r="AF169" s="3">
        <v>285</v>
      </c>
      <c r="AG169" s="47" t="str">
        <f>VLOOKUP(AF169,'Player List'!$A$3:$F$275,6)</f>
        <v>J CUMMINGS</v>
      </c>
      <c r="AH169" s="42">
        <v>367</v>
      </c>
      <c r="AI169" s="46" t="str">
        <f>VLOOKUP(AH169,'Player List'!$A$3:$F$275,6)</f>
        <v>K BULLOCK</v>
      </c>
      <c r="AJ169" s="3">
        <v>282</v>
      </c>
      <c r="AK169" s="46" t="str">
        <f>VLOOKUP(AJ169,'Player List'!$A$3:$F$275,6)</f>
        <v>J DAVIS</v>
      </c>
      <c r="AL169" s="3">
        <v>91</v>
      </c>
      <c r="AM169" s="46" t="str">
        <f>VLOOKUP(AL169,'Player List'!$A$3:$F$275,6)</f>
        <v>R BEMAND</v>
      </c>
      <c r="AN169" s="3">
        <v>59</v>
      </c>
      <c r="AO169" s="47" t="str">
        <f>VLOOKUP(AN169,'Player List'!$A$3:$F$275,6)</f>
        <v>J BLEWITT</v>
      </c>
      <c r="AP169" s="46"/>
      <c r="AQ169" s="46" t="e">
        <f>VLOOKUP(AP169,'Player List'!$A$3:$F$275,6)</f>
        <v>#N/A</v>
      </c>
      <c r="AR169" s="46"/>
      <c r="AS169" s="47" t="e">
        <f>VLOOKUP(AR169,'Player List'!$A$3:$F$275,6)</f>
        <v>#N/A</v>
      </c>
      <c r="AU169" s="42">
        <f t="shared" si="111"/>
        <v>207</v>
      </c>
      <c r="AV169" s="3">
        <f t="shared" si="112"/>
        <v>215</v>
      </c>
      <c r="AW169" s="3">
        <f t="shared" si="113"/>
        <v>208</v>
      </c>
      <c r="AX169" s="3">
        <f t="shared" si="114"/>
        <v>209</v>
      </c>
      <c r="AY169" s="3">
        <f t="shared" si="115"/>
        <v>210</v>
      </c>
      <c r="AZ169" s="3">
        <f t="shared" si="116"/>
        <v>218</v>
      </c>
      <c r="BA169" s="3">
        <f t="shared" si="117"/>
        <v>211</v>
      </c>
      <c r="BB169" s="3">
        <f t="shared" si="118"/>
        <v>182</v>
      </c>
      <c r="BC169" s="3" t="str">
        <f t="shared" si="107"/>
        <v xml:space="preserve"> </v>
      </c>
      <c r="BD169" s="3" t="str">
        <f t="shared" si="108"/>
        <v xml:space="preserve"> </v>
      </c>
      <c r="BE169" s="42">
        <f t="shared" si="119"/>
        <v>68</v>
      </c>
      <c r="BF169" s="3">
        <f t="shared" si="120"/>
        <v>306</v>
      </c>
      <c r="BG169" s="3">
        <f t="shared" si="121"/>
        <v>64</v>
      </c>
      <c r="BH169" s="3">
        <f t="shared" si="122"/>
        <v>285</v>
      </c>
      <c r="BI169" s="3">
        <f t="shared" si="123"/>
        <v>367</v>
      </c>
      <c r="BJ169" s="3">
        <f t="shared" si="124"/>
        <v>282</v>
      </c>
      <c r="BK169" s="3">
        <f t="shared" si="125"/>
        <v>91</v>
      </c>
      <c r="BL169" s="3">
        <f t="shared" si="126"/>
        <v>59</v>
      </c>
      <c r="BM169" s="3" t="str">
        <f t="shared" si="109"/>
        <v xml:space="preserve"> </v>
      </c>
      <c r="BN169" s="43" t="str">
        <f t="shared" si="110"/>
        <v xml:space="preserve"> </v>
      </c>
      <c r="BP169" s="42" t="str">
        <f>IF(AU169=" ","OK",IF(ISBLANK(VLOOKUP(AU169,'Player List'!$A$3:$C$275,3)),"Err",IF(VLOOKUP(AU169,'Player List'!$A$3:$C$275,3)='Player Input'!$B169,"OK",IF(VLOOKUP(AU169,'Player List'!$A$3:$C$275,2)=VLOOKUP($B169,'Lookup Lists'!$A$2:$C$23,3),"CS","Err"))))</f>
        <v>OK</v>
      </c>
      <c r="BQ169" s="3" t="str">
        <f>IF(AV169=" ","OK",IF(ISBLANK(VLOOKUP(AV169,'Player List'!$A$3:$C$275,3)),"Err",IF(VLOOKUP(AV169,'Player List'!$A$3:$C$275,3)='Player Input'!$B169,"OK",IF(VLOOKUP(AV169,'Player List'!$A$3:$C$275,2)=VLOOKUP($B169,'Lookup Lists'!$A$2:$C$23,3),"CS","Err"))))</f>
        <v>OK</v>
      </c>
      <c r="BR169" s="3" t="str">
        <f>IF(AW169=" ","OK",IF(ISBLANK(VLOOKUP(AW169,'Player List'!$A$3:$C$275,3)),"Err",IF(VLOOKUP(AW169,'Player List'!$A$3:$C$275,3)='Player Input'!$B169,"OK",IF(VLOOKUP(AW169,'Player List'!$A$3:$C$275,2)=VLOOKUP($B169,'Lookup Lists'!$A$2:$C$23,3),"CS","Err"))))</f>
        <v>OK</v>
      </c>
      <c r="BS169" s="3" t="str">
        <f>IF(AX169=" ","OK",IF(ISBLANK(VLOOKUP(AX169,'Player List'!$A$3:$C$275,3)),"Err",IF(VLOOKUP(AX169,'Player List'!$A$3:$C$275,3)='Player Input'!$B169,"OK",IF(VLOOKUP(AX169,'Player List'!$A$3:$C$275,2)=VLOOKUP($B169,'Lookup Lists'!$A$2:$C$23,3),"CS","Err"))))</f>
        <v>OK</v>
      </c>
      <c r="BT169" s="3" t="str">
        <f>IF(AY169=" ","OK",IF(ISBLANK(VLOOKUP(AY169,'Player List'!$A$3:$C$275,3)),"Err",IF(VLOOKUP(AY169,'Player List'!$A$3:$C$275,3)='Player Input'!$B169,"OK",IF(VLOOKUP(AY169,'Player List'!$A$3:$C$275,2)=VLOOKUP($B169,'Lookup Lists'!$A$2:$C$23,3),"CS","Err"))))</f>
        <v>OK</v>
      </c>
      <c r="BU169" s="3" t="str">
        <f>IF(AZ169=" ","OK",IF(ISBLANK(VLOOKUP(AZ169,'Player List'!$A$3:$C$275,3)),"Err",IF(VLOOKUP(AZ169,'Player List'!$A$3:$C$275,3)='Player Input'!$B169,"OK",IF(VLOOKUP(AZ169,'Player List'!$A$3:$C$275,2)=VLOOKUP($B169,'Lookup Lists'!$A$2:$C$23,3),"CS","Err"))))</f>
        <v>OK</v>
      </c>
      <c r="BV169" s="3" t="str">
        <f>IF(BA169=" ","OK",IF(ISBLANK(VLOOKUP(BA169,'Player List'!$A$3:$C$275,3)),"Err",IF(VLOOKUP(BA169,'Player List'!$A$3:$C$275,3)='Player Input'!$B169,"OK",IF(VLOOKUP(BA169,'Player List'!$A$3:$C$275,2)=VLOOKUP($B169,'Lookup Lists'!$A$2:$C$23,3),"CS","Err"))))</f>
        <v>OK</v>
      </c>
      <c r="BW169" s="3" t="str">
        <f>IF(BB169=" ","OK",IF(ISBLANK(VLOOKUP(BB169,'Player List'!$A$3:$C$275,3)),"Err",IF(VLOOKUP(BB169,'Player List'!$A$3:$C$275,3)='Player Input'!$B169,"OK",IF(VLOOKUP(BB169,'Player List'!$A$3:$C$275,2)=VLOOKUP($B169,'Lookup Lists'!$A$2:$C$23,3),"CS","Err"))))</f>
        <v>OK</v>
      </c>
      <c r="BX169" s="3" t="str">
        <f>IF(BC169=" ","OK",IF(ISBLANK(VLOOKUP(BC169,'Player List'!$A$3:$C$275,3)),"Err",IF(VLOOKUP(BC169,'Player List'!$A$3:$C$275,3)='Player Input'!$B169,"OK",IF(VLOOKUP(BC169,'Player List'!$A$3:$C$275,2)=VLOOKUP($B169,'Lookup Lists'!$A$2:$C$23,3),"CS","Err"))))</f>
        <v>OK</v>
      </c>
      <c r="BY169" s="3" t="str">
        <f>IF(BD169=" ","OK",IF(ISBLANK(VLOOKUP(BD169,'Player List'!$A$3:$C$275,3)),"Err",IF(VLOOKUP(BD169,'Player List'!$A$3:$C$275,3)='Player Input'!$B169,"OK",IF(VLOOKUP(BD169,'Player List'!$A$3:$C$275,2)=VLOOKUP($B169,'Lookup Lists'!$A$2:$C$23,3),"CS","Err"))))</f>
        <v>OK</v>
      </c>
      <c r="BZ169" s="42" t="str">
        <f>IF(BE169=" ","OK",IF(ISBLANK(VLOOKUP(BE169,'Player List'!$A$3:$C$275,3)),"Err",IF(VLOOKUP(BE169,'Player List'!$A$3:$C$275,3)='Player Input'!$C169,"OK",IF(VLOOKUP(BE169,'Player List'!$A$3:$C$275,2)=VLOOKUP($C169,'Lookup Lists'!$A$2:$C$23,3),"CS","Err"))))</f>
        <v>OK</v>
      </c>
      <c r="CA169" s="3" t="str">
        <f>IF(BF169=" ","OK",IF(ISBLANK(VLOOKUP(BF169,'Player List'!$A$3:$C$275,3)),"Err",IF(VLOOKUP(BF169,'Player List'!$A$3:$C$275,3)='Player Input'!$C169,"OK",IF(VLOOKUP(BF169,'Player List'!$A$3:$C$275,2)=VLOOKUP($C169,'Lookup Lists'!$A$2:$C$23,3),"CS","Err"))))</f>
        <v>OK</v>
      </c>
      <c r="CB169" s="3" t="str">
        <f>IF(BG169=" ","OK",IF(ISBLANK(VLOOKUP(BG169,'Player List'!$A$3:$C$275,3)),"Err",IF(VLOOKUP(BG169,'Player List'!$A$3:$C$275,3)='Player Input'!$C169,"OK",IF(VLOOKUP(BG169,'Player List'!$A$3:$C$275,2)=VLOOKUP($C169,'Lookup Lists'!$A$2:$C$23,3),"CS","Err"))))</f>
        <v>OK</v>
      </c>
      <c r="CC169" s="3" t="str">
        <f>IF(BH169=" ","OK",IF(ISBLANK(VLOOKUP(BH169,'Player List'!$A$3:$C$275,3)),"Err",IF(VLOOKUP(BH169,'Player List'!$A$3:$C$275,3)='Player Input'!$C169,"OK",IF(VLOOKUP(BH169,'Player List'!$A$3:$C$275,2)=VLOOKUP($C169,'Lookup Lists'!$A$2:$C$23,3),"CS","Err"))))</f>
        <v>OK</v>
      </c>
      <c r="CD169" s="3" t="str">
        <f>IF(BI169=" ","OK",IF(ISBLANK(VLOOKUP(BI169,'Player List'!$A$3:$C$275,3)),"Err",IF(VLOOKUP(BI169,'Player List'!$A$3:$C$275,3)='Player Input'!$C169,"OK",IF(VLOOKUP(BI169,'Player List'!$A$3:$C$275,2)=VLOOKUP($C169,'Lookup Lists'!$A$2:$C$23,3),"CS","Err"))))</f>
        <v>OK</v>
      </c>
      <c r="CE169" s="3" t="str">
        <f>IF(BJ169=" ","OK",IF(ISBLANK(VLOOKUP(BJ169,'Player List'!$A$3:$C$275,3)),"Err",IF(VLOOKUP(BJ169,'Player List'!$A$3:$C$275,3)='Player Input'!$C169,"OK",IF(VLOOKUP(BJ169,'Player List'!$A$3:$C$275,2)=VLOOKUP($C169,'Lookup Lists'!$A$2:$C$23,3),"CS","Err"))))</f>
        <v>OK</v>
      </c>
      <c r="CF169" s="3" t="str">
        <f>IF(BK169=" ","OK",IF(ISBLANK(VLOOKUP(BK169,'Player List'!$A$3:$C$275,3)),"Err",IF(VLOOKUP(BK169,'Player List'!$A$3:$C$275,3)='Player Input'!$C169,"OK",IF(VLOOKUP(BK169,'Player List'!$A$3:$C$275,2)=VLOOKUP($C169,'Lookup Lists'!$A$2:$C$23,3),"CS","Err"))))</f>
        <v>OK</v>
      </c>
      <c r="CG169" s="3" t="str">
        <f>IF(BL169=" ","OK",IF(ISBLANK(VLOOKUP(BL169,'Player List'!$A$3:$C$275,3)),"Err",IF(VLOOKUP(BL169,'Player List'!$A$3:$C$275,3)='Player Input'!$C169,"OK",IF(VLOOKUP(BL169,'Player List'!$A$3:$C$275,2)=VLOOKUP($C169,'Lookup Lists'!$A$2:$C$23,3),"CS","Err"))))</f>
        <v>OK</v>
      </c>
      <c r="CH169" s="3" t="str">
        <f>IF(BM169=" ","OK",IF(ISBLANK(VLOOKUP(BM169,'Player List'!$A$3:$C$275,3)),"Err",IF(VLOOKUP(BM169,'Player List'!$A$3:$C$275,3)='Player Input'!$C169,"OK",IF(VLOOKUP(BM169,'Player List'!$A$3:$C$275,2)=VLOOKUP($C169,'Lookup Lists'!$A$2:$C$23,3),"CS","Err"))))</f>
        <v>OK</v>
      </c>
      <c r="CI169" s="43" t="str">
        <f>IF(BN169=" ","OK",IF(ISBLANK(VLOOKUP(BN169,'Player List'!$A$3:$C$275,3)),"Err",IF(VLOOKUP(BN169,'Player List'!$A$3:$C$275,3)='Player Input'!$C169,"OK",IF(VLOOKUP(BN169,'Player List'!$A$3:$C$275,2)=VLOOKUP($C169,'Lookup Lists'!$A$2:$C$23,3),"CS","Err"))))</f>
        <v>OK</v>
      </c>
    </row>
    <row r="170" spans="1:87" x14ac:dyDescent="0.2">
      <c r="A170" s="108">
        <v>42780</v>
      </c>
      <c r="B170" s="109" t="s">
        <v>350</v>
      </c>
      <c r="C170" s="109" t="s">
        <v>10</v>
      </c>
      <c r="D170" s="60" t="str">
        <f t="shared" si="106"/>
        <v>OK</v>
      </c>
      <c r="E170" s="42">
        <v>181</v>
      </c>
      <c r="F170" s="46" t="str">
        <f>VLOOKUP(E170,'Player List'!$A$3:$F$275,6)</f>
        <v>D FOULKES</v>
      </c>
      <c r="G170" s="3">
        <v>48</v>
      </c>
      <c r="H170" s="46" t="str">
        <f>VLOOKUP(G170,'Player List'!$A$3:$F$275,6)</f>
        <v>G GANGE</v>
      </c>
      <c r="I170" s="3">
        <v>47</v>
      </c>
      <c r="J170" s="46" t="str">
        <f>VLOOKUP(I170,'Player List'!$A$3:$F$275,6)</f>
        <v>B GANGE</v>
      </c>
      <c r="K170" s="3">
        <v>46</v>
      </c>
      <c r="L170" s="46" t="str">
        <f>VLOOKUP(K170,'Player List'!$A$3:$F$275,6)</f>
        <v>J COOPER</v>
      </c>
      <c r="M170" s="42">
        <v>214</v>
      </c>
      <c r="N170" s="46" t="str">
        <f>VLOOKUP(M170,'Player List'!$A$3:$F$275,6)</f>
        <v>D EVERY</v>
      </c>
      <c r="O170" s="3">
        <v>62</v>
      </c>
      <c r="P170" s="46" t="str">
        <f>VLOOKUP(O170,'Player List'!$A$3:$F$275,6)</f>
        <v>D REES</v>
      </c>
      <c r="Q170" s="3">
        <v>219</v>
      </c>
      <c r="R170" s="46" t="str">
        <f>VLOOKUP(Q170,'Player List'!$A$3:$F$275,6)</f>
        <v>G PRES</v>
      </c>
      <c r="S170" s="3">
        <v>313</v>
      </c>
      <c r="T170" s="47" t="str">
        <f>VLOOKUP(S170,'Player List'!$A$3:$F$275,6)</f>
        <v>B CONSTABLE</v>
      </c>
      <c r="U170" s="46"/>
      <c r="V170" s="46" t="e">
        <f>VLOOKUP(U170,'Player List'!$A$3:$F$275,6)</f>
        <v>#N/A</v>
      </c>
      <c r="W170" s="46"/>
      <c r="X170" s="47" t="e">
        <f>VLOOKUP(W170,'Player List'!$A$3:$F$275,6)</f>
        <v>#N/A</v>
      </c>
      <c r="Y170" s="34"/>
      <c r="Z170" s="42">
        <v>316</v>
      </c>
      <c r="AA170" s="46" t="str">
        <f>VLOOKUP(Z170,'Player List'!$A$3:$F$275,6)</f>
        <v>D SMITH</v>
      </c>
      <c r="AB170" s="3">
        <v>52</v>
      </c>
      <c r="AC170" s="46" t="str">
        <f>VLOOKUP(AB170,'Player List'!$A$3:$F$275,6)</f>
        <v>P DAVIS</v>
      </c>
      <c r="AD170" s="3">
        <v>50</v>
      </c>
      <c r="AE170" s="46" t="str">
        <f>VLOOKUP(AD170,'Player List'!$A$3:$F$275,6)</f>
        <v>D GRIFFITHS</v>
      </c>
      <c r="AF170" s="3">
        <v>43</v>
      </c>
      <c r="AG170" s="47" t="str">
        <f>VLOOKUP(AF170,'Player List'!$A$3:$F$275,6)</f>
        <v>J STANNARD</v>
      </c>
      <c r="AH170" s="42">
        <v>292</v>
      </c>
      <c r="AI170" s="46" t="str">
        <f>VLOOKUP(AH170,'Player List'!$A$3:$F$275,6)</f>
        <v>H PARRY</v>
      </c>
      <c r="AJ170" s="3">
        <v>323</v>
      </c>
      <c r="AK170" s="46" t="str">
        <f>VLOOKUP(AJ170,'Player List'!$A$3:$F$275,6)</f>
        <v>N LLOYD</v>
      </c>
      <c r="AL170" s="3">
        <v>53</v>
      </c>
      <c r="AM170" s="46" t="str">
        <f>VLOOKUP(AL170,'Player List'!$A$3:$F$275,6)</f>
        <v>C ROWLAND</v>
      </c>
      <c r="AN170" s="3">
        <v>44</v>
      </c>
      <c r="AO170" s="47" t="str">
        <f>VLOOKUP(AN170,'Player List'!$A$3:$F$275,6)</f>
        <v>S STANNARD</v>
      </c>
      <c r="AP170" s="46"/>
      <c r="AQ170" s="46" t="e">
        <f>VLOOKUP(AP170,'Player List'!$A$3:$F$275,6)</f>
        <v>#N/A</v>
      </c>
      <c r="AR170" s="46"/>
      <c r="AS170" s="47" t="e">
        <f>VLOOKUP(AR170,'Player List'!$A$3:$F$275,6)</f>
        <v>#N/A</v>
      </c>
      <c r="AU170" s="42">
        <f t="shared" si="111"/>
        <v>181</v>
      </c>
      <c r="AV170" s="3">
        <f t="shared" si="112"/>
        <v>48</v>
      </c>
      <c r="AW170" s="3">
        <f t="shared" si="113"/>
        <v>47</v>
      </c>
      <c r="AX170" s="3">
        <f t="shared" si="114"/>
        <v>46</v>
      </c>
      <c r="AY170" s="3">
        <f t="shared" si="115"/>
        <v>214</v>
      </c>
      <c r="AZ170" s="3">
        <f t="shared" si="116"/>
        <v>62</v>
      </c>
      <c r="BA170" s="3">
        <f t="shared" si="117"/>
        <v>219</v>
      </c>
      <c r="BB170" s="3">
        <f t="shared" si="118"/>
        <v>313</v>
      </c>
      <c r="BC170" s="3" t="str">
        <f t="shared" si="107"/>
        <v xml:space="preserve"> </v>
      </c>
      <c r="BD170" s="3" t="str">
        <f t="shared" si="108"/>
        <v xml:space="preserve"> </v>
      </c>
      <c r="BE170" s="42">
        <f t="shared" si="119"/>
        <v>316</v>
      </c>
      <c r="BF170" s="3">
        <f t="shared" si="120"/>
        <v>52</v>
      </c>
      <c r="BG170" s="3">
        <f t="shared" si="121"/>
        <v>50</v>
      </c>
      <c r="BH170" s="3">
        <f t="shared" si="122"/>
        <v>43</v>
      </c>
      <c r="BI170" s="3">
        <f t="shared" si="123"/>
        <v>292</v>
      </c>
      <c r="BJ170" s="3">
        <f t="shared" si="124"/>
        <v>323</v>
      </c>
      <c r="BK170" s="3">
        <f t="shared" si="125"/>
        <v>53</v>
      </c>
      <c r="BL170" s="3">
        <f t="shared" si="126"/>
        <v>44</v>
      </c>
      <c r="BM170" s="3" t="str">
        <f t="shared" si="109"/>
        <v xml:space="preserve"> </v>
      </c>
      <c r="BN170" s="43" t="str">
        <f t="shared" si="110"/>
        <v xml:space="preserve"> </v>
      </c>
      <c r="BP170" s="42" t="str">
        <f>IF(AU170=" ","OK",IF(ISBLANK(VLOOKUP(AU170,'Player List'!$A$3:$C$275,3)),"Err",IF(VLOOKUP(AU170,'Player List'!$A$3:$C$275,3)='Player Input'!$B170,"OK",IF(VLOOKUP(AU170,'Player List'!$A$3:$C$275,2)=VLOOKUP($B170,'Lookup Lists'!$A$2:$C$23,3),"CS","Err"))))</f>
        <v>OK</v>
      </c>
      <c r="BQ170" s="3" t="str">
        <f>IF(AV170=" ","OK",IF(ISBLANK(VLOOKUP(AV170,'Player List'!$A$3:$C$275,3)),"Err",IF(VLOOKUP(AV170,'Player List'!$A$3:$C$275,3)='Player Input'!$B170,"OK",IF(VLOOKUP(AV170,'Player List'!$A$3:$C$275,2)=VLOOKUP($B170,'Lookup Lists'!$A$2:$C$23,3),"CS","Err"))))</f>
        <v>OK</v>
      </c>
      <c r="BR170" s="3" t="str">
        <f>IF(AW170=" ","OK",IF(ISBLANK(VLOOKUP(AW170,'Player List'!$A$3:$C$275,3)),"Err",IF(VLOOKUP(AW170,'Player List'!$A$3:$C$275,3)='Player Input'!$B170,"OK",IF(VLOOKUP(AW170,'Player List'!$A$3:$C$275,2)=VLOOKUP($B170,'Lookup Lists'!$A$2:$C$23,3),"CS","Err"))))</f>
        <v>OK</v>
      </c>
      <c r="BS170" s="3" t="str">
        <f>IF(AX170=" ","OK",IF(ISBLANK(VLOOKUP(AX170,'Player List'!$A$3:$C$275,3)),"Err",IF(VLOOKUP(AX170,'Player List'!$A$3:$C$275,3)='Player Input'!$B170,"OK",IF(VLOOKUP(AX170,'Player List'!$A$3:$C$275,2)=VLOOKUP($B170,'Lookup Lists'!$A$2:$C$23,3),"CS","Err"))))</f>
        <v>OK</v>
      </c>
      <c r="BT170" s="3" t="str">
        <f>IF(AY170=" ","OK",IF(ISBLANK(VLOOKUP(AY170,'Player List'!$A$3:$C$275,3)),"Err",IF(VLOOKUP(AY170,'Player List'!$A$3:$C$275,3)='Player Input'!$B170,"OK",IF(VLOOKUP(AY170,'Player List'!$A$3:$C$275,2)=VLOOKUP($B170,'Lookup Lists'!$A$2:$C$23,3),"CS","Err"))))</f>
        <v>OK</v>
      </c>
      <c r="BU170" s="3" t="str">
        <f>IF(AZ170=" ","OK",IF(ISBLANK(VLOOKUP(AZ170,'Player List'!$A$3:$C$275,3)),"Err",IF(VLOOKUP(AZ170,'Player List'!$A$3:$C$275,3)='Player Input'!$B170,"OK",IF(VLOOKUP(AZ170,'Player List'!$A$3:$C$275,2)=VLOOKUP($B170,'Lookup Lists'!$A$2:$C$23,3),"CS","Err"))))</f>
        <v>OK</v>
      </c>
      <c r="BV170" s="3" t="str">
        <f>IF(BA170=" ","OK",IF(ISBLANK(VLOOKUP(BA170,'Player List'!$A$3:$C$275,3)),"Err",IF(VLOOKUP(BA170,'Player List'!$A$3:$C$275,3)='Player Input'!$B170,"OK",IF(VLOOKUP(BA170,'Player List'!$A$3:$C$275,2)=VLOOKUP($B170,'Lookup Lists'!$A$2:$C$23,3),"CS","Err"))))</f>
        <v>OK</v>
      </c>
      <c r="BW170" s="3" t="str">
        <f>IF(BB170=" ","OK",IF(ISBLANK(VLOOKUP(BB170,'Player List'!$A$3:$C$275,3)),"Err",IF(VLOOKUP(BB170,'Player List'!$A$3:$C$275,3)='Player Input'!$B170,"OK",IF(VLOOKUP(BB170,'Player List'!$A$3:$C$275,2)=VLOOKUP($B170,'Lookup Lists'!$A$2:$C$23,3),"CS","Err"))))</f>
        <v>OK</v>
      </c>
      <c r="BX170" s="3" t="str">
        <f>IF(BC170=" ","OK",IF(ISBLANK(VLOOKUP(BC170,'Player List'!$A$3:$C$275,3)),"Err",IF(VLOOKUP(BC170,'Player List'!$A$3:$C$275,3)='Player Input'!$B170,"OK",IF(VLOOKUP(BC170,'Player List'!$A$3:$C$275,2)=VLOOKUP($B170,'Lookup Lists'!$A$2:$C$23,3),"CS","Err"))))</f>
        <v>OK</v>
      </c>
      <c r="BY170" s="3" t="str">
        <f>IF(BD170=" ","OK",IF(ISBLANK(VLOOKUP(BD170,'Player List'!$A$3:$C$275,3)),"Err",IF(VLOOKUP(BD170,'Player List'!$A$3:$C$275,3)='Player Input'!$B170,"OK",IF(VLOOKUP(BD170,'Player List'!$A$3:$C$275,2)=VLOOKUP($B170,'Lookup Lists'!$A$2:$C$23,3),"CS","Err"))))</f>
        <v>OK</v>
      </c>
      <c r="BZ170" s="42" t="str">
        <f>IF(BE170=" ","OK",IF(ISBLANK(VLOOKUP(BE170,'Player List'!$A$3:$C$275,3)),"Err",IF(VLOOKUP(BE170,'Player List'!$A$3:$C$275,3)='Player Input'!$C170,"OK",IF(VLOOKUP(BE170,'Player List'!$A$3:$C$275,2)=VLOOKUP($C170,'Lookup Lists'!$A$2:$C$23,3),"CS","Err"))))</f>
        <v>OK</v>
      </c>
      <c r="CA170" s="3" t="str">
        <f>IF(BF170=" ","OK",IF(ISBLANK(VLOOKUP(BF170,'Player List'!$A$3:$C$275,3)),"Err",IF(VLOOKUP(BF170,'Player List'!$A$3:$C$275,3)='Player Input'!$C170,"OK",IF(VLOOKUP(BF170,'Player List'!$A$3:$C$275,2)=VLOOKUP($C170,'Lookup Lists'!$A$2:$C$23,3),"CS","Err"))))</f>
        <v>OK</v>
      </c>
      <c r="CB170" s="3" t="str">
        <f>IF(BG170=" ","OK",IF(ISBLANK(VLOOKUP(BG170,'Player List'!$A$3:$C$275,3)),"Err",IF(VLOOKUP(BG170,'Player List'!$A$3:$C$275,3)='Player Input'!$C170,"OK",IF(VLOOKUP(BG170,'Player List'!$A$3:$C$275,2)=VLOOKUP($C170,'Lookup Lists'!$A$2:$C$23,3),"CS","Err"))))</f>
        <v>OK</v>
      </c>
      <c r="CC170" s="3" t="str">
        <f>IF(BH170=" ","OK",IF(ISBLANK(VLOOKUP(BH170,'Player List'!$A$3:$C$275,3)),"Err",IF(VLOOKUP(BH170,'Player List'!$A$3:$C$275,3)='Player Input'!$C170,"OK",IF(VLOOKUP(BH170,'Player List'!$A$3:$C$275,2)=VLOOKUP($C170,'Lookup Lists'!$A$2:$C$23,3),"CS","Err"))))</f>
        <v>OK</v>
      </c>
      <c r="CD170" s="3" t="str">
        <f>IF(BI170=" ","OK",IF(ISBLANK(VLOOKUP(BI170,'Player List'!$A$3:$C$275,3)),"Err",IF(VLOOKUP(BI170,'Player List'!$A$3:$C$275,3)='Player Input'!$C170,"OK",IF(VLOOKUP(BI170,'Player List'!$A$3:$C$275,2)=VLOOKUP($C170,'Lookup Lists'!$A$2:$C$23,3),"CS","Err"))))</f>
        <v>OK</v>
      </c>
      <c r="CE170" s="3" t="str">
        <f>IF(BJ170=" ","OK",IF(ISBLANK(VLOOKUP(BJ170,'Player List'!$A$3:$C$275,3)),"Err",IF(VLOOKUP(BJ170,'Player List'!$A$3:$C$275,3)='Player Input'!$C170,"OK",IF(VLOOKUP(BJ170,'Player List'!$A$3:$C$275,2)=VLOOKUP($C170,'Lookup Lists'!$A$2:$C$23,3),"CS","Err"))))</f>
        <v>OK</v>
      </c>
      <c r="CF170" s="3" t="str">
        <f>IF(BK170=" ","OK",IF(ISBLANK(VLOOKUP(BK170,'Player List'!$A$3:$C$275,3)),"Err",IF(VLOOKUP(BK170,'Player List'!$A$3:$C$275,3)='Player Input'!$C170,"OK",IF(VLOOKUP(BK170,'Player List'!$A$3:$C$275,2)=VLOOKUP($C170,'Lookup Lists'!$A$2:$C$23,3),"CS","Err"))))</f>
        <v>OK</v>
      </c>
      <c r="CG170" s="3" t="str">
        <f>IF(BL170=" ","OK",IF(ISBLANK(VLOOKUP(BL170,'Player List'!$A$3:$C$275,3)),"Err",IF(VLOOKUP(BL170,'Player List'!$A$3:$C$275,3)='Player Input'!$C170,"OK",IF(VLOOKUP(BL170,'Player List'!$A$3:$C$275,2)=VLOOKUP($C170,'Lookup Lists'!$A$2:$C$23,3),"CS","Err"))))</f>
        <v>OK</v>
      </c>
      <c r="CH170" s="3" t="str">
        <f>IF(BM170=" ","OK",IF(ISBLANK(VLOOKUP(BM170,'Player List'!$A$3:$C$275,3)),"Err",IF(VLOOKUP(BM170,'Player List'!$A$3:$C$275,3)='Player Input'!$C170,"OK",IF(VLOOKUP(BM170,'Player List'!$A$3:$C$275,2)=VLOOKUP($C170,'Lookup Lists'!$A$2:$C$23,3),"CS","Err"))))</f>
        <v>OK</v>
      </c>
      <c r="CI170" s="43" t="str">
        <f>IF(BN170=" ","OK",IF(ISBLANK(VLOOKUP(BN170,'Player List'!$A$3:$C$275,3)),"Err",IF(VLOOKUP(BN170,'Player List'!$A$3:$C$275,3)='Player Input'!$C170,"OK",IF(VLOOKUP(BN170,'Player List'!$A$3:$C$275,2)=VLOOKUP($C170,'Lookup Lists'!$A$2:$C$23,3),"CS","Err"))))</f>
        <v>OK</v>
      </c>
    </row>
    <row r="171" spans="1:87" x14ac:dyDescent="0.2">
      <c r="A171" s="108">
        <v>42782</v>
      </c>
      <c r="B171" s="109" t="s">
        <v>271</v>
      </c>
      <c r="C171" s="109" t="s">
        <v>275</v>
      </c>
      <c r="D171" s="60" t="str">
        <f t="shared" si="106"/>
        <v>OK</v>
      </c>
      <c r="E171" s="42">
        <v>134</v>
      </c>
      <c r="F171" s="46" t="str">
        <f>VLOOKUP(E171,'Player List'!$A$3:$F$275,6)</f>
        <v>A ROE</v>
      </c>
      <c r="G171" s="3">
        <v>138</v>
      </c>
      <c r="H171" s="46" t="str">
        <f>VLOOKUP(G171,'Player List'!$A$3:$F$275,6)</f>
        <v>G MARSHALL</v>
      </c>
      <c r="I171" s="3">
        <v>140</v>
      </c>
      <c r="J171" s="46" t="str">
        <f>VLOOKUP(I171,'Player List'!$A$3:$F$275,6)</f>
        <v>D WATKINS</v>
      </c>
      <c r="K171" s="3">
        <v>143</v>
      </c>
      <c r="L171" s="46" t="str">
        <f>VLOOKUP(K171,'Player List'!$A$3:$F$275,6)</f>
        <v>L WILLIAMS</v>
      </c>
      <c r="M171" s="42">
        <v>137</v>
      </c>
      <c r="N171" s="46" t="str">
        <f>VLOOKUP(M171,'Player List'!$A$3:$F$275,6)</f>
        <v>R GEORGE</v>
      </c>
      <c r="O171" s="3">
        <v>195</v>
      </c>
      <c r="P171" s="46" t="str">
        <f>VLOOKUP(O171,'Player List'!$A$3:$F$275,6)</f>
        <v>P PARK</v>
      </c>
      <c r="Q171" s="3">
        <v>135</v>
      </c>
      <c r="R171" s="46" t="str">
        <f>VLOOKUP(Q171,'Player List'!$A$3:$F$275,6)</f>
        <v>I ROE</v>
      </c>
      <c r="S171" s="3">
        <v>196</v>
      </c>
      <c r="T171" s="47" t="str">
        <f>VLOOKUP(S171,'Player List'!$A$3:$F$275,6)</f>
        <v>I PARK</v>
      </c>
      <c r="U171" s="46"/>
      <c r="V171" s="46" t="e">
        <f>VLOOKUP(U171,'Player List'!$A$3:$F$275,6)</f>
        <v>#N/A</v>
      </c>
      <c r="W171" s="46"/>
      <c r="X171" s="47" t="e">
        <f>VLOOKUP(W171,'Player List'!$A$3:$F$275,6)</f>
        <v>#N/A</v>
      </c>
      <c r="Y171" s="34"/>
      <c r="Z171" s="42">
        <v>171</v>
      </c>
      <c r="AA171" s="46" t="str">
        <f>VLOOKUP(Z171,'Player List'!$A$3:$F$275,6)</f>
        <v>R DAWSON</v>
      </c>
      <c r="AB171" s="3">
        <v>288</v>
      </c>
      <c r="AC171" s="46" t="str">
        <f>VLOOKUP(AB171,'Player List'!$A$3:$F$275,6)</f>
        <v>N COOPER</v>
      </c>
      <c r="AD171" s="3">
        <v>201</v>
      </c>
      <c r="AE171" s="46" t="str">
        <f>VLOOKUP(AD171,'Player List'!$A$3:$F$275,6)</f>
        <v>S COX</v>
      </c>
      <c r="AF171" s="3">
        <v>200</v>
      </c>
      <c r="AG171" s="47" t="str">
        <f>VLOOKUP(AF171,'Player List'!$A$3:$F$275,6)</f>
        <v>C COX</v>
      </c>
      <c r="AH171" s="42">
        <v>205</v>
      </c>
      <c r="AI171" s="46" t="str">
        <f>VLOOKUP(AH171,'Player List'!$A$3:$F$275,6)</f>
        <v>J WATKINS</v>
      </c>
      <c r="AJ171" s="3">
        <v>236</v>
      </c>
      <c r="AK171" s="46" t="str">
        <f>VLOOKUP(AJ171,'Player List'!$A$3:$F$275,6)</f>
        <v>D COX</v>
      </c>
      <c r="AL171" s="3">
        <v>206</v>
      </c>
      <c r="AM171" s="46" t="str">
        <f>VLOOKUP(AL171,'Player List'!$A$3:$F$275,6)</f>
        <v>P CLARK</v>
      </c>
      <c r="AN171" s="3">
        <v>276</v>
      </c>
      <c r="AO171" s="47" t="str">
        <f>VLOOKUP(AN171,'Player List'!$A$3:$F$275,6)</f>
        <v>B WATKINS</v>
      </c>
      <c r="AP171" s="46"/>
      <c r="AQ171" s="46" t="e">
        <f>VLOOKUP(AP171,'Player List'!$A$3:$F$275,6)</f>
        <v>#N/A</v>
      </c>
      <c r="AR171" s="46"/>
      <c r="AS171" s="47" t="e">
        <f>VLOOKUP(AR171,'Player List'!$A$3:$F$275,6)</f>
        <v>#N/A</v>
      </c>
      <c r="AU171" s="42">
        <f t="shared" si="111"/>
        <v>134</v>
      </c>
      <c r="AV171" s="3">
        <f t="shared" si="112"/>
        <v>138</v>
      </c>
      <c r="AW171" s="3">
        <f t="shared" si="113"/>
        <v>140</v>
      </c>
      <c r="AX171" s="3">
        <f t="shared" si="114"/>
        <v>143</v>
      </c>
      <c r="AY171" s="3">
        <f t="shared" si="115"/>
        <v>137</v>
      </c>
      <c r="AZ171" s="3">
        <f t="shared" si="116"/>
        <v>195</v>
      </c>
      <c r="BA171" s="3">
        <f t="shared" si="117"/>
        <v>135</v>
      </c>
      <c r="BB171" s="3">
        <f t="shared" si="118"/>
        <v>196</v>
      </c>
      <c r="BC171" s="3" t="str">
        <f t="shared" si="107"/>
        <v xml:space="preserve"> </v>
      </c>
      <c r="BD171" s="3" t="str">
        <f t="shared" si="108"/>
        <v xml:space="preserve"> </v>
      </c>
      <c r="BE171" s="42">
        <f t="shared" si="119"/>
        <v>171</v>
      </c>
      <c r="BF171" s="3">
        <f t="shared" si="120"/>
        <v>288</v>
      </c>
      <c r="BG171" s="3">
        <f t="shared" si="121"/>
        <v>201</v>
      </c>
      <c r="BH171" s="3">
        <f t="shared" si="122"/>
        <v>200</v>
      </c>
      <c r="BI171" s="3">
        <f t="shared" si="123"/>
        <v>205</v>
      </c>
      <c r="BJ171" s="3">
        <f t="shared" si="124"/>
        <v>236</v>
      </c>
      <c r="BK171" s="3">
        <f t="shared" si="125"/>
        <v>206</v>
      </c>
      <c r="BL171" s="3">
        <f t="shared" si="126"/>
        <v>276</v>
      </c>
      <c r="BM171" s="3" t="str">
        <f t="shared" si="109"/>
        <v xml:space="preserve"> </v>
      </c>
      <c r="BN171" s="43" t="str">
        <f t="shared" si="110"/>
        <v xml:space="preserve"> </v>
      </c>
      <c r="BP171" s="42" t="str">
        <f>IF(AU171=" ","OK",IF(ISBLANK(VLOOKUP(AU171,'Player List'!$A$3:$C$275,3)),"Err",IF(VLOOKUP(AU171,'Player List'!$A$3:$C$275,3)='Player Input'!$B171,"OK",IF(VLOOKUP(AU171,'Player List'!$A$3:$C$275,2)=VLOOKUP($B171,'Lookup Lists'!$A$2:$C$23,3),"CS","Err"))))</f>
        <v>OK</v>
      </c>
      <c r="BQ171" s="3" t="str">
        <f>IF(AV171=" ","OK",IF(ISBLANK(VLOOKUP(AV171,'Player List'!$A$3:$C$275,3)),"Err",IF(VLOOKUP(AV171,'Player List'!$A$3:$C$275,3)='Player Input'!$B171,"OK",IF(VLOOKUP(AV171,'Player List'!$A$3:$C$275,2)=VLOOKUP($B171,'Lookup Lists'!$A$2:$C$23,3),"CS","Err"))))</f>
        <v>OK</v>
      </c>
      <c r="BR171" s="3" t="str">
        <f>IF(AW171=" ","OK",IF(ISBLANK(VLOOKUP(AW171,'Player List'!$A$3:$C$275,3)),"Err",IF(VLOOKUP(AW171,'Player List'!$A$3:$C$275,3)='Player Input'!$B171,"OK",IF(VLOOKUP(AW171,'Player List'!$A$3:$C$275,2)=VLOOKUP($B171,'Lookup Lists'!$A$2:$C$23,3),"CS","Err"))))</f>
        <v>OK</v>
      </c>
      <c r="BS171" s="3" t="str">
        <f>IF(AX171=" ","OK",IF(ISBLANK(VLOOKUP(AX171,'Player List'!$A$3:$C$275,3)),"Err",IF(VLOOKUP(AX171,'Player List'!$A$3:$C$275,3)='Player Input'!$B171,"OK",IF(VLOOKUP(AX171,'Player List'!$A$3:$C$275,2)=VLOOKUP($B171,'Lookup Lists'!$A$2:$C$23,3),"CS","Err"))))</f>
        <v>OK</v>
      </c>
      <c r="BT171" s="3" t="str">
        <f>IF(AY171=" ","OK",IF(ISBLANK(VLOOKUP(AY171,'Player List'!$A$3:$C$275,3)),"Err",IF(VLOOKUP(AY171,'Player List'!$A$3:$C$275,3)='Player Input'!$B171,"OK",IF(VLOOKUP(AY171,'Player List'!$A$3:$C$275,2)=VLOOKUP($B171,'Lookup Lists'!$A$2:$C$23,3),"CS","Err"))))</f>
        <v>OK</v>
      </c>
      <c r="BU171" s="3" t="str">
        <f>IF(AZ171=" ","OK",IF(ISBLANK(VLOOKUP(AZ171,'Player List'!$A$3:$C$275,3)),"Err",IF(VLOOKUP(AZ171,'Player List'!$A$3:$C$275,3)='Player Input'!$B171,"OK",IF(VLOOKUP(AZ171,'Player List'!$A$3:$C$275,2)=VLOOKUP($B171,'Lookup Lists'!$A$2:$C$23,3),"CS","Err"))))</f>
        <v>OK</v>
      </c>
      <c r="BV171" s="3" t="str">
        <f>IF(BA171=" ","OK",IF(ISBLANK(VLOOKUP(BA171,'Player List'!$A$3:$C$275,3)),"Err",IF(VLOOKUP(BA171,'Player List'!$A$3:$C$275,3)='Player Input'!$B171,"OK",IF(VLOOKUP(BA171,'Player List'!$A$3:$C$275,2)=VLOOKUP($B171,'Lookup Lists'!$A$2:$C$23,3),"CS","Err"))))</f>
        <v>OK</v>
      </c>
      <c r="BW171" s="3" t="str">
        <f>IF(BB171=" ","OK",IF(ISBLANK(VLOOKUP(BB171,'Player List'!$A$3:$C$275,3)),"Err",IF(VLOOKUP(BB171,'Player List'!$A$3:$C$275,3)='Player Input'!$B171,"OK",IF(VLOOKUP(BB171,'Player List'!$A$3:$C$275,2)=VLOOKUP($B171,'Lookup Lists'!$A$2:$C$23,3),"CS","Err"))))</f>
        <v>OK</v>
      </c>
      <c r="BX171" s="3" t="str">
        <f>IF(BC171=" ","OK",IF(ISBLANK(VLOOKUP(BC171,'Player List'!$A$3:$C$275,3)),"Err",IF(VLOOKUP(BC171,'Player List'!$A$3:$C$275,3)='Player Input'!$B171,"OK",IF(VLOOKUP(BC171,'Player List'!$A$3:$C$275,2)=VLOOKUP($B171,'Lookup Lists'!$A$2:$C$23,3),"CS","Err"))))</f>
        <v>OK</v>
      </c>
      <c r="BY171" s="3" t="str">
        <f>IF(BD171=" ","OK",IF(ISBLANK(VLOOKUP(BD171,'Player List'!$A$3:$C$275,3)),"Err",IF(VLOOKUP(BD171,'Player List'!$A$3:$C$275,3)='Player Input'!$B171,"OK",IF(VLOOKUP(BD171,'Player List'!$A$3:$C$275,2)=VLOOKUP($B171,'Lookup Lists'!$A$2:$C$23,3),"CS","Err"))))</f>
        <v>OK</v>
      </c>
      <c r="BZ171" s="42" t="str">
        <f>IF(BE171=" ","OK",IF(ISBLANK(VLOOKUP(BE171,'Player List'!$A$3:$C$275,3)),"Err",IF(VLOOKUP(BE171,'Player List'!$A$3:$C$275,3)='Player Input'!$C171,"OK",IF(VLOOKUP(BE171,'Player List'!$A$3:$C$275,2)=VLOOKUP($C171,'Lookup Lists'!$A$2:$C$23,3),"CS","Err"))))</f>
        <v>OK</v>
      </c>
      <c r="CA171" s="3" t="str">
        <f>IF(BF171=" ","OK",IF(ISBLANK(VLOOKUP(BF171,'Player List'!$A$3:$C$275,3)),"Err",IF(VLOOKUP(BF171,'Player List'!$A$3:$C$275,3)='Player Input'!$C171,"OK",IF(VLOOKUP(BF171,'Player List'!$A$3:$C$275,2)=VLOOKUP($C171,'Lookup Lists'!$A$2:$C$23,3),"CS","Err"))))</f>
        <v>OK</v>
      </c>
      <c r="CB171" s="3" t="str">
        <f>IF(BG171=" ","OK",IF(ISBLANK(VLOOKUP(BG171,'Player List'!$A$3:$C$275,3)),"Err",IF(VLOOKUP(BG171,'Player List'!$A$3:$C$275,3)='Player Input'!$C171,"OK",IF(VLOOKUP(BG171,'Player List'!$A$3:$C$275,2)=VLOOKUP($C171,'Lookup Lists'!$A$2:$C$23,3),"CS","Err"))))</f>
        <v>OK</v>
      </c>
      <c r="CC171" s="3" t="str">
        <f>IF(BH171=" ","OK",IF(ISBLANK(VLOOKUP(BH171,'Player List'!$A$3:$C$275,3)),"Err",IF(VLOOKUP(BH171,'Player List'!$A$3:$C$275,3)='Player Input'!$C171,"OK",IF(VLOOKUP(BH171,'Player List'!$A$3:$C$275,2)=VLOOKUP($C171,'Lookup Lists'!$A$2:$C$23,3),"CS","Err"))))</f>
        <v>OK</v>
      </c>
      <c r="CD171" s="3" t="str">
        <f>IF(BI171=" ","OK",IF(ISBLANK(VLOOKUP(BI171,'Player List'!$A$3:$C$275,3)),"Err",IF(VLOOKUP(BI171,'Player List'!$A$3:$C$275,3)='Player Input'!$C171,"OK",IF(VLOOKUP(BI171,'Player List'!$A$3:$C$275,2)=VLOOKUP($C171,'Lookup Lists'!$A$2:$C$23,3),"CS","Err"))))</f>
        <v>OK</v>
      </c>
      <c r="CE171" s="3" t="str">
        <f>IF(BJ171=" ","OK",IF(ISBLANK(VLOOKUP(BJ171,'Player List'!$A$3:$C$275,3)),"Err",IF(VLOOKUP(BJ171,'Player List'!$A$3:$C$275,3)='Player Input'!$C171,"OK",IF(VLOOKUP(BJ171,'Player List'!$A$3:$C$275,2)=VLOOKUP($C171,'Lookup Lists'!$A$2:$C$23,3),"CS","Err"))))</f>
        <v>OK</v>
      </c>
      <c r="CF171" s="3" t="str">
        <f>IF(BK171=" ","OK",IF(ISBLANK(VLOOKUP(BK171,'Player List'!$A$3:$C$275,3)),"Err",IF(VLOOKUP(BK171,'Player List'!$A$3:$C$275,3)='Player Input'!$C171,"OK",IF(VLOOKUP(BK171,'Player List'!$A$3:$C$275,2)=VLOOKUP($C171,'Lookup Lists'!$A$2:$C$23,3),"CS","Err"))))</f>
        <v>OK</v>
      </c>
      <c r="CG171" s="3" t="str">
        <f>IF(BL171=" ","OK",IF(ISBLANK(VLOOKUP(BL171,'Player List'!$A$3:$C$275,3)),"Err",IF(VLOOKUP(BL171,'Player List'!$A$3:$C$275,3)='Player Input'!$C171,"OK",IF(VLOOKUP(BL171,'Player List'!$A$3:$C$275,2)=VLOOKUP($C171,'Lookup Lists'!$A$2:$C$23,3),"CS","Err"))))</f>
        <v>OK</v>
      </c>
      <c r="CH171" s="3" t="str">
        <f>IF(BM171=" ","OK",IF(ISBLANK(VLOOKUP(BM171,'Player List'!$A$3:$C$275,3)),"Err",IF(VLOOKUP(BM171,'Player List'!$A$3:$C$275,3)='Player Input'!$C171,"OK",IF(VLOOKUP(BM171,'Player List'!$A$3:$C$275,2)=VLOOKUP($C171,'Lookup Lists'!$A$2:$C$23,3),"CS","Err"))))</f>
        <v>OK</v>
      </c>
      <c r="CI171" s="43" t="str">
        <f>IF(BN171=" ","OK",IF(ISBLANK(VLOOKUP(BN171,'Player List'!$A$3:$C$275,3)),"Err",IF(VLOOKUP(BN171,'Player List'!$A$3:$C$275,3)='Player Input'!$C171,"OK",IF(VLOOKUP(BN171,'Player List'!$A$3:$C$275,2)=VLOOKUP($C171,'Lookup Lists'!$A$2:$C$23,3),"CS","Err"))))</f>
        <v>OK</v>
      </c>
    </row>
    <row r="172" spans="1:87" x14ac:dyDescent="0.2">
      <c r="A172" s="108">
        <v>42782</v>
      </c>
      <c r="B172" s="109" t="s">
        <v>274</v>
      </c>
      <c r="C172" s="109" t="s">
        <v>347</v>
      </c>
      <c r="D172" s="60" t="str">
        <f t="shared" si="106"/>
        <v>OK</v>
      </c>
      <c r="E172" s="42">
        <v>229</v>
      </c>
      <c r="F172" s="46" t="str">
        <f>VLOOKUP(E172,'Player List'!$A$3:$F$275,6)</f>
        <v>D ROGERS</v>
      </c>
      <c r="G172" s="3">
        <v>193</v>
      </c>
      <c r="H172" s="46" t="str">
        <f>VLOOKUP(G172,'Player List'!$A$3:$F$275,6)</f>
        <v>S ROGERS</v>
      </c>
      <c r="I172" s="3">
        <v>197</v>
      </c>
      <c r="J172" s="46" t="str">
        <f>VLOOKUP(I172,'Player List'!$A$3:$F$275,6)</f>
        <v>J MILLS</v>
      </c>
      <c r="K172" s="3">
        <v>191</v>
      </c>
      <c r="L172" s="46" t="str">
        <f>VLOOKUP(K172,'Player List'!$A$3:$F$275,6)</f>
        <v>A ROGERS</v>
      </c>
      <c r="M172" s="42">
        <v>226</v>
      </c>
      <c r="N172" s="46" t="str">
        <f>VLOOKUP(M172,'Player List'!$A$3:$F$275,6)</f>
        <v>D MILLINGTON JONES</v>
      </c>
      <c r="O172" s="3">
        <v>290</v>
      </c>
      <c r="P172" s="46" t="str">
        <f>VLOOKUP(O172,'Player List'!$A$3:$F$275,6)</f>
        <v>J JILLINGS</v>
      </c>
      <c r="Q172" s="3">
        <v>199</v>
      </c>
      <c r="R172" s="46" t="str">
        <f>VLOOKUP(Q172,'Player List'!$A$3:$F$275,6)</f>
        <v>R COX</v>
      </c>
      <c r="S172" s="3">
        <v>192</v>
      </c>
      <c r="T172" s="47" t="str">
        <f>VLOOKUP(S172,'Player List'!$A$3:$F$275,6)</f>
        <v>P ROGERS</v>
      </c>
      <c r="U172" s="46"/>
      <c r="V172" s="46" t="e">
        <f>VLOOKUP(U172,'Player List'!$A$3:$F$275,6)</f>
        <v>#N/A</v>
      </c>
      <c r="W172" s="46"/>
      <c r="X172" s="47" t="e">
        <f>VLOOKUP(W172,'Player List'!$A$3:$F$275,6)</f>
        <v>#N/A</v>
      </c>
      <c r="Y172" s="34"/>
      <c r="Z172" s="42">
        <v>82</v>
      </c>
      <c r="AA172" s="46" t="str">
        <f>VLOOKUP(Z172,'Player List'!$A$3:$F$275,6)</f>
        <v>C BOYSE</v>
      </c>
      <c r="AB172" s="3">
        <v>308</v>
      </c>
      <c r="AC172" s="46" t="str">
        <f>VLOOKUP(AB172,'Player List'!$A$3:$F$275,6)</f>
        <v>S WYE</v>
      </c>
      <c r="AD172" s="3">
        <v>88</v>
      </c>
      <c r="AE172" s="46" t="str">
        <f>VLOOKUP(AD172,'Player List'!$A$3:$F$275,6)</f>
        <v>J MORRIS</v>
      </c>
      <c r="AF172" s="3">
        <v>81</v>
      </c>
      <c r="AG172" s="47" t="str">
        <f>VLOOKUP(AF172,'Player List'!$A$3:$F$275,6)</f>
        <v>L PHILLIPS</v>
      </c>
      <c r="AH172" s="42">
        <v>75</v>
      </c>
      <c r="AI172" s="46" t="str">
        <f>VLOOKUP(AH172,'Player List'!$A$3:$F$275,6)</f>
        <v>S WHITTINGHAM</v>
      </c>
      <c r="AJ172" s="3">
        <v>86</v>
      </c>
      <c r="AK172" s="46" t="str">
        <f>VLOOKUP(AJ172,'Player List'!$A$3:$F$275,6)</f>
        <v>J GWYNNE</v>
      </c>
      <c r="AL172" s="3">
        <v>72</v>
      </c>
      <c r="AM172" s="46" t="str">
        <f>VLOOKUP(AL172,'Player List'!$A$3:$F$275,6)</f>
        <v>H VITALE</v>
      </c>
      <c r="AN172" s="3">
        <v>73</v>
      </c>
      <c r="AO172" s="47" t="str">
        <f>VLOOKUP(AN172,'Player List'!$A$3:$F$275,6)</f>
        <v>T VITALE</v>
      </c>
      <c r="AP172" s="46"/>
      <c r="AQ172" s="46" t="e">
        <f>VLOOKUP(AP172,'Player List'!$A$3:$F$275,6)</f>
        <v>#N/A</v>
      </c>
      <c r="AR172" s="46"/>
      <c r="AS172" s="47" t="e">
        <f>VLOOKUP(AR172,'Player List'!$A$3:$F$275,6)</f>
        <v>#N/A</v>
      </c>
      <c r="AU172" s="42">
        <f t="shared" si="111"/>
        <v>229</v>
      </c>
      <c r="AV172" s="3">
        <f t="shared" si="112"/>
        <v>193</v>
      </c>
      <c r="AW172" s="3">
        <f t="shared" si="113"/>
        <v>197</v>
      </c>
      <c r="AX172" s="3">
        <f t="shared" si="114"/>
        <v>191</v>
      </c>
      <c r="AY172" s="3">
        <f t="shared" si="115"/>
        <v>226</v>
      </c>
      <c r="AZ172" s="3">
        <f t="shared" si="116"/>
        <v>290</v>
      </c>
      <c r="BA172" s="3">
        <f t="shared" si="117"/>
        <v>199</v>
      </c>
      <c r="BB172" s="3">
        <f t="shared" si="118"/>
        <v>192</v>
      </c>
      <c r="BC172" s="3" t="str">
        <f t="shared" si="107"/>
        <v xml:space="preserve"> </v>
      </c>
      <c r="BD172" s="3" t="str">
        <f t="shared" si="108"/>
        <v xml:space="preserve"> </v>
      </c>
      <c r="BE172" s="42">
        <f t="shared" si="119"/>
        <v>82</v>
      </c>
      <c r="BF172" s="3">
        <f t="shared" si="120"/>
        <v>308</v>
      </c>
      <c r="BG172" s="3">
        <f t="shared" si="121"/>
        <v>88</v>
      </c>
      <c r="BH172" s="3">
        <f t="shared" si="122"/>
        <v>81</v>
      </c>
      <c r="BI172" s="3">
        <f t="shared" si="123"/>
        <v>75</v>
      </c>
      <c r="BJ172" s="3">
        <f t="shared" si="124"/>
        <v>86</v>
      </c>
      <c r="BK172" s="3">
        <f t="shared" si="125"/>
        <v>72</v>
      </c>
      <c r="BL172" s="3">
        <f t="shared" si="126"/>
        <v>73</v>
      </c>
      <c r="BM172" s="3" t="str">
        <f t="shared" si="109"/>
        <v xml:space="preserve"> </v>
      </c>
      <c r="BN172" s="43" t="str">
        <f t="shared" si="110"/>
        <v xml:space="preserve"> </v>
      </c>
      <c r="BP172" s="42" t="str">
        <f>IF(AU172=" ","OK",IF(ISBLANK(VLOOKUP(AU172,'Player List'!$A$3:$C$275,3)),"Err",IF(VLOOKUP(AU172,'Player List'!$A$3:$C$275,3)='Player Input'!$B172,"OK",IF(VLOOKUP(AU172,'Player List'!$A$3:$C$275,2)=VLOOKUP($B172,'Lookup Lists'!$A$2:$C$23,3),"CS","Err"))))</f>
        <v>OK</v>
      </c>
      <c r="BQ172" s="3" t="str">
        <f>IF(AV172=" ","OK",IF(ISBLANK(VLOOKUP(AV172,'Player List'!$A$3:$C$275,3)),"Err",IF(VLOOKUP(AV172,'Player List'!$A$3:$C$275,3)='Player Input'!$B172,"OK",IF(VLOOKUP(AV172,'Player List'!$A$3:$C$275,2)=VLOOKUP($B172,'Lookup Lists'!$A$2:$C$23,3),"CS","Err"))))</f>
        <v>OK</v>
      </c>
      <c r="BR172" s="3" t="str">
        <f>IF(AW172=" ","OK",IF(ISBLANK(VLOOKUP(AW172,'Player List'!$A$3:$C$275,3)),"Err",IF(VLOOKUP(AW172,'Player List'!$A$3:$C$275,3)='Player Input'!$B172,"OK",IF(VLOOKUP(AW172,'Player List'!$A$3:$C$275,2)=VLOOKUP($B172,'Lookup Lists'!$A$2:$C$23,3),"CS","Err"))))</f>
        <v>OK</v>
      </c>
      <c r="BS172" s="3" t="str">
        <f>IF(AX172=" ","OK",IF(ISBLANK(VLOOKUP(AX172,'Player List'!$A$3:$C$275,3)),"Err",IF(VLOOKUP(AX172,'Player List'!$A$3:$C$275,3)='Player Input'!$B172,"OK",IF(VLOOKUP(AX172,'Player List'!$A$3:$C$275,2)=VLOOKUP($B172,'Lookup Lists'!$A$2:$C$23,3),"CS","Err"))))</f>
        <v>OK</v>
      </c>
      <c r="BT172" s="3" t="str">
        <f>IF(AY172=" ","OK",IF(ISBLANK(VLOOKUP(AY172,'Player List'!$A$3:$C$275,3)),"Err",IF(VLOOKUP(AY172,'Player List'!$A$3:$C$275,3)='Player Input'!$B172,"OK",IF(VLOOKUP(AY172,'Player List'!$A$3:$C$275,2)=VLOOKUP($B172,'Lookup Lists'!$A$2:$C$23,3),"CS","Err"))))</f>
        <v>OK</v>
      </c>
      <c r="BU172" s="3" t="str">
        <f>IF(AZ172=" ","OK",IF(ISBLANK(VLOOKUP(AZ172,'Player List'!$A$3:$C$275,3)),"Err",IF(VLOOKUP(AZ172,'Player List'!$A$3:$C$275,3)='Player Input'!$B172,"OK",IF(VLOOKUP(AZ172,'Player List'!$A$3:$C$275,2)=VLOOKUP($B172,'Lookup Lists'!$A$2:$C$23,3),"CS","Err"))))</f>
        <v>OK</v>
      </c>
      <c r="BV172" s="3" t="str">
        <f>IF(BA172=" ","OK",IF(ISBLANK(VLOOKUP(BA172,'Player List'!$A$3:$C$275,3)),"Err",IF(VLOOKUP(BA172,'Player List'!$A$3:$C$275,3)='Player Input'!$B172,"OK",IF(VLOOKUP(BA172,'Player List'!$A$3:$C$275,2)=VLOOKUP($B172,'Lookup Lists'!$A$2:$C$23,3),"CS","Err"))))</f>
        <v>OK</v>
      </c>
      <c r="BW172" s="3" t="str">
        <f>IF(BB172=" ","OK",IF(ISBLANK(VLOOKUP(BB172,'Player List'!$A$3:$C$275,3)),"Err",IF(VLOOKUP(BB172,'Player List'!$A$3:$C$275,3)='Player Input'!$B172,"OK",IF(VLOOKUP(BB172,'Player List'!$A$3:$C$275,2)=VLOOKUP($B172,'Lookup Lists'!$A$2:$C$23,3),"CS","Err"))))</f>
        <v>OK</v>
      </c>
      <c r="BX172" s="3" t="str">
        <f>IF(BC172=" ","OK",IF(ISBLANK(VLOOKUP(BC172,'Player List'!$A$3:$C$275,3)),"Err",IF(VLOOKUP(BC172,'Player List'!$A$3:$C$275,3)='Player Input'!$B172,"OK",IF(VLOOKUP(BC172,'Player List'!$A$3:$C$275,2)=VLOOKUP($B172,'Lookup Lists'!$A$2:$C$23,3),"CS","Err"))))</f>
        <v>OK</v>
      </c>
      <c r="BY172" s="3" t="str">
        <f>IF(BD172=" ","OK",IF(ISBLANK(VLOOKUP(BD172,'Player List'!$A$3:$C$275,3)),"Err",IF(VLOOKUP(BD172,'Player List'!$A$3:$C$275,3)='Player Input'!$B172,"OK",IF(VLOOKUP(BD172,'Player List'!$A$3:$C$275,2)=VLOOKUP($B172,'Lookup Lists'!$A$2:$C$23,3),"CS","Err"))))</f>
        <v>OK</v>
      </c>
      <c r="BZ172" s="42" t="str">
        <f>IF(BE172=" ","OK",IF(ISBLANK(VLOOKUP(BE172,'Player List'!$A$3:$C$275,3)),"Err",IF(VLOOKUP(BE172,'Player List'!$A$3:$C$275,3)='Player Input'!$C172,"OK",IF(VLOOKUP(BE172,'Player List'!$A$3:$C$275,2)=VLOOKUP($C172,'Lookup Lists'!$A$2:$C$23,3),"CS","Err"))))</f>
        <v>OK</v>
      </c>
      <c r="CA172" s="3" t="str">
        <f>IF(BF172=" ","OK",IF(ISBLANK(VLOOKUP(BF172,'Player List'!$A$3:$C$275,3)),"Err",IF(VLOOKUP(BF172,'Player List'!$A$3:$C$275,3)='Player Input'!$C172,"OK",IF(VLOOKUP(BF172,'Player List'!$A$3:$C$275,2)=VLOOKUP($C172,'Lookup Lists'!$A$2:$C$23,3),"CS","Err"))))</f>
        <v>OK</v>
      </c>
      <c r="CB172" s="3" t="str">
        <f>IF(BG172=" ","OK",IF(ISBLANK(VLOOKUP(BG172,'Player List'!$A$3:$C$275,3)),"Err",IF(VLOOKUP(BG172,'Player List'!$A$3:$C$275,3)='Player Input'!$C172,"OK",IF(VLOOKUP(BG172,'Player List'!$A$3:$C$275,2)=VLOOKUP($C172,'Lookup Lists'!$A$2:$C$23,3),"CS","Err"))))</f>
        <v>OK</v>
      </c>
      <c r="CC172" s="3" t="str">
        <f>IF(BH172=" ","OK",IF(ISBLANK(VLOOKUP(BH172,'Player List'!$A$3:$C$275,3)),"Err",IF(VLOOKUP(BH172,'Player List'!$A$3:$C$275,3)='Player Input'!$C172,"OK",IF(VLOOKUP(BH172,'Player List'!$A$3:$C$275,2)=VLOOKUP($C172,'Lookup Lists'!$A$2:$C$23,3),"CS","Err"))))</f>
        <v>OK</v>
      </c>
      <c r="CD172" s="3" t="str">
        <f>IF(BI172=" ","OK",IF(ISBLANK(VLOOKUP(BI172,'Player List'!$A$3:$C$275,3)),"Err",IF(VLOOKUP(BI172,'Player List'!$A$3:$C$275,3)='Player Input'!$C172,"OK",IF(VLOOKUP(BI172,'Player List'!$A$3:$C$275,2)=VLOOKUP($C172,'Lookup Lists'!$A$2:$C$23,3),"CS","Err"))))</f>
        <v>OK</v>
      </c>
      <c r="CE172" s="3" t="str">
        <f>IF(BJ172=" ","OK",IF(ISBLANK(VLOOKUP(BJ172,'Player List'!$A$3:$C$275,3)),"Err",IF(VLOOKUP(BJ172,'Player List'!$A$3:$C$275,3)='Player Input'!$C172,"OK",IF(VLOOKUP(BJ172,'Player List'!$A$3:$C$275,2)=VLOOKUP($C172,'Lookup Lists'!$A$2:$C$23,3),"CS","Err"))))</f>
        <v>OK</v>
      </c>
      <c r="CF172" s="3" t="str">
        <f>IF(BK172=" ","OK",IF(ISBLANK(VLOOKUP(BK172,'Player List'!$A$3:$C$275,3)),"Err",IF(VLOOKUP(BK172,'Player List'!$A$3:$C$275,3)='Player Input'!$C172,"OK",IF(VLOOKUP(BK172,'Player List'!$A$3:$C$275,2)=VLOOKUP($C172,'Lookup Lists'!$A$2:$C$23,3),"CS","Err"))))</f>
        <v>OK</v>
      </c>
      <c r="CG172" s="3" t="str">
        <f>IF(BL172=" ","OK",IF(ISBLANK(VLOOKUP(BL172,'Player List'!$A$3:$C$275,3)),"Err",IF(VLOOKUP(BL172,'Player List'!$A$3:$C$275,3)='Player Input'!$C172,"OK",IF(VLOOKUP(BL172,'Player List'!$A$3:$C$275,2)=VLOOKUP($C172,'Lookup Lists'!$A$2:$C$23,3),"CS","Err"))))</f>
        <v>OK</v>
      </c>
      <c r="CH172" s="3" t="str">
        <f>IF(BM172=" ","OK",IF(ISBLANK(VLOOKUP(BM172,'Player List'!$A$3:$C$275,3)),"Err",IF(VLOOKUP(BM172,'Player List'!$A$3:$C$275,3)='Player Input'!$C172,"OK",IF(VLOOKUP(BM172,'Player List'!$A$3:$C$275,2)=VLOOKUP($C172,'Lookup Lists'!$A$2:$C$23,3),"CS","Err"))))</f>
        <v>OK</v>
      </c>
      <c r="CI172" s="43" t="str">
        <f>IF(BN172=" ","OK",IF(ISBLANK(VLOOKUP(BN172,'Player List'!$A$3:$C$275,3)),"Err",IF(VLOOKUP(BN172,'Player List'!$A$3:$C$275,3)='Player Input'!$C172,"OK",IF(VLOOKUP(BN172,'Player List'!$A$3:$C$275,2)=VLOOKUP($C172,'Lookup Lists'!$A$2:$C$23,3),"CS","Err"))))</f>
        <v>OK</v>
      </c>
    </row>
    <row r="173" spans="1:87" x14ac:dyDescent="0.2">
      <c r="A173" s="90">
        <v>42783</v>
      </c>
      <c r="B173" s="89" t="s">
        <v>348</v>
      </c>
      <c r="C173" s="89" t="s">
        <v>260</v>
      </c>
      <c r="D173" s="60" t="str">
        <f t="shared" si="106"/>
        <v>OK</v>
      </c>
      <c r="E173" s="42">
        <v>77</v>
      </c>
      <c r="F173" s="46" t="str">
        <f>VLOOKUP(E173,'Player List'!$A$3:$F$275,6)</f>
        <v>J AUSTIN</v>
      </c>
      <c r="G173" s="3">
        <v>330</v>
      </c>
      <c r="H173" s="46" t="str">
        <f>VLOOKUP(G173,'Player List'!$A$3:$F$275,6)</f>
        <v>L PEARCE</v>
      </c>
      <c r="I173" s="3">
        <v>85</v>
      </c>
      <c r="J173" s="46" t="str">
        <f>VLOOKUP(I173,'Player List'!$A$3:$F$275,6)</f>
        <v>M DAVIES</v>
      </c>
      <c r="K173" s="3">
        <v>298</v>
      </c>
      <c r="L173" s="46" t="str">
        <f>VLOOKUP(K173,'Player List'!$A$3:$F$275,6)</f>
        <v>R FRANKS</v>
      </c>
      <c r="M173" s="42">
        <v>299</v>
      </c>
      <c r="N173" s="46" t="str">
        <f>VLOOKUP(M173,'Player List'!$A$3:$F$275,6)</f>
        <v>M FRANKS</v>
      </c>
      <c r="O173" s="3">
        <v>302</v>
      </c>
      <c r="P173" s="46" t="str">
        <f>VLOOKUP(O173,'Player List'!$A$3:$F$275,6)</f>
        <v>L LEWIS</v>
      </c>
      <c r="Q173" s="3">
        <v>87</v>
      </c>
      <c r="R173" s="46" t="str">
        <f>VLOOKUP(Q173,'Player List'!$A$3:$F$275,6)</f>
        <v>D JAQUES</v>
      </c>
      <c r="S173" s="3">
        <v>267</v>
      </c>
      <c r="T173" s="47" t="str">
        <f>VLOOKUP(S173,'Player List'!$A$3:$F$275,6)</f>
        <v>R SMITH</v>
      </c>
      <c r="U173" s="46"/>
      <c r="V173" s="46" t="e">
        <f>VLOOKUP(U173,'Player List'!$A$3:$F$275,6)</f>
        <v>#N/A</v>
      </c>
      <c r="W173" s="46"/>
      <c r="X173" s="47" t="e">
        <f>VLOOKUP(W173,'Player List'!$A$3:$F$275,6)</f>
        <v>#N/A</v>
      </c>
      <c r="Y173" s="34"/>
      <c r="Z173" s="42">
        <v>31</v>
      </c>
      <c r="AA173" s="46" t="str">
        <f>VLOOKUP(Z173,'Player List'!$A$3:$F$275,6)</f>
        <v>J BRYANT</v>
      </c>
      <c r="AB173" s="3">
        <v>274</v>
      </c>
      <c r="AC173" s="46" t="str">
        <f>VLOOKUP(AB173,'Player List'!$A$3:$F$275,6)</f>
        <v>B ROGERS</v>
      </c>
      <c r="AD173" s="3">
        <v>27</v>
      </c>
      <c r="AE173" s="46" t="str">
        <f>VLOOKUP(AD173,'Player List'!$A$3:$F$275,6)</f>
        <v>B HESKETH</v>
      </c>
      <c r="AF173" s="3">
        <v>34</v>
      </c>
      <c r="AG173" s="47" t="str">
        <f>VLOOKUP(AF173,'Player List'!$A$3:$F$275,6)</f>
        <v>D BOTT</v>
      </c>
      <c r="AH173" s="42">
        <v>32</v>
      </c>
      <c r="AI173" s="46" t="str">
        <f>VLOOKUP(AH173,'Player List'!$A$3:$F$275,6)</f>
        <v>K O'CONNOR</v>
      </c>
      <c r="AJ173" s="3">
        <v>312</v>
      </c>
      <c r="AK173" s="46" t="str">
        <f>VLOOKUP(AJ173,'Player List'!$A$3:$F$275,6)</f>
        <v>C BISHOP</v>
      </c>
      <c r="AL173" s="3">
        <v>30</v>
      </c>
      <c r="AM173" s="46" t="str">
        <f>VLOOKUP(AL173,'Player List'!$A$3:$F$275,6)</f>
        <v>J CATON</v>
      </c>
      <c r="AN173" s="3">
        <v>29</v>
      </c>
      <c r="AO173" s="47" t="str">
        <f>VLOOKUP(AN173,'Player List'!$A$3:$F$275,6)</f>
        <v>I PORTER</v>
      </c>
      <c r="AP173" s="46"/>
      <c r="AQ173" s="46" t="e">
        <f>VLOOKUP(AP173,'Player List'!$A$3:$F$275,6)</f>
        <v>#N/A</v>
      </c>
      <c r="AR173" s="46"/>
      <c r="AS173" s="47" t="e">
        <f>VLOOKUP(AR173,'Player List'!$A$3:$F$275,6)</f>
        <v>#N/A</v>
      </c>
      <c r="AU173" s="42">
        <f>IF(+E173&gt;0,E173," ")</f>
        <v>77</v>
      </c>
      <c r="AV173" s="3">
        <f>IF(+G173&gt;0,G173," ")</f>
        <v>330</v>
      </c>
      <c r="AW173" s="3">
        <f>IF(+I173&gt;0,I173," ")</f>
        <v>85</v>
      </c>
      <c r="AX173" s="3">
        <f>IF(+K173&gt;0,K173," ")</f>
        <v>298</v>
      </c>
      <c r="AY173" s="3">
        <f>IF(+M173&gt;0,M173," ")</f>
        <v>299</v>
      </c>
      <c r="AZ173" s="3">
        <f>IF(+O173&gt;0,O173," ")</f>
        <v>302</v>
      </c>
      <c r="BA173" s="3">
        <f>IF(+Q173&gt;0,Q173," ")</f>
        <v>87</v>
      </c>
      <c r="BB173" s="3">
        <f>IF(+S173&gt;0,S173," ")</f>
        <v>267</v>
      </c>
      <c r="BC173" s="3" t="str">
        <f>IF(+U173&gt;0,U173," ")</f>
        <v xml:space="preserve"> </v>
      </c>
      <c r="BD173" s="3" t="str">
        <f>IF(+W173&gt;0,W173," ")</f>
        <v xml:space="preserve"> </v>
      </c>
      <c r="BE173" s="42">
        <f>IF(+Z173&gt;0,Z173," ")</f>
        <v>31</v>
      </c>
      <c r="BF173" s="3">
        <f>IF(+AB173&gt;0,AB173," ")</f>
        <v>274</v>
      </c>
      <c r="BG173" s="3">
        <f>IF(+AD173&gt;0,AD173," ")</f>
        <v>27</v>
      </c>
      <c r="BH173" s="3">
        <f>IF(+AF173&gt;0,AF173," ")</f>
        <v>34</v>
      </c>
      <c r="BI173" s="3">
        <f>IF(+AH173&gt;0,AH173," ")</f>
        <v>32</v>
      </c>
      <c r="BJ173" s="3">
        <f>IF(+AJ173&gt;0,AJ173," ")</f>
        <v>312</v>
      </c>
      <c r="BK173" s="3">
        <f>IF(+AL173&gt;0,AL173," ")</f>
        <v>30</v>
      </c>
      <c r="BL173" s="3">
        <f>IF(+AN173&gt;0,AN173," ")</f>
        <v>29</v>
      </c>
      <c r="BM173" s="3" t="str">
        <f>IF(+AP173&gt;0,AP173," ")</f>
        <v xml:space="preserve"> </v>
      </c>
      <c r="BN173" s="43" t="str">
        <f>IF(+AR173&gt;0,AR173," ")</f>
        <v xml:space="preserve"> </v>
      </c>
      <c r="BP173" s="42" t="str">
        <f>IF(AU173=" ","OK",IF(ISBLANK(VLOOKUP(AU173,'Player List'!$A$3:$C$275,3)),"Err",IF(VLOOKUP(AU173,'Player List'!$A$3:$C$275,3)='Player Input'!$B173,"OK",IF(VLOOKUP(AU173,'Player List'!$A$3:$C$275,2)=VLOOKUP($B173,'Lookup Lists'!$A$2:$C$23,3),"CS","Err"))))</f>
        <v>OK</v>
      </c>
      <c r="BQ173" s="3" t="str">
        <f>IF(AV173=" ","OK",IF(ISBLANK(VLOOKUP(AV173,'Player List'!$A$3:$C$275,3)),"Err",IF(VLOOKUP(AV173,'Player List'!$A$3:$C$275,3)='Player Input'!$B173,"OK",IF(VLOOKUP(AV173,'Player List'!$A$3:$C$275,2)=VLOOKUP($B173,'Lookup Lists'!$A$2:$C$23,3),"CS","Err"))))</f>
        <v>OK</v>
      </c>
      <c r="BR173" s="3" t="str">
        <f>IF(AW173=" ","OK",IF(ISBLANK(VLOOKUP(AW173,'Player List'!$A$3:$C$275,3)),"Err",IF(VLOOKUP(AW173,'Player List'!$A$3:$C$275,3)='Player Input'!$B173,"OK",IF(VLOOKUP(AW173,'Player List'!$A$3:$C$275,2)=VLOOKUP($B173,'Lookup Lists'!$A$2:$C$23,3),"CS","Err"))))</f>
        <v>OK</v>
      </c>
      <c r="BS173" s="3" t="str">
        <f>IF(AX173=" ","OK",IF(ISBLANK(VLOOKUP(AX173,'Player List'!$A$3:$C$275,3)),"Err",IF(VLOOKUP(AX173,'Player List'!$A$3:$C$275,3)='Player Input'!$B173,"OK",IF(VLOOKUP(AX173,'Player List'!$A$3:$C$275,2)=VLOOKUP($B173,'Lookup Lists'!$A$2:$C$23,3),"CS","Err"))))</f>
        <v>OK</v>
      </c>
      <c r="BT173" s="3" t="str">
        <f>IF(AY173=" ","OK",IF(ISBLANK(VLOOKUP(AY173,'Player List'!$A$3:$C$275,3)),"Err",IF(VLOOKUP(AY173,'Player List'!$A$3:$C$275,3)='Player Input'!$B173,"OK",IF(VLOOKUP(AY173,'Player List'!$A$3:$C$275,2)=VLOOKUP($B173,'Lookup Lists'!$A$2:$C$23,3),"CS","Err"))))</f>
        <v>OK</v>
      </c>
      <c r="BU173" s="3" t="str">
        <f>IF(AZ173=" ","OK",IF(ISBLANK(VLOOKUP(AZ173,'Player List'!$A$3:$C$275,3)),"Err",IF(VLOOKUP(AZ173,'Player List'!$A$3:$C$275,3)='Player Input'!$B173,"OK",IF(VLOOKUP(AZ173,'Player List'!$A$3:$C$275,2)=VLOOKUP($B173,'Lookup Lists'!$A$2:$C$23,3),"CS","Err"))))</f>
        <v>OK</v>
      </c>
      <c r="BV173" s="3" t="str">
        <f>IF(BA173=" ","OK",IF(ISBLANK(VLOOKUP(BA173,'Player List'!$A$3:$C$275,3)),"Err",IF(VLOOKUP(BA173,'Player List'!$A$3:$C$275,3)='Player Input'!$B173,"OK",IF(VLOOKUP(BA173,'Player List'!$A$3:$C$275,2)=VLOOKUP($B173,'Lookup Lists'!$A$2:$C$23,3),"CS","Err"))))</f>
        <v>OK</v>
      </c>
      <c r="BW173" s="3" t="str">
        <f>IF(BB173=" ","OK",IF(ISBLANK(VLOOKUP(BB173,'Player List'!$A$3:$C$275,3)),"Err",IF(VLOOKUP(BB173,'Player List'!$A$3:$C$275,3)='Player Input'!$B173,"OK",IF(VLOOKUP(BB173,'Player List'!$A$3:$C$275,2)=VLOOKUP($B173,'Lookup Lists'!$A$2:$C$23,3),"CS","Err"))))</f>
        <v>OK</v>
      </c>
      <c r="BX173" s="3" t="str">
        <f>IF(BC173=" ","OK",IF(ISBLANK(VLOOKUP(BC173,'Player List'!$A$3:$C$275,3)),"Err",IF(VLOOKUP(BC173,'Player List'!$A$3:$C$275,3)='Player Input'!$B173,"OK",IF(VLOOKUP(BC173,'Player List'!$A$3:$C$275,2)=VLOOKUP($B173,'Lookup Lists'!$A$2:$C$23,3),"CS","Err"))))</f>
        <v>OK</v>
      </c>
      <c r="BY173" s="3" t="str">
        <f>IF(BD173=" ","OK",IF(ISBLANK(VLOOKUP(BD173,'Player List'!$A$3:$C$275,3)),"Err",IF(VLOOKUP(BD173,'Player List'!$A$3:$C$275,3)='Player Input'!$B173,"OK",IF(VLOOKUP(BD173,'Player List'!$A$3:$C$275,2)=VLOOKUP($B173,'Lookup Lists'!$A$2:$C$23,3),"CS","Err"))))</f>
        <v>OK</v>
      </c>
      <c r="BZ173" s="42" t="str">
        <f>IF(BE173=" ","OK",IF(ISBLANK(VLOOKUP(BE173,'Player List'!$A$3:$C$275,3)),"Err",IF(VLOOKUP(BE173,'Player List'!$A$3:$C$275,3)='Player Input'!$C173,"OK",IF(VLOOKUP(BE173,'Player List'!$A$3:$C$275,2)=VLOOKUP($C173,'Lookup Lists'!$A$2:$C$23,3),"CS","Err"))))</f>
        <v>OK</v>
      </c>
      <c r="CA173" s="3" t="str">
        <f>IF(BF173=" ","OK",IF(ISBLANK(VLOOKUP(BF173,'Player List'!$A$3:$C$275,3)),"Err",IF(VLOOKUP(BF173,'Player List'!$A$3:$C$275,3)='Player Input'!$C173,"OK",IF(VLOOKUP(BF173,'Player List'!$A$3:$C$275,2)=VLOOKUP($C173,'Lookup Lists'!$A$2:$C$23,3),"CS","Err"))))</f>
        <v>OK</v>
      </c>
      <c r="CB173" s="3" t="str">
        <f>IF(BG173=" ","OK",IF(ISBLANK(VLOOKUP(BG173,'Player List'!$A$3:$C$275,3)),"Err",IF(VLOOKUP(BG173,'Player List'!$A$3:$C$275,3)='Player Input'!$C173,"OK",IF(VLOOKUP(BG173,'Player List'!$A$3:$C$275,2)=VLOOKUP($C173,'Lookup Lists'!$A$2:$C$23,3),"CS","Err"))))</f>
        <v>OK</v>
      </c>
      <c r="CC173" s="3" t="str">
        <f>IF(BH173=" ","OK",IF(ISBLANK(VLOOKUP(BH173,'Player List'!$A$3:$C$275,3)),"Err",IF(VLOOKUP(BH173,'Player List'!$A$3:$C$275,3)='Player Input'!$C173,"OK",IF(VLOOKUP(BH173,'Player List'!$A$3:$C$275,2)=VLOOKUP($C173,'Lookup Lists'!$A$2:$C$23,3),"CS","Err"))))</f>
        <v>OK</v>
      </c>
      <c r="CD173" s="3" t="str">
        <f>IF(BI173=" ","OK",IF(ISBLANK(VLOOKUP(BI173,'Player List'!$A$3:$C$275,3)),"Err",IF(VLOOKUP(BI173,'Player List'!$A$3:$C$275,3)='Player Input'!$C173,"OK",IF(VLOOKUP(BI173,'Player List'!$A$3:$C$275,2)=VLOOKUP($C173,'Lookup Lists'!$A$2:$C$23,3),"CS","Err"))))</f>
        <v>OK</v>
      </c>
      <c r="CE173" s="3" t="str">
        <f>IF(BJ173=" ","OK",IF(ISBLANK(VLOOKUP(BJ173,'Player List'!$A$3:$C$275,3)),"Err",IF(VLOOKUP(BJ173,'Player List'!$A$3:$C$275,3)='Player Input'!$C173,"OK",IF(VLOOKUP(BJ173,'Player List'!$A$3:$C$275,2)=VLOOKUP($C173,'Lookup Lists'!$A$2:$C$23,3),"CS","Err"))))</f>
        <v>OK</v>
      </c>
      <c r="CF173" s="3" t="str">
        <f>IF(BK173=" ","OK",IF(ISBLANK(VLOOKUP(BK173,'Player List'!$A$3:$C$275,3)),"Err",IF(VLOOKUP(BK173,'Player List'!$A$3:$C$275,3)='Player Input'!$C173,"OK",IF(VLOOKUP(BK173,'Player List'!$A$3:$C$275,2)=VLOOKUP($C173,'Lookup Lists'!$A$2:$C$23,3),"CS","Err"))))</f>
        <v>OK</v>
      </c>
      <c r="CG173" s="3" t="str">
        <f>IF(BL173=" ","OK",IF(ISBLANK(VLOOKUP(BL173,'Player List'!$A$3:$C$275,3)),"Err",IF(VLOOKUP(BL173,'Player List'!$A$3:$C$275,3)='Player Input'!$C173,"OK",IF(VLOOKUP(BL173,'Player List'!$A$3:$C$275,2)=VLOOKUP($C173,'Lookup Lists'!$A$2:$C$23,3),"CS","Err"))))</f>
        <v>OK</v>
      </c>
      <c r="CH173" s="3" t="str">
        <f>IF(BM173=" ","OK",IF(ISBLANK(VLOOKUP(BM173,'Player List'!$A$3:$C$275,3)),"Err",IF(VLOOKUP(BM173,'Player List'!$A$3:$C$275,3)='Player Input'!$C173,"OK",IF(VLOOKUP(BM173,'Player List'!$A$3:$C$275,2)=VLOOKUP($C173,'Lookup Lists'!$A$2:$C$23,3),"CS","Err"))))</f>
        <v>OK</v>
      </c>
      <c r="CI173" s="43" t="str">
        <f>IF(BN173=" ","OK",IF(ISBLANK(VLOOKUP(BN173,'Player List'!$A$3:$C$275,3)),"Err",IF(VLOOKUP(BN173,'Player List'!$A$3:$C$275,3)='Player Input'!$C173,"OK",IF(VLOOKUP(BN173,'Player List'!$A$3:$C$275,2)=VLOOKUP($C173,'Lookup Lists'!$A$2:$C$23,3),"CS","Err"))))</f>
        <v>OK</v>
      </c>
    </row>
    <row r="174" spans="1:87" x14ac:dyDescent="0.2">
      <c r="A174" s="90">
        <v>42783</v>
      </c>
      <c r="B174" s="89" t="s">
        <v>11</v>
      </c>
      <c r="C174" s="89" t="s">
        <v>345</v>
      </c>
      <c r="D174" s="60" t="str">
        <f>IF(E174&gt;0,IF(COUNTIF(BP174:CI174,"Err")&gt;0,"Err",IF(COUNTIF(BP174:CI174,"CS")&gt;0,"CS","OK"))," ")</f>
        <v>CS</v>
      </c>
      <c r="E174" s="42">
        <v>126</v>
      </c>
      <c r="F174" s="46" t="str">
        <f>VLOOKUP(E174,'Player List'!$A$3:$F$275,6)</f>
        <v>R JOSEPH</v>
      </c>
      <c r="G174" s="3">
        <v>132</v>
      </c>
      <c r="H174" s="46" t="str">
        <f>VLOOKUP(G174,'Player List'!$A$3:$F$275,6)</f>
        <v>G BIGGS</v>
      </c>
      <c r="I174" s="3">
        <v>125</v>
      </c>
      <c r="J174" s="46" t="str">
        <f>VLOOKUP(I174,'Player List'!$A$3:$F$275,6)</f>
        <v>M POWELL</v>
      </c>
      <c r="K174" s="3">
        <v>123</v>
      </c>
      <c r="L174" s="46" t="str">
        <f>VLOOKUP(K174,'Player List'!$A$3:$F$275,6)</f>
        <v>J HARRIS</v>
      </c>
      <c r="M174" s="42">
        <v>124</v>
      </c>
      <c r="N174" s="46" t="str">
        <f>VLOOKUP(M174,'Player List'!$A$3:$F$275,6)</f>
        <v>E POWELL</v>
      </c>
      <c r="O174" s="3">
        <v>127</v>
      </c>
      <c r="P174" s="46" t="str">
        <f>VLOOKUP(O174,'Player List'!$A$3:$F$275,6)</f>
        <v>E JOSEPH</v>
      </c>
      <c r="Q174" s="3">
        <v>131</v>
      </c>
      <c r="R174" s="46" t="str">
        <f>VLOOKUP(Q174,'Player List'!$A$3:$F$275,6)</f>
        <v>A BIGGS</v>
      </c>
      <c r="S174" s="3">
        <v>133</v>
      </c>
      <c r="T174" s="47" t="str">
        <f>VLOOKUP(S174,'Player List'!$A$3:$F$275,6)</f>
        <v>M CINDEREY</v>
      </c>
      <c r="U174" s="46"/>
      <c r="V174" s="46" t="e">
        <f>VLOOKUP(U174,'Player List'!$A$3:$F$275,6)</f>
        <v>#N/A</v>
      </c>
      <c r="W174" s="46"/>
      <c r="X174" s="47" t="e">
        <f>VLOOKUP(W174,'Player List'!$A$3:$F$275,6)</f>
        <v>#N/A</v>
      </c>
      <c r="Y174" s="34"/>
      <c r="Z174" s="42">
        <v>303</v>
      </c>
      <c r="AA174" s="46" t="str">
        <f>VLOOKUP(Z174,'Player List'!$A$3:$F$275,6)</f>
        <v>P JONES</v>
      </c>
      <c r="AB174" s="3">
        <v>306</v>
      </c>
      <c r="AC174" s="46" t="str">
        <f>VLOOKUP(AB174,'Player List'!$A$3:$F$275,6)</f>
        <v>T ROSSER</v>
      </c>
      <c r="AD174" s="3">
        <v>91</v>
      </c>
      <c r="AE174" s="46" t="str">
        <f>VLOOKUP(AD174,'Player List'!$A$3:$F$275,6)</f>
        <v>R BEMAND</v>
      </c>
      <c r="AF174" s="3">
        <v>64</v>
      </c>
      <c r="AG174" s="47" t="str">
        <f>VLOOKUP(AF174,'Player List'!$A$3:$F$275,6)</f>
        <v>R MILLINGTON</v>
      </c>
      <c r="AH174" s="42">
        <v>70</v>
      </c>
      <c r="AI174" s="46" t="str">
        <f>VLOOKUP(AH174,'Player List'!$A$3:$F$275,6)</f>
        <v>B HAYWARD</v>
      </c>
      <c r="AJ174" s="3">
        <v>358</v>
      </c>
      <c r="AK174" s="46" t="str">
        <f>VLOOKUP(AJ174,'Player List'!$A$3:$F$275,6)</f>
        <v>L BARLOW</v>
      </c>
      <c r="AL174" s="3">
        <v>55</v>
      </c>
      <c r="AM174" s="46" t="str">
        <f>VLOOKUP(AL174,'Player List'!$A$3:$F$275,6)</f>
        <v>J LOVEYS</v>
      </c>
      <c r="AN174" s="3">
        <v>59</v>
      </c>
      <c r="AO174" s="47" t="str">
        <f>VLOOKUP(AN174,'Player List'!$A$3:$F$275,6)</f>
        <v>J BLEWITT</v>
      </c>
      <c r="AP174" s="46"/>
      <c r="AQ174" s="46" t="e">
        <f>VLOOKUP(AP174,'Player List'!$A$3:$F$275,6)</f>
        <v>#N/A</v>
      </c>
      <c r="AR174" s="46"/>
      <c r="AS174" s="47" t="e">
        <f>VLOOKUP(AR174,'Player List'!$A$3:$F$275,6)</f>
        <v>#N/A</v>
      </c>
      <c r="AU174" s="42">
        <f>IF(+E174&gt;0,E174," ")</f>
        <v>126</v>
      </c>
      <c r="AV174" s="3">
        <f>IF(+G174&gt;0,G174," ")</f>
        <v>132</v>
      </c>
      <c r="AW174" s="3">
        <f>IF(+I174&gt;0,I174," ")</f>
        <v>125</v>
      </c>
      <c r="AX174" s="3">
        <f>IF(+K174&gt;0,K174," ")</f>
        <v>123</v>
      </c>
      <c r="AY174" s="3">
        <f>IF(+M174&gt;0,M174," ")</f>
        <v>124</v>
      </c>
      <c r="AZ174" s="3">
        <f>IF(+O174&gt;0,O174," ")</f>
        <v>127</v>
      </c>
      <c r="BA174" s="3">
        <f>IF(+Q174&gt;0,Q174," ")</f>
        <v>131</v>
      </c>
      <c r="BB174" s="3">
        <f>IF(+S174&gt;0,S174," ")</f>
        <v>133</v>
      </c>
      <c r="BC174" s="3" t="str">
        <f>IF(+U174&gt;0,U174," ")</f>
        <v xml:space="preserve"> </v>
      </c>
      <c r="BD174" s="3" t="str">
        <f>IF(+W174&gt;0,W174," ")</f>
        <v xml:space="preserve"> </v>
      </c>
      <c r="BE174" s="42">
        <f>IF(+Z174&gt;0,Z174," ")</f>
        <v>303</v>
      </c>
      <c r="BF174" s="3">
        <f>IF(+AB174&gt;0,AB174," ")</f>
        <v>306</v>
      </c>
      <c r="BG174" s="3">
        <f>IF(+AD174&gt;0,AD174," ")</f>
        <v>91</v>
      </c>
      <c r="BH174" s="3">
        <f>IF(+AF174&gt;0,AF174," ")</f>
        <v>64</v>
      </c>
      <c r="BI174" s="3">
        <f>IF(+AH174&gt;0,AH174," ")</f>
        <v>70</v>
      </c>
      <c r="BJ174" s="3">
        <f>IF(+AJ174&gt;0,AJ174," ")</f>
        <v>358</v>
      </c>
      <c r="BK174" s="3">
        <f>IF(+AL174&gt;0,AL174," ")</f>
        <v>55</v>
      </c>
      <c r="BL174" s="3">
        <f>IF(+AN174&gt;0,AN174," ")</f>
        <v>59</v>
      </c>
      <c r="BM174" s="3" t="str">
        <f>IF(+AP174&gt;0,AP174," ")</f>
        <v xml:space="preserve"> </v>
      </c>
      <c r="BN174" s="43" t="str">
        <f>IF(+AR174&gt;0,AR174," ")</f>
        <v xml:space="preserve"> </v>
      </c>
      <c r="BP174" s="42" t="str">
        <f>IF(AU174=" ","OK",IF(ISBLANK(VLOOKUP(AU174,'Player List'!$A$3:$C$275,3)),"Err",IF(VLOOKUP(AU174,'Player List'!$A$3:$C$275,3)='Player Input'!$B174,"OK",IF(VLOOKUP(AU174,'Player List'!$A$3:$C$275,2)=VLOOKUP($B174,'Lookup Lists'!$A$2:$C$23,3),"CS","Err"))))</f>
        <v>OK</v>
      </c>
      <c r="BQ174" s="3" t="str">
        <f>IF(AV174=" ","OK",IF(ISBLANK(VLOOKUP(AV174,'Player List'!$A$3:$C$275,3)),"Err",IF(VLOOKUP(AV174,'Player List'!$A$3:$C$275,3)='Player Input'!$B174,"OK",IF(VLOOKUP(AV174,'Player List'!$A$3:$C$275,2)=VLOOKUP($B174,'Lookup Lists'!$A$2:$C$23,3),"CS","Err"))))</f>
        <v>OK</v>
      </c>
      <c r="BR174" s="3" t="str">
        <f>IF(AW174=" ","OK",IF(ISBLANK(VLOOKUP(AW174,'Player List'!$A$3:$C$275,3)),"Err",IF(VLOOKUP(AW174,'Player List'!$A$3:$C$275,3)='Player Input'!$B174,"OK",IF(VLOOKUP(AW174,'Player List'!$A$3:$C$275,2)=VLOOKUP($B174,'Lookup Lists'!$A$2:$C$23,3),"CS","Err"))))</f>
        <v>OK</v>
      </c>
      <c r="BS174" s="3" t="str">
        <f>IF(AX174=" ","OK",IF(ISBLANK(VLOOKUP(AX174,'Player List'!$A$3:$C$275,3)),"Err",IF(VLOOKUP(AX174,'Player List'!$A$3:$C$275,3)='Player Input'!$B174,"OK",IF(VLOOKUP(AX174,'Player List'!$A$3:$C$275,2)=VLOOKUP($B174,'Lookup Lists'!$A$2:$C$23,3),"CS","Err"))))</f>
        <v>OK</v>
      </c>
      <c r="BT174" s="3" t="str">
        <f>IF(AY174=" ","OK",IF(ISBLANK(VLOOKUP(AY174,'Player List'!$A$3:$C$275,3)),"Err",IF(VLOOKUP(AY174,'Player List'!$A$3:$C$275,3)='Player Input'!$B174,"OK",IF(VLOOKUP(AY174,'Player List'!$A$3:$C$275,2)=VLOOKUP($B174,'Lookup Lists'!$A$2:$C$23,3),"CS","Err"))))</f>
        <v>OK</v>
      </c>
      <c r="BU174" s="3" t="str">
        <f>IF(AZ174=" ","OK",IF(ISBLANK(VLOOKUP(AZ174,'Player List'!$A$3:$C$275,3)),"Err",IF(VLOOKUP(AZ174,'Player List'!$A$3:$C$275,3)='Player Input'!$B174,"OK",IF(VLOOKUP(AZ174,'Player List'!$A$3:$C$275,2)=VLOOKUP($B174,'Lookup Lists'!$A$2:$C$23,3),"CS","Err"))))</f>
        <v>OK</v>
      </c>
      <c r="BV174" s="3" t="str">
        <f>IF(BA174=" ","OK",IF(ISBLANK(VLOOKUP(BA174,'Player List'!$A$3:$C$275,3)),"Err",IF(VLOOKUP(BA174,'Player List'!$A$3:$C$275,3)='Player Input'!$B174,"OK",IF(VLOOKUP(BA174,'Player List'!$A$3:$C$275,2)=VLOOKUP($B174,'Lookup Lists'!$A$2:$C$23,3),"CS","Err"))))</f>
        <v>OK</v>
      </c>
      <c r="BW174" s="3" t="str">
        <f>IF(BB174=" ","OK",IF(ISBLANK(VLOOKUP(BB174,'Player List'!$A$3:$C$275,3)),"Err",IF(VLOOKUP(BB174,'Player List'!$A$3:$C$275,3)='Player Input'!$B174,"OK",IF(VLOOKUP(BB174,'Player List'!$A$3:$C$275,2)=VLOOKUP($B174,'Lookup Lists'!$A$2:$C$23,3),"CS","Err"))))</f>
        <v>OK</v>
      </c>
      <c r="BX174" s="3" t="str">
        <f>IF(BC174=" ","OK",IF(ISBLANK(VLOOKUP(BC174,'Player List'!$A$3:$C$275,3)),"Err",IF(VLOOKUP(BC174,'Player List'!$A$3:$C$275,3)='Player Input'!$B174,"OK",IF(VLOOKUP(BC174,'Player List'!$A$3:$C$275,2)=VLOOKUP($B174,'Lookup Lists'!$A$2:$C$23,3),"CS","Err"))))</f>
        <v>OK</v>
      </c>
      <c r="BY174" s="3" t="str">
        <f>IF(BD174=" ","OK",IF(ISBLANK(VLOOKUP(BD174,'Player List'!$A$3:$C$275,3)),"Err",IF(VLOOKUP(BD174,'Player List'!$A$3:$C$275,3)='Player Input'!$B174,"OK",IF(VLOOKUP(BD174,'Player List'!$A$3:$C$275,2)=VLOOKUP($B174,'Lookup Lists'!$A$2:$C$23,3),"CS","Err"))))</f>
        <v>OK</v>
      </c>
      <c r="BZ174" s="42" t="str">
        <f>IF(BE174=" ","OK",IF(ISBLANK(VLOOKUP(BE174,'Player List'!$A$3:$C$275,3)),"Err",IF(VLOOKUP(BE174,'Player List'!$A$3:$C$275,3)='Player Input'!$C174,"OK",IF(VLOOKUP(BE174,'Player List'!$A$3:$C$275,2)=VLOOKUP($C174,'Lookup Lists'!$A$2:$C$23,3),"CS","Err"))))</f>
        <v>CS</v>
      </c>
      <c r="CA174" s="3" t="str">
        <f>IF(BF174=" ","OK",IF(ISBLANK(VLOOKUP(BF174,'Player List'!$A$3:$C$275,3)),"Err",IF(VLOOKUP(BF174,'Player List'!$A$3:$C$275,3)='Player Input'!$C174,"OK",IF(VLOOKUP(BF174,'Player List'!$A$3:$C$275,2)=VLOOKUP($C174,'Lookup Lists'!$A$2:$C$23,3),"CS","Err"))))</f>
        <v>OK</v>
      </c>
      <c r="CB174" s="3" t="str">
        <f>IF(BG174=" ","OK",IF(ISBLANK(VLOOKUP(BG174,'Player List'!$A$3:$C$275,3)),"Err",IF(VLOOKUP(BG174,'Player List'!$A$3:$C$275,3)='Player Input'!$C174,"OK",IF(VLOOKUP(BG174,'Player List'!$A$3:$C$275,2)=VLOOKUP($C174,'Lookup Lists'!$A$2:$C$23,3),"CS","Err"))))</f>
        <v>OK</v>
      </c>
      <c r="CC174" s="3" t="str">
        <f>IF(BH174=" ","OK",IF(ISBLANK(VLOOKUP(BH174,'Player List'!$A$3:$C$275,3)),"Err",IF(VLOOKUP(BH174,'Player List'!$A$3:$C$275,3)='Player Input'!$C174,"OK",IF(VLOOKUP(BH174,'Player List'!$A$3:$C$275,2)=VLOOKUP($C174,'Lookup Lists'!$A$2:$C$23,3),"CS","Err"))))</f>
        <v>OK</v>
      </c>
      <c r="CD174" s="3" t="str">
        <f>IF(BI174=" ","OK",IF(ISBLANK(VLOOKUP(BI174,'Player List'!$A$3:$C$275,3)),"Err",IF(VLOOKUP(BI174,'Player List'!$A$3:$C$275,3)='Player Input'!$C174,"OK",IF(VLOOKUP(BI174,'Player List'!$A$3:$C$275,2)=VLOOKUP($C174,'Lookup Lists'!$A$2:$C$23,3),"CS","Err"))))</f>
        <v>OK</v>
      </c>
      <c r="CE174" s="3" t="str">
        <f>IF(BJ174=" ","OK",IF(ISBLANK(VLOOKUP(BJ174,'Player List'!$A$3:$C$275,3)),"Err",IF(VLOOKUP(BJ174,'Player List'!$A$3:$C$275,3)='Player Input'!$C174,"OK",IF(VLOOKUP(BJ174,'Player List'!$A$3:$C$275,2)=VLOOKUP($C174,'Lookup Lists'!$A$2:$C$23,3),"CS","Err"))))</f>
        <v>CS</v>
      </c>
      <c r="CF174" s="3" t="str">
        <f>IF(BK174=" ","OK",IF(ISBLANK(VLOOKUP(BK174,'Player List'!$A$3:$C$275,3)),"Err",IF(VLOOKUP(BK174,'Player List'!$A$3:$C$275,3)='Player Input'!$C174,"OK",IF(VLOOKUP(BK174,'Player List'!$A$3:$C$275,2)=VLOOKUP($C174,'Lookup Lists'!$A$2:$C$23,3),"CS","Err"))))</f>
        <v>OK</v>
      </c>
      <c r="CG174" s="3" t="str">
        <f>IF(BL174=" ","OK",IF(ISBLANK(VLOOKUP(BL174,'Player List'!$A$3:$C$275,3)),"Err",IF(VLOOKUP(BL174,'Player List'!$A$3:$C$275,3)='Player Input'!$C174,"OK",IF(VLOOKUP(BL174,'Player List'!$A$3:$C$275,2)=VLOOKUP($C174,'Lookup Lists'!$A$2:$C$23,3),"CS","Err"))))</f>
        <v>OK</v>
      </c>
      <c r="CH174" s="3" t="str">
        <f>IF(BM174=" ","OK",IF(ISBLANK(VLOOKUP(BM174,'Player List'!$A$3:$C$275,3)),"Err",IF(VLOOKUP(BM174,'Player List'!$A$3:$C$275,3)='Player Input'!$C174,"OK",IF(VLOOKUP(BM174,'Player List'!$A$3:$C$275,2)=VLOOKUP($C174,'Lookup Lists'!$A$2:$C$23,3),"CS","Err"))))</f>
        <v>OK</v>
      </c>
      <c r="CI174" s="43" t="str">
        <f>IF(BN174=" ","OK",IF(ISBLANK(VLOOKUP(BN174,'Player List'!$A$3:$C$275,3)),"Err",IF(VLOOKUP(BN174,'Player List'!$A$3:$C$275,3)='Player Input'!$C174,"OK",IF(VLOOKUP(BN174,'Player List'!$A$3:$C$275,2)=VLOOKUP($C174,'Lookup Lists'!$A$2:$C$23,3),"CS","Err"))))</f>
        <v>OK</v>
      </c>
    </row>
    <row r="175" spans="1:87" x14ac:dyDescent="0.2">
      <c r="A175" s="90">
        <v>42786</v>
      </c>
      <c r="B175" s="89" t="s">
        <v>12</v>
      </c>
      <c r="C175" s="89" t="s">
        <v>274</v>
      </c>
      <c r="D175" s="60" t="str">
        <f t="shared" si="106"/>
        <v>OK</v>
      </c>
      <c r="E175" s="42">
        <v>40</v>
      </c>
      <c r="F175" s="46" t="str">
        <f>VLOOKUP(E175,'Player List'!$A$3:$F$275,6)</f>
        <v>R LONDESBOROUGH</v>
      </c>
      <c r="G175" s="3">
        <v>42</v>
      </c>
      <c r="H175" s="46" t="str">
        <f>VLOOKUP(G175,'Player List'!$A$3:$F$275,6)</f>
        <v>J WILLIAMS</v>
      </c>
      <c r="I175" s="3">
        <v>39</v>
      </c>
      <c r="J175" s="46" t="str">
        <f>VLOOKUP(I175,'Player List'!$A$3:$F$275,6)</f>
        <v>F JONES</v>
      </c>
      <c r="K175" s="3">
        <v>235</v>
      </c>
      <c r="L175" s="46" t="str">
        <f>VLOOKUP(K175,'Player List'!$A$3:$F$275,6)</f>
        <v>P LEWIS</v>
      </c>
      <c r="M175" s="42">
        <v>37</v>
      </c>
      <c r="N175" s="46" t="str">
        <f>VLOOKUP(M175,'Player List'!$A$3:$F$275,6)</f>
        <v>J HEAVEN</v>
      </c>
      <c r="O175" s="3">
        <v>241</v>
      </c>
      <c r="P175" s="46" t="str">
        <f>VLOOKUP(O175,'Player List'!$A$3:$F$275,6)</f>
        <v>D ELLIOTT</v>
      </c>
      <c r="Q175" s="3">
        <v>311</v>
      </c>
      <c r="R175" s="46" t="str">
        <f>VLOOKUP(Q175,'Player List'!$A$3:$F$275,6)</f>
        <v>V THOMAS</v>
      </c>
      <c r="S175" s="3">
        <v>35</v>
      </c>
      <c r="T175" s="47" t="str">
        <f>VLOOKUP(S175,'Player List'!$A$3:$F$275,6)</f>
        <v>P ELLIOTT</v>
      </c>
      <c r="U175" s="46"/>
      <c r="V175" s="46" t="e">
        <f>VLOOKUP(U175,'Player List'!$A$3:$F$275,6)</f>
        <v>#N/A</v>
      </c>
      <c r="W175" s="46"/>
      <c r="X175" s="47" t="e">
        <f>VLOOKUP(W175,'Player List'!$A$3:$F$275,6)</f>
        <v>#N/A</v>
      </c>
      <c r="Y175" s="34"/>
      <c r="Z175" s="42">
        <v>202</v>
      </c>
      <c r="AA175" s="46" t="str">
        <f>VLOOKUP(Z175,'Player List'!$A$3:$F$275,6)</f>
        <v>M BOWDEN</v>
      </c>
      <c r="AB175" s="3">
        <v>290</v>
      </c>
      <c r="AC175" s="46" t="str">
        <f>VLOOKUP(AB175,'Player List'!$A$3:$F$275,6)</f>
        <v>J JILLINGS</v>
      </c>
      <c r="AD175" s="3">
        <v>199</v>
      </c>
      <c r="AE175" s="46" t="str">
        <f>VLOOKUP(AD175,'Player List'!$A$3:$F$275,6)</f>
        <v>R COX</v>
      </c>
      <c r="AF175" s="3">
        <v>192</v>
      </c>
      <c r="AG175" s="47" t="str">
        <f>VLOOKUP(AF175,'Player List'!$A$3:$F$275,6)</f>
        <v>P ROGERS</v>
      </c>
      <c r="AH175" s="42">
        <v>226</v>
      </c>
      <c r="AI175" s="46" t="str">
        <f>VLOOKUP(AH175,'Player List'!$A$3:$F$275,6)</f>
        <v>D MILLINGTON JONES</v>
      </c>
      <c r="AJ175" s="3">
        <v>193</v>
      </c>
      <c r="AK175" s="46" t="str">
        <f>VLOOKUP(AJ175,'Player List'!$A$3:$F$275,6)</f>
        <v>S ROGERS</v>
      </c>
      <c r="AL175" s="3">
        <v>197</v>
      </c>
      <c r="AM175" s="46" t="str">
        <f>VLOOKUP(AL175,'Player List'!$A$3:$F$275,6)</f>
        <v>J MILLS</v>
      </c>
      <c r="AN175" s="3">
        <v>191</v>
      </c>
      <c r="AO175" s="47" t="str">
        <f>VLOOKUP(AN175,'Player List'!$A$3:$F$275,6)</f>
        <v>A ROGERS</v>
      </c>
      <c r="AP175" s="46"/>
      <c r="AQ175" s="46" t="e">
        <f>VLOOKUP(AP175,'Player List'!$A$3:$F$275,6)</f>
        <v>#N/A</v>
      </c>
      <c r="AR175" s="46"/>
      <c r="AS175" s="47" t="e">
        <f>VLOOKUP(AR175,'Player List'!$A$3:$F$275,6)</f>
        <v>#N/A</v>
      </c>
      <c r="AU175" s="42">
        <f t="shared" si="111"/>
        <v>40</v>
      </c>
      <c r="AV175" s="3">
        <f t="shared" si="112"/>
        <v>42</v>
      </c>
      <c r="AW175" s="3">
        <f t="shared" si="113"/>
        <v>39</v>
      </c>
      <c r="AX175" s="3">
        <f t="shared" si="114"/>
        <v>235</v>
      </c>
      <c r="AY175" s="3">
        <f t="shared" si="115"/>
        <v>37</v>
      </c>
      <c r="AZ175" s="3">
        <f t="shared" si="116"/>
        <v>241</v>
      </c>
      <c r="BA175" s="3">
        <f t="shared" si="117"/>
        <v>311</v>
      </c>
      <c r="BB175" s="3">
        <f t="shared" si="118"/>
        <v>35</v>
      </c>
      <c r="BC175" s="3" t="str">
        <f t="shared" si="107"/>
        <v xml:space="preserve"> </v>
      </c>
      <c r="BD175" s="3" t="str">
        <f t="shared" si="108"/>
        <v xml:space="preserve"> </v>
      </c>
      <c r="BE175" s="42">
        <f t="shared" si="119"/>
        <v>202</v>
      </c>
      <c r="BF175" s="3">
        <f t="shared" si="120"/>
        <v>290</v>
      </c>
      <c r="BG175" s="3">
        <f t="shared" si="121"/>
        <v>199</v>
      </c>
      <c r="BH175" s="3">
        <f t="shared" si="122"/>
        <v>192</v>
      </c>
      <c r="BI175" s="3">
        <f t="shared" si="123"/>
        <v>226</v>
      </c>
      <c r="BJ175" s="3">
        <f t="shared" si="124"/>
        <v>193</v>
      </c>
      <c r="BK175" s="3">
        <f t="shared" si="125"/>
        <v>197</v>
      </c>
      <c r="BL175" s="3">
        <f t="shared" si="126"/>
        <v>191</v>
      </c>
      <c r="BM175" s="3" t="str">
        <f t="shared" si="109"/>
        <v xml:space="preserve"> </v>
      </c>
      <c r="BN175" s="43" t="str">
        <f t="shared" si="110"/>
        <v xml:space="preserve"> </v>
      </c>
      <c r="BP175" s="42" t="str">
        <f>IF(AU175=" ","OK",IF(ISBLANK(VLOOKUP(AU175,'Player List'!$A$3:$C$275,3)),"Err",IF(VLOOKUP(AU175,'Player List'!$A$3:$C$275,3)='Player Input'!$B175,"OK",IF(VLOOKUP(AU175,'Player List'!$A$3:$C$275,2)=VLOOKUP($B175,'Lookup Lists'!$A$2:$C$23,3),"CS","Err"))))</f>
        <v>OK</v>
      </c>
      <c r="BQ175" s="3" t="str">
        <f>IF(AV175=" ","OK",IF(ISBLANK(VLOOKUP(AV175,'Player List'!$A$3:$C$275,3)),"Err",IF(VLOOKUP(AV175,'Player List'!$A$3:$C$275,3)='Player Input'!$B175,"OK",IF(VLOOKUP(AV175,'Player List'!$A$3:$C$275,2)=VLOOKUP($B175,'Lookup Lists'!$A$2:$C$23,3),"CS","Err"))))</f>
        <v>OK</v>
      </c>
      <c r="BR175" s="3" t="str">
        <f>IF(AW175=" ","OK",IF(ISBLANK(VLOOKUP(AW175,'Player List'!$A$3:$C$275,3)),"Err",IF(VLOOKUP(AW175,'Player List'!$A$3:$C$275,3)='Player Input'!$B175,"OK",IF(VLOOKUP(AW175,'Player List'!$A$3:$C$275,2)=VLOOKUP($B175,'Lookup Lists'!$A$2:$C$23,3),"CS","Err"))))</f>
        <v>OK</v>
      </c>
      <c r="BS175" s="3" t="str">
        <f>IF(AX175=" ","OK",IF(ISBLANK(VLOOKUP(AX175,'Player List'!$A$3:$C$275,3)),"Err",IF(VLOOKUP(AX175,'Player List'!$A$3:$C$275,3)='Player Input'!$B175,"OK",IF(VLOOKUP(AX175,'Player List'!$A$3:$C$275,2)=VLOOKUP($B175,'Lookup Lists'!$A$2:$C$23,3),"CS","Err"))))</f>
        <v>OK</v>
      </c>
      <c r="BT175" s="3" t="str">
        <f>IF(AY175=" ","OK",IF(ISBLANK(VLOOKUP(AY175,'Player List'!$A$3:$C$275,3)),"Err",IF(VLOOKUP(AY175,'Player List'!$A$3:$C$275,3)='Player Input'!$B175,"OK",IF(VLOOKUP(AY175,'Player List'!$A$3:$C$275,2)=VLOOKUP($B175,'Lookup Lists'!$A$2:$C$23,3),"CS","Err"))))</f>
        <v>OK</v>
      </c>
      <c r="BU175" s="3" t="str">
        <f>IF(AZ175=" ","OK",IF(ISBLANK(VLOOKUP(AZ175,'Player List'!$A$3:$C$275,3)),"Err",IF(VLOOKUP(AZ175,'Player List'!$A$3:$C$275,3)='Player Input'!$B175,"OK",IF(VLOOKUP(AZ175,'Player List'!$A$3:$C$275,2)=VLOOKUP($B175,'Lookup Lists'!$A$2:$C$23,3),"CS","Err"))))</f>
        <v>OK</v>
      </c>
      <c r="BV175" s="3" t="str">
        <f>IF(BA175=" ","OK",IF(ISBLANK(VLOOKUP(BA175,'Player List'!$A$3:$C$275,3)),"Err",IF(VLOOKUP(BA175,'Player List'!$A$3:$C$275,3)='Player Input'!$B175,"OK",IF(VLOOKUP(BA175,'Player List'!$A$3:$C$275,2)=VLOOKUP($B175,'Lookup Lists'!$A$2:$C$23,3),"CS","Err"))))</f>
        <v>OK</v>
      </c>
      <c r="BW175" s="3" t="str">
        <f>IF(BB175=" ","OK",IF(ISBLANK(VLOOKUP(BB175,'Player List'!$A$3:$C$275,3)),"Err",IF(VLOOKUP(BB175,'Player List'!$A$3:$C$275,3)='Player Input'!$B175,"OK",IF(VLOOKUP(BB175,'Player List'!$A$3:$C$275,2)=VLOOKUP($B175,'Lookup Lists'!$A$2:$C$23,3),"CS","Err"))))</f>
        <v>OK</v>
      </c>
      <c r="BX175" s="3" t="str">
        <f>IF(BC175=" ","OK",IF(ISBLANK(VLOOKUP(BC175,'Player List'!$A$3:$C$275,3)),"Err",IF(VLOOKUP(BC175,'Player List'!$A$3:$C$275,3)='Player Input'!$B175,"OK",IF(VLOOKUP(BC175,'Player List'!$A$3:$C$275,2)=VLOOKUP($B175,'Lookup Lists'!$A$2:$C$23,3),"CS","Err"))))</f>
        <v>OK</v>
      </c>
      <c r="BY175" s="3" t="str">
        <f>IF(BD175=" ","OK",IF(ISBLANK(VLOOKUP(BD175,'Player List'!$A$3:$C$275,3)),"Err",IF(VLOOKUP(BD175,'Player List'!$A$3:$C$275,3)='Player Input'!$B175,"OK",IF(VLOOKUP(BD175,'Player List'!$A$3:$C$275,2)=VLOOKUP($B175,'Lookup Lists'!$A$2:$C$23,3),"CS","Err"))))</f>
        <v>OK</v>
      </c>
      <c r="BZ175" s="42" t="str">
        <f>IF(BE175=" ","OK",IF(ISBLANK(VLOOKUP(BE175,'Player List'!$A$3:$C$275,3)),"Err",IF(VLOOKUP(BE175,'Player List'!$A$3:$C$275,3)='Player Input'!$C175,"OK",IF(VLOOKUP(BE175,'Player List'!$A$3:$C$275,2)=VLOOKUP($C175,'Lookup Lists'!$A$2:$C$23,3),"CS","Err"))))</f>
        <v>OK</v>
      </c>
      <c r="CA175" s="3" t="str">
        <f>IF(BF175=" ","OK",IF(ISBLANK(VLOOKUP(BF175,'Player List'!$A$3:$C$275,3)),"Err",IF(VLOOKUP(BF175,'Player List'!$A$3:$C$275,3)='Player Input'!$C175,"OK",IF(VLOOKUP(BF175,'Player List'!$A$3:$C$275,2)=VLOOKUP($C175,'Lookup Lists'!$A$2:$C$23,3),"CS","Err"))))</f>
        <v>OK</v>
      </c>
      <c r="CB175" s="3" t="str">
        <f>IF(BG175=" ","OK",IF(ISBLANK(VLOOKUP(BG175,'Player List'!$A$3:$C$275,3)),"Err",IF(VLOOKUP(BG175,'Player List'!$A$3:$C$275,3)='Player Input'!$C175,"OK",IF(VLOOKUP(BG175,'Player List'!$A$3:$C$275,2)=VLOOKUP($C175,'Lookup Lists'!$A$2:$C$23,3),"CS","Err"))))</f>
        <v>OK</v>
      </c>
      <c r="CC175" s="3" t="str">
        <f>IF(BH175=" ","OK",IF(ISBLANK(VLOOKUP(BH175,'Player List'!$A$3:$C$275,3)),"Err",IF(VLOOKUP(BH175,'Player List'!$A$3:$C$275,3)='Player Input'!$C175,"OK",IF(VLOOKUP(BH175,'Player List'!$A$3:$C$275,2)=VLOOKUP($C175,'Lookup Lists'!$A$2:$C$23,3),"CS","Err"))))</f>
        <v>OK</v>
      </c>
      <c r="CD175" s="3" t="str">
        <f>IF(BI175=" ","OK",IF(ISBLANK(VLOOKUP(BI175,'Player List'!$A$3:$C$275,3)),"Err",IF(VLOOKUP(BI175,'Player List'!$A$3:$C$275,3)='Player Input'!$C175,"OK",IF(VLOOKUP(BI175,'Player List'!$A$3:$C$275,2)=VLOOKUP($C175,'Lookup Lists'!$A$2:$C$23,3),"CS","Err"))))</f>
        <v>OK</v>
      </c>
      <c r="CE175" s="3" t="str">
        <f>IF(BJ175=" ","OK",IF(ISBLANK(VLOOKUP(BJ175,'Player List'!$A$3:$C$275,3)),"Err",IF(VLOOKUP(BJ175,'Player List'!$A$3:$C$275,3)='Player Input'!$C175,"OK",IF(VLOOKUP(BJ175,'Player List'!$A$3:$C$275,2)=VLOOKUP($C175,'Lookup Lists'!$A$2:$C$23,3),"CS","Err"))))</f>
        <v>OK</v>
      </c>
      <c r="CF175" s="3" t="str">
        <f>IF(BK175=" ","OK",IF(ISBLANK(VLOOKUP(BK175,'Player List'!$A$3:$C$275,3)),"Err",IF(VLOOKUP(BK175,'Player List'!$A$3:$C$275,3)='Player Input'!$C175,"OK",IF(VLOOKUP(BK175,'Player List'!$A$3:$C$275,2)=VLOOKUP($C175,'Lookup Lists'!$A$2:$C$23,3),"CS","Err"))))</f>
        <v>OK</v>
      </c>
      <c r="CG175" s="3" t="str">
        <f>IF(BL175=" ","OK",IF(ISBLANK(VLOOKUP(BL175,'Player List'!$A$3:$C$275,3)),"Err",IF(VLOOKUP(BL175,'Player List'!$A$3:$C$275,3)='Player Input'!$C175,"OK",IF(VLOOKUP(BL175,'Player List'!$A$3:$C$275,2)=VLOOKUP($C175,'Lookup Lists'!$A$2:$C$23,3),"CS","Err"))))</f>
        <v>OK</v>
      </c>
      <c r="CH175" s="3" t="str">
        <f>IF(BM175=" ","OK",IF(ISBLANK(VLOOKUP(BM175,'Player List'!$A$3:$C$275,3)),"Err",IF(VLOOKUP(BM175,'Player List'!$A$3:$C$275,3)='Player Input'!$C175,"OK",IF(VLOOKUP(BM175,'Player List'!$A$3:$C$275,2)=VLOOKUP($C175,'Lookup Lists'!$A$2:$C$23,3),"CS","Err"))))</f>
        <v>OK</v>
      </c>
      <c r="CI175" s="43" t="str">
        <f>IF(BN175=" ","OK",IF(ISBLANK(VLOOKUP(BN175,'Player List'!$A$3:$C$275,3)),"Err",IF(VLOOKUP(BN175,'Player List'!$A$3:$C$275,3)='Player Input'!$C175,"OK",IF(VLOOKUP(BN175,'Player List'!$A$3:$C$275,2)=VLOOKUP($C175,'Lookup Lists'!$A$2:$C$23,3),"CS","Err"))))</f>
        <v>OK</v>
      </c>
    </row>
    <row r="176" spans="1:87" x14ac:dyDescent="0.2">
      <c r="A176" s="108">
        <v>42786</v>
      </c>
      <c r="B176" s="109" t="s">
        <v>345</v>
      </c>
      <c r="C176" s="109" t="s">
        <v>271</v>
      </c>
      <c r="D176" s="60" t="str">
        <f t="shared" si="106"/>
        <v>CS</v>
      </c>
      <c r="E176" s="42">
        <v>291</v>
      </c>
      <c r="F176" s="46" t="str">
        <f>VLOOKUP(E176,'Player List'!$A$3:$F$275,6)</f>
        <v>M MADIGAN</v>
      </c>
      <c r="G176" s="3">
        <v>306</v>
      </c>
      <c r="H176" s="46" t="str">
        <f>VLOOKUP(G176,'Player List'!$A$3:$F$275,6)</f>
        <v>T ROSSER</v>
      </c>
      <c r="I176" s="3">
        <v>64</v>
      </c>
      <c r="J176" s="46" t="str">
        <f>VLOOKUP(I176,'Player List'!$A$3:$F$275,6)</f>
        <v>R MILLINGTON</v>
      </c>
      <c r="K176" s="3">
        <v>285</v>
      </c>
      <c r="L176" s="46" t="str">
        <f>VLOOKUP(K176,'Player List'!$A$3:$F$275,6)</f>
        <v>J CUMMINGS</v>
      </c>
      <c r="M176" s="42">
        <v>57</v>
      </c>
      <c r="N176" s="46" t="str">
        <f>VLOOKUP(M176,'Player List'!$A$3:$F$275,6)</f>
        <v>K LOWES</v>
      </c>
      <c r="O176" s="3">
        <v>282</v>
      </c>
      <c r="P176" s="46" t="str">
        <f>VLOOKUP(O176,'Player List'!$A$3:$F$275,6)</f>
        <v>J DAVIS</v>
      </c>
      <c r="Q176" s="3">
        <v>91</v>
      </c>
      <c r="R176" s="46" t="str">
        <f>VLOOKUP(Q176,'Player List'!$A$3:$F$275,6)</f>
        <v>R BEMAND</v>
      </c>
      <c r="S176" s="3">
        <v>59</v>
      </c>
      <c r="T176" s="47" t="str">
        <f>VLOOKUP(S176,'Player List'!$A$3:$F$275,6)</f>
        <v>J BLEWITT</v>
      </c>
      <c r="U176" s="46"/>
      <c r="V176" s="46" t="e">
        <f>VLOOKUP(U176,'Player List'!$A$3:$F$275,6)</f>
        <v>#N/A</v>
      </c>
      <c r="W176" s="46"/>
      <c r="X176" s="47" t="e">
        <f>VLOOKUP(W176,'Player List'!$A$3:$F$275,6)</f>
        <v>#N/A</v>
      </c>
      <c r="Y176" s="34"/>
      <c r="Z176" s="42">
        <v>137</v>
      </c>
      <c r="AA176" s="46" t="str">
        <f>VLOOKUP(Z176,'Player List'!$A$3:$F$275,6)</f>
        <v>R GEORGE</v>
      </c>
      <c r="AB176" s="3">
        <v>195</v>
      </c>
      <c r="AC176" s="46" t="str">
        <f>VLOOKUP(AB176,'Player List'!$A$3:$F$275,6)</f>
        <v>P PARK</v>
      </c>
      <c r="AD176" s="3">
        <v>135</v>
      </c>
      <c r="AE176" s="46" t="str">
        <f>VLOOKUP(AD176,'Player List'!$A$3:$F$275,6)</f>
        <v>I ROE</v>
      </c>
      <c r="AF176" s="3">
        <v>196</v>
      </c>
      <c r="AG176" s="47" t="str">
        <f>VLOOKUP(AF176,'Player List'!$A$3:$F$275,6)</f>
        <v>I PARK</v>
      </c>
      <c r="AH176" s="42">
        <v>138</v>
      </c>
      <c r="AI176" s="46" t="str">
        <f>VLOOKUP(AH176,'Player List'!$A$3:$F$275,6)</f>
        <v>G MARSHALL</v>
      </c>
      <c r="AJ176" s="3">
        <v>136</v>
      </c>
      <c r="AK176" s="46" t="str">
        <f>VLOOKUP(AJ176,'Player List'!$A$3:$F$275,6)</f>
        <v>E GEORGE</v>
      </c>
      <c r="AL176" s="3">
        <v>105</v>
      </c>
      <c r="AM176" s="46" t="str">
        <f>VLOOKUP(AL176,'Player List'!$A$3:$F$275,6)</f>
        <v>K WILLIAMS</v>
      </c>
      <c r="AN176" s="3">
        <v>143</v>
      </c>
      <c r="AO176" s="47" t="str">
        <f>VLOOKUP(AN176,'Player List'!$A$3:$F$275,6)</f>
        <v>L WILLIAMS</v>
      </c>
      <c r="AP176" s="46"/>
      <c r="AQ176" s="46" t="e">
        <f>VLOOKUP(AP176,'Player List'!$A$3:$F$275,6)</f>
        <v>#N/A</v>
      </c>
      <c r="AR176" s="46"/>
      <c r="AS176" s="47" t="e">
        <f>VLOOKUP(AR176,'Player List'!$A$3:$F$275,6)</f>
        <v>#N/A</v>
      </c>
      <c r="AU176" s="42">
        <f t="shared" si="111"/>
        <v>291</v>
      </c>
      <c r="AV176" s="3">
        <f t="shared" si="112"/>
        <v>306</v>
      </c>
      <c r="AW176" s="3">
        <f t="shared" si="113"/>
        <v>64</v>
      </c>
      <c r="AX176" s="3">
        <f t="shared" si="114"/>
        <v>285</v>
      </c>
      <c r="AY176" s="3">
        <f t="shared" si="115"/>
        <v>57</v>
      </c>
      <c r="AZ176" s="3">
        <f t="shared" si="116"/>
        <v>282</v>
      </c>
      <c r="BA176" s="3">
        <f t="shared" si="117"/>
        <v>91</v>
      </c>
      <c r="BB176" s="3">
        <f t="shared" si="118"/>
        <v>59</v>
      </c>
      <c r="BC176" s="3" t="str">
        <f t="shared" si="107"/>
        <v xml:space="preserve"> </v>
      </c>
      <c r="BD176" s="3" t="str">
        <f t="shared" si="108"/>
        <v xml:space="preserve"> </v>
      </c>
      <c r="BE176" s="42">
        <f t="shared" si="119"/>
        <v>137</v>
      </c>
      <c r="BF176" s="3">
        <f t="shared" si="120"/>
        <v>195</v>
      </c>
      <c r="BG176" s="3">
        <f t="shared" si="121"/>
        <v>135</v>
      </c>
      <c r="BH176" s="3">
        <f t="shared" si="122"/>
        <v>196</v>
      </c>
      <c r="BI176" s="3">
        <f t="shared" si="123"/>
        <v>138</v>
      </c>
      <c r="BJ176" s="3">
        <f t="shared" si="124"/>
        <v>136</v>
      </c>
      <c r="BK176" s="3">
        <f t="shared" si="125"/>
        <v>105</v>
      </c>
      <c r="BL176" s="3">
        <f t="shared" si="126"/>
        <v>143</v>
      </c>
      <c r="BM176" s="3" t="str">
        <f t="shared" si="109"/>
        <v xml:space="preserve"> </v>
      </c>
      <c r="BN176" s="43" t="str">
        <f t="shared" si="110"/>
        <v xml:space="preserve"> </v>
      </c>
      <c r="BP176" s="42" t="str">
        <f>IF(AU176=" ","OK",IF(ISBLANK(VLOOKUP(AU176,'Player List'!$A$3:$C$275,3)),"Err",IF(VLOOKUP(AU176,'Player List'!$A$3:$C$275,3)='Player Input'!$B176,"OK",IF(VLOOKUP(AU176,'Player List'!$A$3:$C$275,2)=VLOOKUP($B176,'Lookup Lists'!$A$2:$C$23,3),"CS","Err"))))</f>
        <v>CS</v>
      </c>
      <c r="BQ176" s="3" t="str">
        <f>IF(AV176=" ","OK",IF(ISBLANK(VLOOKUP(AV176,'Player List'!$A$3:$C$275,3)),"Err",IF(VLOOKUP(AV176,'Player List'!$A$3:$C$275,3)='Player Input'!$B176,"OK",IF(VLOOKUP(AV176,'Player List'!$A$3:$C$275,2)=VLOOKUP($B176,'Lookup Lists'!$A$2:$C$23,3),"CS","Err"))))</f>
        <v>OK</v>
      </c>
      <c r="BR176" s="3" t="str">
        <f>IF(AW176=" ","OK",IF(ISBLANK(VLOOKUP(AW176,'Player List'!$A$3:$C$275,3)),"Err",IF(VLOOKUP(AW176,'Player List'!$A$3:$C$275,3)='Player Input'!$B176,"OK",IF(VLOOKUP(AW176,'Player List'!$A$3:$C$275,2)=VLOOKUP($B176,'Lookup Lists'!$A$2:$C$23,3),"CS","Err"))))</f>
        <v>OK</v>
      </c>
      <c r="BS176" s="3" t="str">
        <f>IF(AX176=" ","OK",IF(ISBLANK(VLOOKUP(AX176,'Player List'!$A$3:$C$275,3)),"Err",IF(VLOOKUP(AX176,'Player List'!$A$3:$C$275,3)='Player Input'!$B176,"OK",IF(VLOOKUP(AX176,'Player List'!$A$3:$C$275,2)=VLOOKUP($B176,'Lookup Lists'!$A$2:$C$23,3),"CS","Err"))))</f>
        <v>OK</v>
      </c>
      <c r="BT176" s="3" t="str">
        <f>IF(AY176=" ","OK",IF(ISBLANK(VLOOKUP(AY176,'Player List'!$A$3:$C$275,3)),"Err",IF(VLOOKUP(AY176,'Player List'!$A$3:$C$275,3)='Player Input'!$B176,"OK",IF(VLOOKUP(AY176,'Player List'!$A$3:$C$275,2)=VLOOKUP($B176,'Lookup Lists'!$A$2:$C$23,3),"CS","Err"))))</f>
        <v>OK</v>
      </c>
      <c r="BU176" s="3" t="str">
        <f>IF(AZ176=" ","OK",IF(ISBLANK(VLOOKUP(AZ176,'Player List'!$A$3:$C$275,3)),"Err",IF(VLOOKUP(AZ176,'Player List'!$A$3:$C$275,3)='Player Input'!$B176,"OK",IF(VLOOKUP(AZ176,'Player List'!$A$3:$C$275,2)=VLOOKUP($B176,'Lookup Lists'!$A$2:$C$23,3),"CS","Err"))))</f>
        <v>OK</v>
      </c>
      <c r="BV176" s="3" t="str">
        <f>IF(BA176=" ","OK",IF(ISBLANK(VLOOKUP(BA176,'Player List'!$A$3:$C$275,3)),"Err",IF(VLOOKUP(BA176,'Player List'!$A$3:$C$275,3)='Player Input'!$B176,"OK",IF(VLOOKUP(BA176,'Player List'!$A$3:$C$275,2)=VLOOKUP($B176,'Lookup Lists'!$A$2:$C$23,3),"CS","Err"))))</f>
        <v>OK</v>
      </c>
      <c r="BW176" s="3" t="str">
        <f>IF(BB176=" ","OK",IF(ISBLANK(VLOOKUP(BB176,'Player List'!$A$3:$C$275,3)),"Err",IF(VLOOKUP(BB176,'Player List'!$A$3:$C$275,3)='Player Input'!$B176,"OK",IF(VLOOKUP(BB176,'Player List'!$A$3:$C$275,2)=VLOOKUP($B176,'Lookup Lists'!$A$2:$C$23,3),"CS","Err"))))</f>
        <v>OK</v>
      </c>
      <c r="BX176" s="3" t="str">
        <f>IF(BC176=" ","OK",IF(ISBLANK(VLOOKUP(BC176,'Player List'!$A$3:$C$275,3)),"Err",IF(VLOOKUP(BC176,'Player List'!$A$3:$C$275,3)='Player Input'!$B176,"OK",IF(VLOOKUP(BC176,'Player List'!$A$3:$C$275,2)=VLOOKUP($B176,'Lookup Lists'!$A$2:$C$23,3),"CS","Err"))))</f>
        <v>OK</v>
      </c>
      <c r="BY176" s="3" t="str">
        <f>IF(BD176=" ","OK",IF(ISBLANK(VLOOKUP(BD176,'Player List'!$A$3:$C$275,3)),"Err",IF(VLOOKUP(BD176,'Player List'!$A$3:$C$275,3)='Player Input'!$B176,"OK",IF(VLOOKUP(BD176,'Player List'!$A$3:$C$275,2)=VLOOKUP($B176,'Lookup Lists'!$A$2:$C$23,3),"CS","Err"))))</f>
        <v>OK</v>
      </c>
      <c r="BZ176" s="42" t="str">
        <f>IF(BE176=" ","OK",IF(ISBLANK(VLOOKUP(BE176,'Player List'!$A$3:$C$275,3)),"Err",IF(VLOOKUP(BE176,'Player List'!$A$3:$C$275,3)='Player Input'!$C176,"OK",IF(VLOOKUP(BE176,'Player List'!$A$3:$C$275,2)=VLOOKUP($C176,'Lookup Lists'!$A$2:$C$23,3),"CS","Err"))))</f>
        <v>OK</v>
      </c>
      <c r="CA176" s="3" t="str">
        <f>IF(BF176=" ","OK",IF(ISBLANK(VLOOKUP(BF176,'Player List'!$A$3:$C$275,3)),"Err",IF(VLOOKUP(BF176,'Player List'!$A$3:$C$275,3)='Player Input'!$C176,"OK",IF(VLOOKUP(BF176,'Player List'!$A$3:$C$275,2)=VLOOKUP($C176,'Lookup Lists'!$A$2:$C$23,3),"CS","Err"))))</f>
        <v>OK</v>
      </c>
      <c r="CB176" s="3" t="str">
        <f>IF(BG176=" ","OK",IF(ISBLANK(VLOOKUP(BG176,'Player List'!$A$3:$C$275,3)),"Err",IF(VLOOKUP(BG176,'Player List'!$A$3:$C$275,3)='Player Input'!$C176,"OK",IF(VLOOKUP(BG176,'Player List'!$A$3:$C$275,2)=VLOOKUP($C176,'Lookup Lists'!$A$2:$C$23,3),"CS","Err"))))</f>
        <v>OK</v>
      </c>
      <c r="CC176" s="3" t="str">
        <f>IF(BH176=" ","OK",IF(ISBLANK(VLOOKUP(BH176,'Player List'!$A$3:$C$275,3)),"Err",IF(VLOOKUP(BH176,'Player List'!$A$3:$C$275,3)='Player Input'!$C176,"OK",IF(VLOOKUP(BH176,'Player List'!$A$3:$C$275,2)=VLOOKUP($C176,'Lookup Lists'!$A$2:$C$23,3),"CS","Err"))))</f>
        <v>OK</v>
      </c>
      <c r="CD176" s="3" t="str">
        <f>IF(BI176=" ","OK",IF(ISBLANK(VLOOKUP(BI176,'Player List'!$A$3:$C$275,3)),"Err",IF(VLOOKUP(BI176,'Player List'!$A$3:$C$275,3)='Player Input'!$C176,"OK",IF(VLOOKUP(BI176,'Player List'!$A$3:$C$275,2)=VLOOKUP($C176,'Lookup Lists'!$A$2:$C$23,3),"CS","Err"))))</f>
        <v>OK</v>
      </c>
      <c r="CE176" s="3" t="str">
        <f>IF(BJ176=" ","OK",IF(ISBLANK(VLOOKUP(BJ176,'Player List'!$A$3:$C$275,3)),"Err",IF(VLOOKUP(BJ176,'Player List'!$A$3:$C$275,3)='Player Input'!$C176,"OK",IF(VLOOKUP(BJ176,'Player List'!$A$3:$C$275,2)=VLOOKUP($C176,'Lookup Lists'!$A$2:$C$23,3),"CS","Err"))))</f>
        <v>OK</v>
      </c>
      <c r="CF176" s="3" t="str">
        <f>IF(BK176=" ","OK",IF(ISBLANK(VLOOKUP(BK176,'Player List'!$A$3:$C$275,3)),"Err",IF(VLOOKUP(BK176,'Player List'!$A$3:$C$275,3)='Player Input'!$C176,"OK",IF(VLOOKUP(BK176,'Player List'!$A$3:$C$275,2)=VLOOKUP($C176,'Lookup Lists'!$A$2:$C$23,3),"CS","Err"))))</f>
        <v>OK</v>
      </c>
      <c r="CG176" s="3" t="str">
        <f>IF(BL176=" ","OK",IF(ISBLANK(VLOOKUP(BL176,'Player List'!$A$3:$C$275,3)),"Err",IF(VLOOKUP(BL176,'Player List'!$A$3:$C$275,3)='Player Input'!$C176,"OK",IF(VLOOKUP(BL176,'Player List'!$A$3:$C$275,2)=VLOOKUP($C176,'Lookup Lists'!$A$2:$C$23,3),"CS","Err"))))</f>
        <v>OK</v>
      </c>
      <c r="CH176" s="3" t="str">
        <f>IF(BM176=" ","OK",IF(ISBLANK(VLOOKUP(BM176,'Player List'!$A$3:$C$275,3)),"Err",IF(VLOOKUP(BM176,'Player List'!$A$3:$C$275,3)='Player Input'!$C176,"OK",IF(VLOOKUP(BM176,'Player List'!$A$3:$C$275,2)=VLOOKUP($C176,'Lookup Lists'!$A$2:$C$23,3),"CS","Err"))))</f>
        <v>OK</v>
      </c>
      <c r="CI176" s="43" t="str">
        <f>IF(BN176=" ","OK",IF(ISBLANK(VLOOKUP(BN176,'Player List'!$A$3:$C$275,3)),"Err",IF(VLOOKUP(BN176,'Player List'!$A$3:$C$275,3)='Player Input'!$C176,"OK",IF(VLOOKUP(BN176,'Player List'!$A$3:$C$275,2)=VLOOKUP($C176,'Lookup Lists'!$A$2:$C$23,3),"CS","Err"))))</f>
        <v>OK</v>
      </c>
    </row>
    <row r="177" spans="1:87" x14ac:dyDescent="0.2">
      <c r="A177" s="90">
        <v>42786</v>
      </c>
      <c r="B177" s="89" t="s">
        <v>275</v>
      </c>
      <c r="C177" s="89" t="s">
        <v>327</v>
      </c>
      <c r="D177" s="60" t="str">
        <f t="shared" si="106"/>
        <v>OK</v>
      </c>
      <c r="E177" s="42">
        <v>171</v>
      </c>
      <c r="F177" s="46" t="str">
        <f>VLOOKUP(E177,'Player List'!$A$3:$F$275,6)</f>
        <v>R DAWSON</v>
      </c>
      <c r="G177" s="3">
        <v>201</v>
      </c>
      <c r="H177" s="46" t="str">
        <f>VLOOKUP(G177,'Player List'!$A$3:$F$275,6)</f>
        <v>S COX</v>
      </c>
      <c r="I177" s="3">
        <v>288</v>
      </c>
      <c r="J177" s="46" t="str">
        <f>VLOOKUP(I177,'Player List'!$A$3:$F$275,6)</f>
        <v>N COOPER</v>
      </c>
      <c r="K177" s="3">
        <v>200</v>
      </c>
      <c r="L177" s="46" t="str">
        <f>VLOOKUP(K177,'Player List'!$A$3:$F$275,6)</f>
        <v>C COX</v>
      </c>
      <c r="M177" s="42">
        <v>228</v>
      </c>
      <c r="N177" s="46" t="str">
        <f>VLOOKUP(M177,'Player List'!$A$3:$F$275,6)</f>
        <v>M ROLLS</v>
      </c>
      <c r="O177" s="3">
        <v>236</v>
      </c>
      <c r="P177" s="46" t="str">
        <f>VLOOKUP(O177,'Player List'!$A$3:$F$275,6)</f>
        <v>D COX</v>
      </c>
      <c r="Q177" s="3">
        <v>206</v>
      </c>
      <c r="R177" s="46" t="str">
        <f>VLOOKUP(Q177,'Player List'!$A$3:$F$275,6)</f>
        <v>P CLARK</v>
      </c>
      <c r="S177" s="3">
        <v>276</v>
      </c>
      <c r="T177" s="47" t="str">
        <f>VLOOKUP(S177,'Player List'!$A$3:$F$275,6)</f>
        <v>B WATKINS</v>
      </c>
      <c r="U177" s="46"/>
      <c r="V177" s="46" t="e">
        <f>VLOOKUP(U177,'Player List'!$A$3:$F$275,6)</f>
        <v>#N/A</v>
      </c>
      <c r="W177" s="46"/>
      <c r="X177" s="47" t="e">
        <f>VLOOKUP(W177,'Player List'!$A$3:$F$275,6)</f>
        <v>#N/A</v>
      </c>
      <c r="Y177" s="34"/>
      <c r="Z177" s="42">
        <v>104</v>
      </c>
      <c r="AA177" s="46" t="str">
        <f>VLOOKUP(Z177,'Player List'!$A$3:$F$275,6)</f>
        <v>J SMITH</v>
      </c>
      <c r="AB177" s="3">
        <v>98</v>
      </c>
      <c r="AC177" s="46" t="str">
        <f>VLOOKUP(AB177,'Player List'!$A$3:$F$275,6)</f>
        <v>C KITE</v>
      </c>
      <c r="AD177" s="3">
        <v>95</v>
      </c>
      <c r="AE177" s="46" t="str">
        <f>VLOOKUP(AD177,'Player List'!$A$3:$F$275,6)</f>
        <v>J HARRIS</v>
      </c>
      <c r="AF177" s="3">
        <v>90</v>
      </c>
      <c r="AG177" s="47" t="str">
        <f>VLOOKUP(AF177,'Player List'!$A$3:$F$275,6)</f>
        <v>M ATTWOOD</v>
      </c>
      <c r="AH177" s="42">
        <v>97</v>
      </c>
      <c r="AI177" s="46" t="str">
        <f>VLOOKUP(AH177,'Player List'!$A$3:$F$275,6)</f>
        <v>G JONES</v>
      </c>
      <c r="AJ177" s="3">
        <v>108</v>
      </c>
      <c r="AK177" s="46" t="str">
        <f>VLOOKUP(AJ177,'Player List'!$A$3:$F$275,6)</f>
        <v>M GARDNER</v>
      </c>
      <c r="AL177" s="3">
        <v>100</v>
      </c>
      <c r="AM177" s="46" t="str">
        <f>VLOOKUP(AL177,'Player List'!$A$3:$F$275,6)</f>
        <v>S KITE</v>
      </c>
      <c r="AN177" s="3">
        <v>102</v>
      </c>
      <c r="AO177" s="47" t="str">
        <f>VLOOKUP(AN177,'Player List'!$A$3:$F$275,6)</f>
        <v>C SMITH</v>
      </c>
      <c r="AP177" s="46"/>
      <c r="AQ177" s="46" t="e">
        <f>VLOOKUP(AP177,'Player List'!$A$3:$F$275,6)</f>
        <v>#N/A</v>
      </c>
      <c r="AR177" s="46"/>
      <c r="AS177" s="47" t="e">
        <f>VLOOKUP(AR177,'Player List'!$A$3:$F$275,6)</f>
        <v>#N/A</v>
      </c>
      <c r="AU177" s="42">
        <f t="shared" si="111"/>
        <v>171</v>
      </c>
      <c r="AV177" s="3">
        <f t="shared" si="112"/>
        <v>201</v>
      </c>
      <c r="AW177" s="3">
        <f t="shared" si="113"/>
        <v>288</v>
      </c>
      <c r="AX177" s="3">
        <f t="shared" si="114"/>
        <v>200</v>
      </c>
      <c r="AY177" s="3">
        <f t="shared" si="115"/>
        <v>228</v>
      </c>
      <c r="AZ177" s="3">
        <f t="shared" si="116"/>
        <v>236</v>
      </c>
      <c r="BA177" s="3">
        <f t="shared" si="117"/>
        <v>206</v>
      </c>
      <c r="BB177" s="3">
        <f t="shared" si="118"/>
        <v>276</v>
      </c>
      <c r="BC177" s="3" t="str">
        <f t="shared" si="107"/>
        <v xml:space="preserve"> </v>
      </c>
      <c r="BD177" s="3" t="str">
        <f t="shared" si="108"/>
        <v xml:space="preserve"> </v>
      </c>
      <c r="BE177" s="42">
        <f t="shared" si="119"/>
        <v>104</v>
      </c>
      <c r="BF177" s="3">
        <f t="shared" si="120"/>
        <v>98</v>
      </c>
      <c r="BG177" s="3">
        <f t="shared" si="121"/>
        <v>95</v>
      </c>
      <c r="BH177" s="3">
        <f t="shared" si="122"/>
        <v>90</v>
      </c>
      <c r="BI177" s="3">
        <f t="shared" si="123"/>
        <v>97</v>
      </c>
      <c r="BJ177" s="3">
        <f t="shared" si="124"/>
        <v>108</v>
      </c>
      <c r="BK177" s="3">
        <f t="shared" si="125"/>
        <v>100</v>
      </c>
      <c r="BL177" s="3">
        <f t="shared" si="126"/>
        <v>102</v>
      </c>
      <c r="BM177" s="3" t="str">
        <f t="shared" si="109"/>
        <v xml:space="preserve"> </v>
      </c>
      <c r="BN177" s="43" t="str">
        <f t="shared" si="110"/>
        <v xml:space="preserve"> </v>
      </c>
      <c r="BP177" s="42" t="str">
        <f>IF(AU177=" ","OK",IF(ISBLANK(VLOOKUP(AU177,'Player List'!$A$3:$C$275,3)),"Err",IF(VLOOKUP(AU177,'Player List'!$A$3:$C$275,3)='Player Input'!$B177,"OK",IF(VLOOKUP(AU177,'Player List'!$A$3:$C$275,2)=VLOOKUP($B177,'Lookup Lists'!$A$2:$C$23,3),"CS","Err"))))</f>
        <v>OK</v>
      </c>
      <c r="BQ177" s="3" t="str">
        <f>IF(AV177=" ","OK",IF(ISBLANK(VLOOKUP(AV177,'Player List'!$A$3:$C$275,3)),"Err",IF(VLOOKUP(AV177,'Player List'!$A$3:$C$275,3)='Player Input'!$B177,"OK",IF(VLOOKUP(AV177,'Player List'!$A$3:$C$275,2)=VLOOKUP($B177,'Lookup Lists'!$A$2:$C$23,3),"CS","Err"))))</f>
        <v>OK</v>
      </c>
      <c r="BR177" s="3" t="str">
        <f>IF(AW177=" ","OK",IF(ISBLANK(VLOOKUP(AW177,'Player List'!$A$3:$C$275,3)),"Err",IF(VLOOKUP(AW177,'Player List'!$A$3:$C$275,3)='Player Input'!$B177,"OK",IF(VLOOKUP(AW177,'Player List'!$A$3:$C$275,2)=VLOOKUP($B177,'Lookup Lists'!$A$2:$C$23,3),"CS","Err"))))</f>
        <v>OK</v>
      </c>
      <c r="BS177" s="3" t="str">
        <f>IF(AX177=" ","OK",IF(ISBLANK(VLOOKUP(AX177,'Player List'!$A$3:$C$275,3)),"Err",IF(VLOOKUP(AX177,'Player List'!$A$3:$C$275,3)='Player Input'!$B177,"OK",IF(VLOOKUP(AX177,'Player List'!$A$3:$C$275,2)=VLOOKUP($B177,'Lookup Lists'!$A$2:$C$23,3),"CS","Err"))))</f>
        <v>OK</v>
      </c>
      <c r="BT177" s="3" t="str">
        <f>IF(AY177=" ","OK",IF(ISBLANK(VLOOKUP(AY177,'Player List'!$A$3:$C$275,3)),"Err",IF(VLOOKUP(AY177,'Player List'!$A$3:$C$275,3)='Player Input'!$B177,"OK",IF(VLOOKUP(AY177,'Player List'!$A$3:$C$275,2)=VLOOKUP($B177,'Lookup Lists'!$A$2:$C$23,3),"CS","Err"))))</f>
        <v>OK</v>
      </c>
      <c r="BU177" s="3" t="str">
        <f>IF(AZ177=" ","OK",IF(ISBLANK(VLOOKUP(AZ177,'Player List'!$A$3:$C$275,3)),"Err",IF(VLOOKUP(AZ177,'Player List'!$A$3:$C$275,3)='Player Input'!$B177,"OK",IF(VLOOKUP(AZ177,'Player List'!$A$3:$C$275,2)=VLOOKUP($B177,'Lookup Lists'!$A$2:$C$23,3),"CS","Err"))))</f>
        <v>OK</v>
      </c>
      <c r="BV177" s="3" t="str">
        <f>IF(BA177=" ","OK",IF(ISBLANK(VLOOKUP(BA177,'Player List'!$A$3:$C$275,3)),"Err",IF(VLOOKUP(BA177,'Player List'!$A$3:$C$275,3)='Player Input'!$B177,"OK",IF(VLOOKUP(BA177,'Player List'!$A$3:$C$275,2)=VLOOKUP($B177,'Lookup Lists'!$A$2:$C$23,3),"CS","Err"))))</f>
        <v>OK</v>
      </c>
      <c r="BW177" s="3" t="str">
        <f>IF(BB177=" ","OK",IF(ISBLANK(VLOOKUP(BB177,'Player List'!$A$3:$C$275,3)),"Err",IF(VLOOKUP(BB177,'Player List'!$A$3:$C$275,3)='Player Input'!$B177,"OK",IF(VLOOKUP(BB177,'Player List'!$A$3:$C$275,2)=VLOOKUP($B177,'Lookup Lists'!$A$2:$C$23,3),"CS","Err"))))</f>
        <v>OK</v>
      </c>
      <c r="BX177" s="3" t="str">
        <f>IF(BC177=" ","OK",IF(ISBLANK(VLOOKUP(BC177,'Player List'!$A$3:$C$275,3)),"Err",IF(VLOOKUP(BC177,'Player List'!$A$3:$C$275,3)='Player Input'!$B177,"OK",IF(VLOOKUP(BC177,'Player List'!$A$3:$C$275,2)=VLOOKUP($B177,'Lookup Lists'!$A$2:$C$23,3),"CS","Err"))))</f>
        <v>OK</v>
      </c>
      <c r="BY177" s="3" t="str">
        <f>IF(BD177=" ","OK",IF(ISBLANK(VLOOKUP(BD177,'Player List'!$A$3:$C$275,3)),"Err",IF(VLOOKUP(BD177,'Player List'!$A$3:$C$275,3)='Player Input'!$B177,"OK",IF(VLOOKUP(BD177,'Player List'!$A$3:$C$275,2)=VLOOKUP($B177,'Lookup Lists'!$A$2:$C$23,3),"CS","Err"))))</f>
        <v>OK</v>
      </c>
      <c r="BZ177" s="42" t="str">
        <f>IF(BE177=" ","OK",IF(ISBLANK(VLOOKUP(BE177,'Player List'!$A$3:$C$275,3)),"Err",IF(VLOOKUP(BE177,'Player List'!$A$3:$C$275,3)='Player Input'!$C177,"OK",IF(VLOOKUP(BE177,'Player List'!$A$3:$C$275,2)=VLOOKUP($C177,'Lookup Lists'!$A$2:$C$23,3),"CS","Err"))))</f>
        <v>OK</v>
      </c>
      <c r="CA177" s="3" t="str">
        <f>IF(BF177=" ","OK",IF(ISBLANK(VLOOKUP(BF177,'Player List'!$A$3:$C$275,3)),"Err",IF(VLOOKUP(BF177,'Player List'!$A$3:$C$275,3)='Player Input'!$C177,"OK",IF(VLOOKUP(BF177,'Player List'!$A$3:$C$275,2)=VLOOKUP($C177,'Lookup Lists'!$A$2:$C$23,3),"CS","Err"))))</f>
        <v>OK</v>
      </c>
      <c r="CB177" s="3" t="str">
        <f>IF(BG177=" ","OK",IF(ISBLANK(VLOOKUP(BG177,'Player List'!$A$3:$C$275,3)),"Err",IF(VLOOKUP(BG177,'Player List'!$A$3:$C$275,3)='Player Input'!$C177,"OK",IF(VLOOKUP(BG177,'Player List'!$A$3:$C$275,2)=VLOOKUP($C177,'Lookup Lists'!$A$2:$C$23,3),"CS","Err"))))</f>
        <v>OK</v>
      </c>
      <c r="CC177" s="3" t="str">
        <f>IF(BH177=" ","OK",IF(ISBLANK(VLOOKUP(BH177,'Player List'!$A$3:$C$275,3)),"Err",IF(VLOOKUP(BH177,'Player List'!$A$3:$C$275,3)='Player Input'!$C177,"OK",IF(VLOOKUP(BH177,'Player List'!$A$3:$C$275,2)=VLOOKUP($C177,'Lookup Lists'!$A$2:$C$23,3),"CS","Err"))))</f>
        <v>OK</v>
      </c>
      <c r="CD177" s="3" t="str">
        <f>IF(BI177=" ","OK",IF(ISBLANK(VLOOKUP(BI177,'Player List'!$A$3:$C$275,3)),"Err",IF(VLOOKUP(BI177,'Player List'!$A$3:$C$275,3)='Player Input'!$C177,"OK",IF(VLOOKUP(BI177,'Player List'!$A$3:$C$275,2)=VLOOKUP($C177,'Lookup Lists'!$A$2:$C$23,3),"CS","Err"))))</f>
        <v>OK</v>
      </c>
      <c r="CE177" s="3" t="str">
        <f>IF(BJ177=" ","OK",IF(ISBLANK(VLOOKUP(BJ177,'Player List'!$A$3:$C$275,3)),"Err",IF(VLOOKUP(BJ177,'Player List'!$A$3:$C$275,3)='Player Input'!$C177,"OK",IF(VLOOKUP(BJ177,'Player List'!$A$3:$C$275,2)=VLOOKUP($C177,'Lookup Lists'!$A$2:$C$23,3),"CS","Err"))))</f>
        <v>OK</v>
      </c>
      <c r="CF177" s="3" t="str">
        <f>IF(BK177=" ","OK",IF(ISBLANK(VLOOKUP(BK177,'Player List'!$A$3:$C$275,3)),"Err",IF(VLOOKUP(BK177,'Player List'!$A$3:$C$275,3)='Player Input'!$C177,"OK",IF(VLOOKUP(BK177,'Player List'!$A$3:$C$275,2)=VLOOKUP($C177,'Lookup Lists'!$A$2:$C$23,3),"CS","Err"))))</f>
        <v>OK</v>
      </c>
      <c r="CG177" s="3" t="str">
        <f>IF(BL177=" ","OK",IF(ISBLANK(VLOOKUP(BL177,'Player List'!$A$3:$C$275,3)),"Err",IF(VLOOKUP(BL177,'Player List'!$A$3:$C$275,3)='Player Input'!$C177,"OK",IF(VLOOKUP(BL177,'Player List'!$A$3:$C$275,2)=VLOOKUP($C177,'Lookup Lists'!$A$2:$C$23,3),"CS","Err"))))</f>
        <v>OK</v>
      </c>
      <c r="CH177" s="3" t="str">
        <f>IF(BM177=" ","OK",IF(ISBLANK(VLOOKUP(BM177,'Player List'!$A$3:$C$275,3)),"Err",IF(VLOOKUP(BM177,'Player List'!$A$3:$C$275,3)='Player Input'!$C177,"OK",IF(VLOOKUP(BM177,'Player List'!$A$3:$C$275,2)=VLOOKUP($C177,'Lookup Lists'!$A$2:$C$23,3),"CS","Err"))))</f>
        <v>OK</v>
      </c>
      <c r="CI177" s="43" t="str">
        <f>IF(BN177=" ","OK",IF(ISBLANK(VLOOKUP(BN177,'Player List'!$A$3:$C$275,3)),"Err",IF(VLOOKUP(BN177,'Player List'!$A$3:$C$275,3)='Player Input'!$C177,"OK",IF(VLOOKUP(BN177,'Player List'!$A$3:$C$275,2)=VLOOKUP($C177,'Lookup Lists'!$A$2:$C$23,3),"CS","Err"))))</f>
        <v>OK</v>
      </c>
    </row>
    <row r="178" spans="1:87" x14ac:dyDescent="0.2">
      <c r="A178" s="90">
        <v>42787</v>
      </c>
      <c r="B178" s="89" t="s">
        <v>273</v>
      </c>
      <c r="C178" s="89" t="s">
        <v>270</v>
      </c>
      <c r="D178" s="60" t="str">
        <f t="shared" si="106"/>
        <v>OK</v>
      </c>
      <c r="E178" s="42">
        <v>154</v>
      </c>
      <c r="F178" s="46" t="str">
        <f>VLOOKUP(E178,'Player List'!$A$3:$F$275,6)</f>
        <v>T WILSON</v>
      </c>
      <c r="G178" s="3">
        <v>153</v>
      </c>
      <c r="H178" s="46" t="str">
        <f>VLOOKUP(G178,'Player List'!$A$3:$F$275,6)</f>
        <v>S STEPHENSON</v>
      </c>
      <c r="I178" s="3">
        <v>245</v>
      </c>
      <c r="J178" s="46" t="str">
        <f>VLOOKUP(I178,'Player List'!$A$3:$F$275,6)</f>
        <v>S LAMBERT</v>
      </c>
      <c r="K178" s="3">
        <v>145</v>
      </c>
      <c r="L178" s="46" t="str">
        <f>VLOOKUP(K178,'Player List'!$A$3:$F$275,6)</f>
        <v>M ROBINSON</v>
      </c>
      <c r="M178" s="42">
        <v>268</v>
      </c>
      <c r="N178" s="46" t="str">
        <f>VLOOKUP(M178,'Player List'!$A$3:$F$275,6)</f>
        <v>I STEPHENSON</v>
      </c>
      <c r="O178" s="3">
        <v>147</v>
      </c>
      <c r="P178" s="46" t="str">
        <f>VLOOKUP(O178,'Player List'!$A$3:$F$275,6)</f>
        <v>G HARNWELL</v>
      </c>
      <c r="Q178" s="3">
        <v>144</v>
      </c>
      <c r="R178" s="46" t="str">
        <f>VLOOKUP(Q178,'Player List'!$A$3:$F$275,6)</f>
        <v>M LEAKE</v>
      </c>
      <c r="S178" s="3">
        <v>146</v>
      </c>
      <c r="T178" s="47" t="str">
        <f>VLOOKUP(S178,'Player List'!$A$3:$F$275,6)</f>
        <v>B GLOVER</v>
      </c>
      <c r="U178" s="46"/>
      <c r="V178" s="46" t="e">
        <f>VLOOKUP(U178,'Player List'!$A$3:$F$275,6)</f>
        <v>#N/A</v>
      </c>
      <c r="W178" s="46"/>
      <c r="X178" s="47" t="e">
        <f>VLOOKUP(W178,'Player List'!$A$3:$F$275,6)</f>
        <v>#N/A</v>
      </c>
      <c r="Y178" s="34"/>
      <c r="Z178" s="42">
        <v>21</v>
      </c>
      <c r="AA178" s="46" t="str">
        <f>VLOOKUP(Z178,'Player List'!$A$3:$F$275,6)</f>
        <v>O WATKINS</v>
      </c>
      <c r="AB178" s="3">
        <v>365</v>
      </c>
      <c r="AC178" s="46" t="str">
        <f>VLOOKUP(AB178,'Player List'!$A$3:$F$275,6)</f>
        <v>A MARFELL</v>
      </c>
      <c r="AD178" s="3">
        <v>273</v>
      </c>
      <c r="AE178" s="46" t="str">
        <f>VLOOKUP(AD178,'Player List'!$A$3:$F$275,6)</f>
        <v>J BEVAN</v>
      </c>
      <c r="AF178" s="3">
        <v>14</v>
      </c>
      <c r="AG178" s="47" t="str">
        <f>VLOOKUP(AF178,'Player List'!$A$3:$F$275,6)</f>
        <v>D BYWATER</v>
      </c>
      <c r="AH178" s="42">
        <v>366</v>
      </c>
      <c r="AI178" s="46" t="str">
        <f>VLOOKUP(AH178,'Player List'!$A$3:$F$275,6)</f>
        <v>J WOAKES</v>
      </c>
      <c r="AJ178" s="3">
        <v>279</v>
      </c>
      <c r="AK178" s="46" t="str">
        <f>VLOOKUP(AJ178,'Player List'!$A$3:$F$275,6)</f>
        <v>R MARTIN</v>
      </c>
      <c r="AL178" s="3">
        <v>19</v>
      </c>
      <c r="AM178" s="46" t="str">
        <f>VLOOKUP(AL178,'Player List'!$A$3:$F$275,6)</f>
        <v>J OAKMAN</v>
      </c>
      <c r="AN178" s="3">
        <v>13</v>
      </c>
      <c r="AO178" s="47" t="str">
        <f>VLOOKUP(AN178,'Player List'!$A$3:$F$275,6)</f>
        <v>G BYWATER</v>
      </c>
      <c r="AP178" s="46">
        <v>357</v>
      </c>
      <c r="AQ178" s="46" t="str">
        <f>VLOOKUP(AP178,'Player List'!$A$3:$F$275,6)</f>
        <v>C WOAKES</v>
      </c>
      <c r="AR178" s="46"/>
      <c r="AS178" s="47" t="e">
        <f>VLOOKUP(AR178,'Player List'!$A$3:$F$275,6)</f>
        <v>#N/A</v>
      </c>
      <c r="AU178" s="42">
        <f>IF(+E178&gt;0,E178," ")</f>
        <v>154</v>
      </c>
      <c r="AV178" s="3">
        <f>IF(+G178&gt;0,G178," ")</f>
        <v>153</v>
      </c>
      <c r="AW178" s="3">
        <f>IF(+I178&gt;0,I178," ")</f>
        <v>245</v>
      </c>
      <c r="AX178" s="3">
        <f>IF(+K178&gt;0,K178," ")</f>
        <v>145</v>
      </c>
      <c r="AY178" s="3">
        <f>IF(+M178&gt;0,M178," ")</f>
        <v>268</v>
      </c>
      <c r="AZ178" s="3">
        <f>IF(+O178&gt;0,O178," ")</f>
        <v>147</v>
      </c>
      <c r="BA178" s="3">
        <f>IF(+Q178&gt;0,Q178," ")</f>
        <v>144</v>
      </c>
      <c r="BB178" s="3">
        <f>IF(+S178&gt;0,S178," ")</f>
        <v>146</v>
      </c>
      <c r="BC178" s="3" t="str">
        <f t="shared" si="107"/>
        <v xml:space="preserve"> </v>
      </c>
      <c r="BD178" s="3" t="str">
        <f t="shared" si="108"/>
        <v xml:space="preserve"> </v>
      </c>
      <c r="BE178" s="42">
        <f>IF(+Z178&gt;0,Z178," ")</f>
        <v>21</v>
      </c>
      <c r="BF178" s="3">
        <f>IF(+AB178&gt;0,AB178," ")</f>
        <v>365</v>
      </c>
      <c r="BG178" s="3">
        <f>IF(+AD178&gt;0,AD178," ")</f>
        <v>273</v>
      </c>
      <c r="BH178" s="3">
        <f>IF(+AF178&gt;0,AF178," ")</f>
        <v>14</v>
      </c>
      <c r="BI178" s="3">
        <f>IF(+AH178&gt;0,AH178," ")</f>
        <v>366</v>
      </c>
      <c r="BJ178" s="3">
        <f>IF(+AJ178&gt;0,AJ178," ")</f>
        <v>279</v>
      </c>
      <c r="BK178" s="3">
        <f>IF(+AL178&gt;0,AL178," ")</f>
        <v>19</v>
      </c>
      <c r="BL178" s="3">
        <f>IF(+AN178&gt;0,AN178," ")</f>
        <v>13</v>
      </c>
      <c r="BM178" s="3">
        <f t="shared" si="109"/>
        <v>357</v>
      </c>
      <c r="BN178" s="43" t="str">
        <f t="shared" si="110"/>
        <v xml:space="preserve"> </v>
      </c>
      <c r="BP178" s="42" t="str">
        <f>IF(AU178=" ","OK",IF(ISBLANK(VLOOKUP(AU178,'Player List'!$A$3:$C$275,3)),"Err",IF(VLOOKUP(AU178,'Player List'!$A$3:$C$275,3)='Player Input'!$B178,"OK",IF(VLOOKUP(AU178,'Player List'!$A$3:$C$275,2)=VLOOKUP($B178,'Lookup Lists'!$A$2:$C$23,3),"CS","Err"))))</f>
        <v>OK</v>
      </c>
      <c r="BQ178" s="3" t="str">
        <f>IF(AV178=" ","OK",IF(ISBLANK(VLOOKUP(AV178,'Player List'!$A$3:$C$275,3)),"Err",IF(VLOOKUP(AV178,'Player List'!$A$3:$C$275,3)='Player Input'!$B178,"OK",IF(VLOOKUP(AV178,'Player List'!$A$3:$C$275,2)=VLOOKUP($B178,'Lookup Lists'!$A$2:$C$23,3),"CS","Err"))))</f>
        <v>OK</v>
      </c>
      <c r="BR178" s="3" t="str">
        <f>IF(AW178=" ","OK",IF(ISBLANK(VLOOKUP(AW178,'Player List'!$A$3:$C$275,3)),"Err",IF(VLOOKUP(AW178,'Player List'!$A$3:$C$275,3)='Player Input'!$B178,"OK",IF(VLOOKUP(AW178,'Player List'!$A$3:$C$275,2)=VLOOKUP($B178,'Lookup Lists'!$A$2:$C$23,3),"CS","Err"))))</f>
        <v>OK</v>
      </c>
      <c r="BS178" s="3" t="str">
        <f>IF(AX178=" ","OK",IF(ISBLANK(VLOOKUP(AX178,'Player List'!$A$3:$C$275,3)),"Err",IF(VLOOKUP(AX178,'Player List'!$A$3:$C$275,3)='Player Input'!$B178,"OK",IF(VLOOKUP(AX178,'Player List'!$A$3:$C$275,2)=VLOOKUP($B178,'Lookup Lists'!$A$2:$C$23,3),"CS","Err"))))</f>
        <v>OK</v>
      </c>
      <c r="BT178" s="3" t="str">
        <f>IF(AY178=" ","OK",IF(ISBLANK(VLOOKUP(AY178,'Player List'!$A$3:$C$275,3)),"Err",IF(VLOOKUP(AY178,'Player List'!$A$3:$C$275,3)='Player Input'!$B178,"OK",IF(VLOOKUP(AY178,'Player List'!$A$3:$C$275,2)=VLOOKUP($B178,'Lookup Lists'!$A$2:$C$23,3),"CS","Err"))))</f>
        <v>OK</v>
      </c>
      <c r="BU178" s="3" t="str">
        <f>IF(AZ178=" ","OK",IF(ISBLANK(VLOOKUP(AZ178,'Player List'!$A$3:$C$275,3)),"Err",IF(VLOOKUP(AZ178,'Player List'!$A$3:$C$275,3)='Player Input'!$B178,"OK",IF(VLOOKUP(AZ178,'Player List'!$A$3:$C$275,2)=VLOOKUP($B178,'Lookup Lists'!$A$2:$C$23,3),"CS","Err"))))</f>
        <v>OK</v>
      </c>
      <c r="BV178" s="3" t="str">
        <f>IF(BA178=" ","OK",IF(ISBLANK(VLOOKUP(BA178,'Player List'!$A$3:$C$275,3)),"Err",IF(VLOOKUP(BA178,'Player List'!$A$3:$C$275,3)='Player Input'!$B178,"OK",IF(VLOOKUP(BA178,'Player List'!$A$3:$C$275,2)=VLOOKUP($B178,'Lookup Lists'!$A$2:$C$23,3),"CS","Err"))))</f>
        <v>OK</v>
      </c>
      <c r="BW178" s="3" t="str">
        <f>IF(BB178=" ","OK",IF(ISBLANK(VLOOKUP(BB178,'Player List'!$A$3:$C$275,3)),"Err",IF(VLOOKUP(BB178,'Player List'!$A$3:$C$275,3)='Player Input'!$B178,"OK",IF(VLOOKUP(BB178,'Player List'!$A$3:$C$275,2)=VLOOKUP($B178,'Lookup Lists'!$A$2:$C$23,3),"CS","Err"))))</f>
        <v>OK</v>
      </c>
      <c r="BX178" s="3" t="str">
        <f>IF(BC178=" ","OK",IF(ISBLANK(VLOOKUP(BC178,'Player List'!$A$3:$C$275,3)),"Err",IF(VLOOKUP(BC178,'Player List'!$A$3:$C$275,3)='Player Input'!$B178,"OK",IF(VLOOKUP(BC178,'Player List'!$A$3:$C$275,2)=VLOOKUP($B178,'Lookup Lists'!$A$2:$C$23,3),"CS","Err"))))</f>
        <v>OK</v>
      </c>
      <c r="BY178" s="3" t="str">
        <f>IF(BD178=" ","OK",IF(ISBLANK(VLOOKUP(BD178,'Player List'!$A$3:$C$275,3)),"Err",IF(VLOOKUP(BD178,'Player List'!$A$3:$C$275,3)='Player Input'!$B178,"OK",IF(VLOOKUP(BD178,'Player List'!$A$3:$C$275,2)=VLOOKUP($B178,'Lookup Lists'!$A$2:$C$23,3),"CS","Err"))))</f>
        <v>OK</v>
      </c>
      <c r="BZ178" s="42" t="str">
        <f>IF(BE178=" ","OK",IF(ISBLANK(VLOOKUP(BE178,'Player List'!$A$3:$C$275,3)),"Err",IF(VLOOKUP(BE178,'Player List'!$A$3:$C$275,3)='Player Input'!$C178,"OK",IF(VLOOKUP(BE178,'Player List'!$A$3:$C$275,2)=VLOOKUP($C178,'Lookup Lists'!$A$2:$C$23,3),"CS","Err"))))</f>
        <v>OK</v>
      </c>
      <c r="CA178" s="3" t="str">
        <f>IF(BF178=" ","OK",IF(ISBLANK(VLOOKUP(BF178,'Player List'!$A$3:$C$275,3)),"Err",IF(VLOOKUP(BF178,'Player List'!$A$3:$C$275,3)='Player Input'!$C178,"OK",IF(VLOOKUP(BF178,'Player List'!$A$3:$C$275,2)=VLOOKUP($C178,'Lookup Lists'!$A$2:$C$23,3),"CS","Err"))))</f>
        <v>OK</v>
      </c>
      <c r="CB178" s="3" t="str">
        <f>IF(BG178=" ","OK",IF(ISBLANK(VLOOKUP(BG178,'Player List'!$A$3:$C$275,3)),"Err",IF(VLOOKUP(BG178,'Player List'!$A$3:$C$275,3)='Player Input'!$C178,"OK",IF(VLOOKUP(BG178,'Player List'!$A$3:$C$275,2)=VLOOKUP($C178,'Lookup Lists'!$A$2:$C$23,3),"CS","Err"))))</f>
        <v>OK</v>
      </c>
      <c r="CC178" s="3" t="str">
        <f>IF(BH178=" ","OK",IF(ISBLANK(VLOOKUP(BH178,'Player List'!$A$3:$C$275,3)),"Err",IF(VLOOKUP(BH178,'Player List'!$A$3:$C$275,3)='Player Input'!$C178,"OK",IF(VLOOKUP(BH178,'Player List'!$A$3:$C$275,2)=VLOOKUP($C178,'Lookup Lists'!$A$2:$C$23,3),"CS","Err"))))</f>
        <v>OK</v>
      </c>
      <c r="CD178" s="3" t="str">
        <f>IF(BI178=" ","OK",IF(ISBLANK(VLOOKUP(BI178,'Player List'!$A$3:$C$275,3)),"Err",IF(VLOOKUP(BI178,'Player List'!$A$3:$C$275,3)='Player Input'!$C178,"OK",IF(VLOOKUP(BI178,'Player List'!$A$3:$C$275,2)=VLOOKUP($C178,'Lookup Lists'!$A$2:$C$23,3),"CS","Err"))))</f>
        <v>OK</v>
      </c>
      <c r="CE178" s="3" t="str">
        <f>IF(BJ178=" ","OK",IF(ISBLANK(VLOOKUP(BJ178,'Player List'!$A$3:$C$275,3)),"Err",IF(VLOOKUP(BJ178,'Player List'!$A$3:$C$275,3)='Player Input'!$C178,"OK",IF(VLOOKUP(BJ178,'Player List'!$A$3:$C$275,2)=VLOOKUP($C178,'Lookup Lists'!$A$2:$C$23,3),"CS","Err"))))</f>
        <v>OK</v>
      </c>
      <c r="CF178" s="3" t="str">
        <f>IF(BK178=" ","OK",IF(ISBLANK(VLOOKUP(BK178,'Player List'!$A$3:$C$275,3)),"Err",IF(VLOOKUP(BK178,'Player List'!$A$3:$C$275,3)='Player Input'!$C178,"OK",IF(VLOOKUP(BK178,'Player List'!$A$3:$C$275,2)=VLOOKUP($C178,'Lookup Lists'!$A$2:$C$23,3),"CS","Err"))))</f>
        <v>OK</v>
      </c>
      <c r="CG178" s="3" t="str">
        <f>IF(BL178=" ","OK",IF(ISBLANK(VLOOKUP(BL178,'Player List'!$A$3:$C$275,3)),"Err",IF(VLOOKUP(BL178,'Player List'!$A$3:$C$275,3)='Player Input'!$C178,"OK",IF(VLOOKUP(BL178,'Player List'!$A$3:$C$275,2)=VLOOKUP($C178,'Lookup Lists'!$A$2:$C$23,3),"CS","Err"))))</f>
        <v>OK</v>
      </c>
      <c r="CH178" s="3" t="str">
        <f>IF(BM178=" ","OK",IF(ISBLANK(VLOOKUP(BM178,'Player List'!$A$3:$C$275,3)),"Err",IF(VLOOKUP(BM178,'Player List'!$A$3:$C$275,3)='Player Input'!$C178,"OK",IF(VLOOKUP(BM178,'Player List'!$A$3:$C$275,2)=VLOOKUP($C178,'Lookup Lists'!$A$2:$C$23,3),"CS","Err"))))</f>
        <v>OK</v>
      </c>
      <c r="CI178" s="43" t="str">
        <f>IF(BN178=" ","OK",IF(ISBLANK(VLOOKUP(BN178,'Player List'!$A$3:$C$275,3)),"Err",IF(VLOOKUP(BN178,'Player List'!$A$3:$C$275,3)='Player Input'!$C178,"OK",IF(VLOOKUP(BN178,'Player List'!$A$3:$C$275,2)=VLOOKUP($C178,'Lookup Lists'!$A$2:$C$23,3),"CS","Err"))))</f>
        <v>OK</v>
      </c>
    </row>
    <row r="179" spans="1:87" x14ac:dyDescent="0.2">
      <c r="A179" s="90">
        <v>42787</v>
      </c>
      <c r="B179" s="89" t="s">
        <v>390</v>
      </c>
      <c r="C179" s="89" t="s">
        <v>260</v>
      </c>
      <c r="D179" s="60" t="str">
        <f t="shared" si="106"/>
        <v>OK</v>
      </c>
      <c r="E179" s="42">
        <v>363</v>
      </c>
      <c r="F179" s="46" t="str">
        <f>VLOOKUP(E179,'Player List'!$A$3:$F$275,6)</f>
        <v>S MASON</v>
      </c>
      <c r="G179" s="3">
        <v>344</v>
      </c>
      <c r="H179" s="46" t="str">
        <f>VLOOKUP(G179,'Player List'!$A$3:$F$275,6)</f>
        <v>J TIDY</v>
      </c>
      <c r="I179" s="3">
        <v>339</v>
      </c>
      <c r="J179" s="46" t="str">
        <f>VLOOKUP(I179,'Player List'!$A$3:$F$275,6)</f>
        <v>R HARRIS</v>
      </c>
      <c r="K179" s="3">
        <v>342</v>
      </c>
      <c r="L179" s="46" t="str">
        <f>VLOOKUP(K179,'Player List'!$A$3:$F$275,6)</f>
        <v>K WOODEN</v>
      </c>
      <c r="M179" s="42">
        <v>346</v>
      </c>
      <c r="N179" s="46" t="str">
        <f>VLOOKUP(M179,'Player List'!$A$3:$F$275,6)</f>
        <v>R WILLIAMS</v>
      </c>
      <c r="O179" s="3">
        <v>362</v>
      </c>
      <c r="P179" s="46" t="str">
        <f>VLOOKUP(O179,'Player List'!$A$3:$F$275,6)</f>
        <v>P BEARMAN</v>
      </c>
      <c r="Q179" s="3">
        <v>343</v>
      </c>
      <c r="R179" s="46" t="str">
        <f>VLOOKUP(Q179,'Player List'!$A$3:$F$275,6)</f>
        <v>J MILLER</v>
      </c>
      <c r="S179" s="3">
        <v>340</v>
      </c>
      <c r="T179" s="47" t="str">
        <f>VLOOKUP(S179,'Player List'!$A$3:$F$275,6)</f>
        <v>J KNOWLES</v>
      </c>
      <c r="U179" s="46">
        <v>351</v>
      </c>
      <c r="V179" s="46" t="str">
        <f>VLOOKUP(U179,'Player List'!$A$3:$F$275,6)</f>
        <v>T NEILSON</v>
      </c>
      <c r="W179" s="46"/>
      <c r="X179" s="47" t="e">
        <f>VLOOKUP(W179,'Player List'!$A$3:$F$275,6)</f>
        <v>#N/A</v>
      </c>
      <c r="Y179" s="34"/>
      <c r="Z179" s="42">
        <v>31</v>
      </c>
      <c r="AA179" s="46" t="str">
        <f>VLOOKUP(Z179,'Player List'!$A$3:$F$275,6)</f>
        <v>J BRYANT</v>
      </c>
      <c r="AB179" s="3">
        <v>257</v>
      </c>
      <c r="AC179" s="46" t="str">
        <f>VLOOKUP(AB179,'Player List'!$A$3:$F$275,6)</f>
        <v>E KEMP</v>
      </c>
      <c r="AD179" s="3">
        <v>274</v>
      </c>
      <c r="AE179" s="46" t="str">
        <f>VLOOKUP(AD179,'Player List'!$A$3:$F$275,6)</f>
        <v>B ROGERS</v>
      </c>
      <c r="AF179" s="3">
        <v>34</v>
      </c>
      <c r="AG179" s="47" t="str">
        <f>VLOOKUP(AF179,'Player List'!$A$3:$F$275,6)</f>
        <v>D BOTT</v>
      </c>
      <c r="AH179" s="42">
        <v>32</v>
      </c>
      <c r="AI179" s="46" t="str">
        <f>VLOOKUP(AH179,'Player List'!$A$3:$F$275,6)</f>
        <v>K O'CONNOR</v>
      </c>
      <c r="AJ179" s="3">
        <v>33</v>
      </c>
      <c r="AK179" s="46" t="str">
        <f>VLOOKUP(AJ179,'Player List'!$A$3:$F$275,6)</f>
        <v>D TOLSON</v>
      </c>
      <c r="AL179" s="3">
        <v>30</v>
      </c>
      <c r="AM179" s="46" t="str">
        <f>VLOOKUP(AL179,'Player List'!$A$3:$F$275,6)</f>
        <v>J CATON</v>
      </c>
      <c r="AN179" s="3">
        <v>29</v>
      </c>
      <c r="AO179" s="47" t="str">
        <f>VLOOKUP(AN179,'Player List'!$A$3:$F$275,6)</f>
        <v>I PORTER</v>
      </c>
      <c r="AP179" s="46">
        <v>49</v>
      </c>
      <c r="AQ179" s="46" t="str">
        <f>VLOOKUP(AP179,'Player List'!$A$3:$F$275,6)</f>
        <v>L KEMP</v>
      </c>
      <c r="AR179" s="46"/>
      <c r="AS179" s="47" t="e">
        <f>VLOOKUP(AR179,'Player List'!$A$3:$F$275,6)</f>
        <v>#N/A</v>
      </c>
      <c r="AU179" s="42">
        <f t="shared" si="111"/>
        <v>363</v>
      </c>
      <c r="AV179" s="3">
        <f t="shared" si="112"/>
        <v>344</v>
      </c>
      <c r="AW179" s="3">
        <f t="shared" si="113"/>
        <v>339</v>
      </c>
      <c r="AX179" s="3">
        <f t="shared" si="114"/>
        <v>342</v>
      </c>
      <c r="AY179" s="3">
        <f t="shared" si="115"/>
        <v>346</v>
      </c>
      <c r="AZ179" s="3">
        <f t="shared" si="116"/>
        <v>362</v>
      </c>
      <c r="BA179" s="3">
        <f t="shared" si="117"/>
        <v>343</v>
      </c>
      <c r="BB179" s="3">
        <f t="shared" si="118"/>
        <v>340</v>
      </c>
      <c r="BC179" s="3">
        <f t="shared" si="107"/>
        <v>351</v>
      </c>
      <c r="BD179" s="3" t="str">
        <f t="shared" si="108"/>
        <v xml:space="preserve"> </v>
      </c>
      <c r="BE179" s="42">
        <f t="shared" si="119"/>
        <v>31</v>
      </c>
      <c r="BF179" s="3">
        <f t="shared" si="120"/>
        <v>257</v>
      </c>
      <c r="BG179" s="3">
        <f t="shared" si="121"/>
        <v>274</v>
      </c>
      <c r="BH179" s="3">
        <f t="shared" si="122"/>
        <v>34</v>
      </c>
      <c r="BI179" s="3">
        <f t="shared" si="123"/>
        <v>32</v>
      </c>
      <c r="BJ179" s="3">
        <f t="shared" si="124"/>
        <v>33</v>
      </c>
      <c r="BK179" s="3">
        <f t="shared" si="125"/>
        <v>30</v>
      </c>
      <c r="BL179" s="3">
        <f t="shared" si="126"/>
        <v>29</v>
      </c>
      <c r="BM179" s="3">
        <f t="shared" si="109"/>
        <v>49</v>
      </c>
      <c r="BN179" s="43" t="str">
        <f t="shared" si="110"/>
        <v xml:space="preserve"> </v>
      </c>
      <c r="BP179" s="42" t="str">
        <f>IF(AU179=" ","OK",IF(ISBLANK(VLOOKUP(AU179,'Player List'!$A$3:$C$275,3)),"Err",IF(VLOOKUP(AU179,'Player List'!$A$3:$C$275,3)='Player Input'!$B179,"OK",IF(VLOOKUP(AU179,'Player List'!$A$3:$C$275,2)=VLOOKUP($B179,'Lookup Lists'!$A$2:$C$23,3),"CS","Err"))))</f>
        <v>OK</v>
      </c>
      <c r="BQ179" s="3" t="str">
        <f>IF(AV179=" ","OK",IF(ISBLANK(VLOOKUP(AV179,'Player List'!$A$3:$C$275,3)),"Err",IF(VLOOKUP(AV179,'Player List'!$A$3:$C$275,3)='Player Input'!$B179,"OK",IF(VLOOKUP(AV179,'Player List'!$A$3:$C$275,2)=VLOOKUP($B179,'Lookup Lists'!$A$2:$C$23,3),"CS","Err"))))</f>
        <v>OK</v>
      </c>
      <c r="BR179" s="3" t="str">
        <f>IF(AW179=" ","OK",IF(ISBLANK(VLOOKUP(AW179,'Player List'!$A$3:$C$275,3)),"Err",IF(VLOOKUP(AW179,'Player List'!$A$3:$C$275,3)='Player Input'!$B179,"OK",IF(VLOOKUP(AW179,'Player List'!$A$3:$C$275,2)=VLOOKUP($B179,'Lookup Lists'!$A$2:$C$23,3),"CS","Err"))))</f>
        <v>OK</v>
      </c>
      <c r="BS179" s="3" t="str">
        <f>IF(AX179=" ","OK",IF(ISBLANK(VLOOKUP(AX179,'Player List'!$A$3:$C$275,3)),"Err",IF(VLOOKUP(AX179,'Player List'!$A$3:$C$275,3)='Player Input'!$B179,"OK",IF(VLOOKUP(AX179,'Player List'!$A$3:$C$275,2)=VLOOKUP($B179,'Lookup Lists'!$A$2:$C$23,3),"CS","Err"))))</f>
        <v>OK</v>
      </c>
      <c r="BT179" s="3" t="str">
        <f>IF(AY179=" ","OK",IF(ISBLANK(VLOOKUP(AY179,'Player List'!$A$3:$C$275,3)),"Err",IF(VLOOKUP(AY179,'Player List'!$A$3:$C$275,3)='Player Input'!$B179,"OK",IF(VLOOKUP(AY179,'Player List'!$A$3:$C$275,2)=VLOOKUP($B179,'Lookup Lists'!$A$2:$C$23,3),"CS","Err"))))</f>
        <v>OK</v>
      </c>
      <c r="BU179" s="3" t="str">
        <f>IF(AZ179=" ","OK",IF(ISBLANK(VLOOKUP(AZ179,'Player List'!$A$3:$C$275,3)),"Err",IF(VLOOKUP(AZ179,'Player List'!$A$3:$C$275,3)='Player Input'!$B179,"OK",IF(VLOOKUP(AZ179,'Player List'!$A$3:$C$275,2)=VLOOKUP($B179,'Lookup Lists'!$A$2:$C$23,3),"CS","Err"))))</f>
        <v>OK</v>
      </c>
      <c r="BV179" s="3" t="str">
        <f>IF(BA179=" ","OK",IF(ISBLANK(VLOOKUP(BA179,'Player List'!$A$3:$C$275,3)),"Err",IF(VLOOKUP(BA179,'Player List'!$A$3:$C$275,3)='Player Input'!$B179,"OK",IF(VLOOKUP(BA179,'Player List'!$A$3:$C$275,2)=VLOOKUP($B179,'Lookup Lists'!$A$2:$C$23,3),"CS","Err"))))</f>
        <v>OK</v>
      </c>
      <c r="BW179" s="3" t="str">
        <f>IF(BB179=" ","OK",IF(ISBLANK(VLOOKUP(BB179,'Player List'!$A$3:$C$275,3)),"Err",IF(VLOOKUP(BB179,'Player List'!$A$3:$C$275,3)='Player Input'!$B179,"OK",IF(VLOOKUP(BB179,'Player List'!$A$3:$C$275,2)=VLOOKUP($B179,'Lookup Lists'!$A$2:$C$23,3),"CS","Err"))))</f>
        <v>OK</v>
      </c>
      <c r="BX179" s="3" t="str">
        <f>IF(BC179=" ","OK",IF(ISBLANK(VLOOKUP(BC179,'Player List'!$A$3:$C$275,3)),"Err",IF(VLOOKUP(BC179,'Player List'!$A$3:$C$275,3)='Player Input'!$B179,"OK",IF(VLOOKUP(BC179,'Player List'!$A$3:$C$275,2)=VLOOKUP($B179,'Lookup Lists'!$A$2:$C$23,3),"CS","Err"))))</f>
        <v>OK</v>
      </c>
      <c r="BY179" s="3" t="str">
        <f>IF(BD179=" ","OK",IF(ISBLANK(VLOOKUP(BD179,'Player List'!$A$3:$C$275,3)),"Err",IF(VLOOKUP(BD179,'Player List'!$A$3:$C$275,3)='Player Input'!$B179,"OK",IF(VLOOKUP(BD179,'Player List'!$A$3:$C$275,2)=VLOOKUP($B179,'Lookup Lists'!$A$2:$C$23,3),"CS","Err"))))</f>
        <v>OK</v>
      </c>
      <c r="BZ179" s="42" t="str">
        <f>IF(BE179=" ","OK",IF(ISBLANK(VLOOKUP(BE179,'Player List'!$A$3:$C$275,3)),"Err",IF(VLOOKUP(BE179,'Player List'!$A$3:$C$275,3)='Player Input'!$C179,"OK",IF(VLOOKUP(BE179,'Player List'!$A$3:$C$275,2)=VLOOKUP($C179,'Lookup Lists'!$A$2:$C$23,3),"CS","Err"))))</f>
        <v>OK</v>
      </c>
      <c r="CA179" s="3" t="str">
        <f>IF(BF179=" ","OK",IF(ISBLANK(VLOOKUP(BF179,'Player List'!$A$3:$C$275,3)),"Err",IF(VLOOKUP(BF179,'Player List'!$A$3:$C$275,3)='Player Input'!$C179,"OK",IF(VLOOKUP(BF179,'Player List'!$A$3:$C$275,2)=VLOOKUP($C179,'Lookup Lists'!$A$2:$C$23,3),"CS","Err"))))</f>
        <v>OK</v>
      </c>
      <c r="CB179" s="3" t="str">
        <f>IF(BG179=" ","OK",IF(ISBLANK(VLOOKUP(BG179,'Player List'!$A$3:$C$275,3)),"Err",IF(VLOOKUP(BG179,'Player List'!$A$3:$C$275,3)='Player Input'!$C179,"OK",IF(VLOOKUP(BG179,'Player List'!$A$3:$C$275,2)=VLOOKUP($C179,'Lookup Lists'!$A$2:$C$23,3),"CS","Err"))))</f>
        <v>OK</v>
      </c>
      <c r="CC179" s="3" t="str">
        <f>IF(BH179=" ","OK",IF(ISBLANK(VLOOKUP(BH179,'Player List'!$A$3:$C$275,3)),"Err",IF(VLOOKUP(BH179,'Player List'!$A$3:$C$275,3)='Player Input'!$C179,"OK",IF(VLOOKUP(BH179,'Player List'!$A$3:$C$275,2)=VLOOKUP($C179,'Lookup Lists'!$A$2:$C$23,3),"CS","Err"))))</f>
        <v>OK</v>
      </c>
      <c r="CD179" s="3" t="str">
        <f>IF(BI179=" ","OK",IF(ISBLANK(VLOOKUP(BI179,'Player List'!$A$3:$C$275,3)),"Err",IF(VLOOKUP(BI179,'Player List'!$A$3:$C$275,3)='Player Input'!$C179,"OK",IF(VLOOKUP(BI179,'Player List'!$A$3:$C$275,2)=VLOOKUP($C179,'Lookup Lists'!$A$2:$C$23,3),"CS","Err"))))</f>
        <v>OK</v>
      </c>
      <c r="CE179" s="3" t="str">
        <f>IF(BJ179=" ","OK",IF(ISBLANK(VLOOKUP(BJ179,'Player List'!$A$3:$C$275,3)),"Err",IF(VLOOKUP(BJ179,'Player List'!$A$3:$C$275,3)='Player Input'!$C179,"OK",IF(VLOOKUP(BJ179,'Player List'!$A$3:$C$275,2)=VLOOKUP($C179,'Lookup Lists'!$A$2:$C$23,3),"CS","Err"))))</f>
        <v>OK</v>
      </c>
      <c r="CF179" s="3" t="str">
        <f>IF(BK179=" ","OK",IF(ISBLANK(VLOOKUP(BK179,'Player List'!$A$3:$C$275,3)),"Err",IF(VLOOKUP(BK179,'Player List'!$A$3:$C$275,3)='Player Input'!$C179,"OK",IF(VLOOKUP(BK179,'Player List'!$A$3:$C$275,2)=VLOOKUP($C179,'Lookup Lists'!$A$2:$C$23,3),"CS","Err"))))</f>
        <v>OK</v>
      </c>
      <c r="CG179" s="3" t="str">
        <f>IF(BL179=" ","OK",IF(ISBLANK(VLOOKUP(BL179,'Player List'!$A$3:$C$275,3)),"Err",IF(VLOOKUP(BL179,'Player List'!$A$3:$C$275,3)='Player Input'!$C179,"OK",IF(VLOOKUP(BL179,'Player List'!$A$3:$C$275,2)=VLOOKUP($C179,'Lookup Lists'!$A$2:$C$23,3),"CS","Err"))))</f>
        <v>OK</v>
      </c>
      <c r="CH179" s="3" t="str">
        <f>IF(BM179=" ","OK",IF(ISBLANK(VLOOKUP(BM179,'Player List'!$A$3:$C$275,3)),"Err",IF(VLOOKUP(BM179,'Player List'!$A$3:$C$275,3)='Player Input'!$C179,"OK",IF(VLOOKUP(BM179,'Player List'!$A$3:$C$275,2)=VLOOKUP($C179,'Lookup Lists'!$A$2:$C$23,3),"CS","Err"))))</f>
        <v>OK</v>
      </c>
      <c r="CI179" s="43" t="str">
        <f>IF(BN179=" ","OK",IF(ISBLANK(VLOOKUP(BN179,'Player List'!$A$3:$C$275,3)),"Err",IF(VLOOKUP(BN179,'Player List'!$A$3:$C$275,3)='Player Input'!$C179,"OK",IF(VLOOKUP(BN179,'Player List'!$A$3:$C$275,2)=VLOOKUP($C179,'Lookup Lists'!$A$2:$C$23,3),"CS","Err"))))</f>
        <v>OK</v>
      </c>
    </row>
    <row r="180" spans="1:87" x14ac:dyDescent="0.2">
      <c r="A180" s="108">
        <v>42787</v>
      </c>
      <c r="B180" s="109" t="s">
        <v>350</v>
      </c>
      <c r="C180" s="109" t="s">
        <v>389</v>
      </c>
      <c r="D180" s="60" t="str">
        <f t="shared" si="106"/>
        <v>OK</v>
      </c>
      <c r="E180" s="42">
        <v>48</v>
      </c>
      <c r="F180" s="46" t="str">
        <f>VLOOKUP(E180,'Player List'!$A$3:$F$275,6)</f>
        <v>G GANGE</v>
      </c>
      <c r="G180" s="3">
        <v>181</v>
      </c>
      <c r="H180" s="46" t="str">
        <f>VLOOKUP(G180,'Player List'!$A$3:$F$275,6)</f>
        <v>D FOULKES</v>
      </c>
      <c r="I180" s="3">
        <v>47</v>
      </c>
      <c r="J180" s="46" t="str">
        <f>VLOOKUP(I180,'Player List'!$A$3:$F$275,6)</f>
        <v>B GANGE</v>
      </c>
      <c r="K180" s="3">
        <v>46</v>
      </c>
      <c r="L180" s="46" t="str">
        <f>VLOOKUP(K180,'Player List'!$A$3:$F$275,6)</f>
        <v>J COOPER</v>
      </c>
      <c r="M180" s="42">
        <v>214</v>
      </c>
      <c r="N180" s="46" t="str">
        <f>VLOOKUP(M180,'Player List'!$A$3:$F$275,6)</f>
        <v>D EVERY</v>
      </c>
      <c r="O180" s="3">
        <v>62</v>
      </c>
      <c r="P180" s="46" t="str">
        <f>VLOOKUP(O180,'Player List'!$A$3:$F$275,6)</f>
        <v>D REES</v>
      </c>
      <c r="Q180" s="3">
        <v>219</v>
      </c>
      <c r="R180" s="46" t="str">
        <f>VLOOKUP(Q180,'Player List'!$A$3:$F$275,6)</f>
        <v>G PRES</v>
      </c>
      <c r="S180" s="3">
        <v>313</v>
      </c>
      <c r="T180" s="47" t="str">
        <f>VLOOKUP(S180,'Player List'!$A$3:$F$275,6)</f>
        <v>B CONSTABLE</v>
      </c>
      <c r="U180" s="46"/>
      <c r="V180" s="46" t="e">
        <f>VLOOKUP(U180,'Player List'!$A$3:$F$275,6)</f>
        <v>#N/A</v>
      </c>
      <c r="W180" s="46"/>
      <c r="X180" s="47" t="e">
        <f>VLOOKUP(W180,'Player List'!$A$3:$F$275,6)</f>
        <v>#N/A</v>
      </c>
      <c r="Y180" s="34"/>
      <c r="Z180" s="42">
        <v>361</v>
      </c>
      <c r="AA180" s="46" t="str">
        <f>VLOOKUP(Z180,'Player List'!$A$3:$F$275,6)</f>
        <v>J MACNAUGHTON</v>
      </c>
      <c r="AB180" s="3">
        <v>338</v>
      </c>
      <c r="AC180" s="46" t="str">
        <f>VLOOKUP(AB180,'Player List'!$A$3:$F$275,6)</f>
        <v>R WALDEN</v>
      </c>
      <c r="AD180" s="3">
        <v>353</v>
      </c>
      <c r="AE180" s="46" t="str">
        <f>VLOOKUP(AD180,'Player List'!$A$3:$F$275,6)</f>
        <v>T ORLEY</v>
      </c>
      <c r="AF180" s="3">
        <v>278</v>
      </c>
      <c r="AG180" s="47" t="str">
        <f>VLOOKUP(AF180,'Player List'!$A$3:$F$275,6)</f>
        <v>P KENNETT</v>
      </c>
      <c r="AH180" s="42">
        <v>359</v>
      </c>
      <c r="AI180" s="46" t="str">
        <f>VLOOKUP(AH180,'Player List'!$A$3:$F$275,6)</f>
        <v>B HUSTWAYTE</v>
      </c>
      <c r="AJ180" s="3">
        <v>360</v>
      </c>
      <c r="AK180" s="46" t="str">
        <f>VLOOKUP(AJ180,'Player List'!$A$3:$F$275,6)</f>
        <v>P GOULDING</v>
      </c>
      <c r="AL180" s="3">
        <v>334</v>
      </c>
      <c r="AM180" s="46" t="str">
        <f>VLOOKUP(AL180,'Player List'!$A$3:$F$275,6)</f>
        <v>J TROUT</v>
      </c>
      <c r="AN180" s="3">
        <v>331</v>
      </c>
      <c r="AO180" s="47" t="str">
        <f>VLOOKUP(AN180,'Player List'!$A$3:$F$275,6)</f>
        <v>L ANSON</v>
      </c>
      <c r="AP180" s="46"/>
      <c r="AQ180" s="46" t="e">
        <f>VLOOKUP(AP180,'Player List'!$A$3:$F$275,6)</f>
        <v>#N/A</v>
      </c>
      <c r="AR180" s="46"/>
      <c r="AS180" s="47" t="e">
        <f>VLOOKUP(AR180,'Player List'!$A$3:$F$275,6)</f>
        <v>#N/A</v>
      </c>
      <c r="AU180" s="42">
        <f t="shared" si="111"/>
        <v>48</v>
      </c>
      <c r="AV180" s="3">
        <f t="shared" si="112"/>
        <v>181</v>
      </c>
      <c r="AW180" s="3">
        <f t="shared" si="113"/>
        <v>47</v>
      </c>
      <c r="AX180" s="3">
        <f t="shared" si="114"/>
        <v>46</v>
      </c>
      <c r="AY180" s="3">
        <f t="shared" si="115"/>
        <v>214</v>
      </c>
      <c r="AZ180" s="3">
        <f t="shared" si="116"/>
        <v>62</v>
      </c>
      <c r="BA180" s="3">
        <f t="shared" si="117"/>
        <v>219</v>
      </c>
      <c r="BB180" s="3">
        <f t="shared" si="118"/>
        <v>313</v>
      </c>
      <c r="BC180" s="3" t="str">
        <f t="shared" si="107"/>
        <v xml:space="preserve"> </v>
      </c>
      <c r="BD180" s="3" t="str">
        <f t="shared" si="108"/>
        <v xml:space="preserve"> </v>
      </c>
      <c r="BE180" s="42">
        <f t="shared" si="119"/>
        <v>361</v>
      </c>
      <c r="BF180" s="3">
        <f t="shared" si="120"/>
        <v>338</v>
      </c>
      <c r="BG180" s="3">
        <f t="shared" si="121"/>
        <v>353</v>
      </c>
      <c r="BH180" s="3">
        <f t="shared" si="122"/>
        <v>278</v>
      </c>
      <c r="BI180" s="3">
        <f t="shared" si="123"/>
        <v>359</v>
      </c>
      <c r="BJ180" s="3">
        <f t="shared" si="124"/>
        <v>360</v>
      </c>
      <c r="BK180" s="3">
        <f t="shared" si="125"/>
        <v>334</v>
      </c>
      <c r="BL180" s="3">
        <f t="shared" si="126"/>
        <v>331</v>
      </c>
      <c r="BM180" s="3" t="str">
        <f t="shared" si="109"/>
        <v xml:space="preserve"> </v>
      </c>
      <c r="BN180" s="43" t="str">
        <f t="shared" si="110"/>
        <v xml:space="preserve"> </v>
      </c>
      <c r="BP180" s="42" t="str">
        <f>IF(AU180=" ","OK",IF(ISBLANK(VLOOKUP(AU180,'Player List'!$A$3:$C$275,3)),"Err",IF(VLOOKUP(AU180,'Player List'!$A$3:$C$275,3)='Player Input'!$B180,"OK",IF(VLOOKUP(AU180,'Player List'!$A$3:$C$275,2)=VLOOKUP($B180,'Lookup Lists'!$A$2:$C$23,3),"CS","Err"))))</f>
        <v>OK</v>
      </c>
      <c r="BQ180" s="3" t="str">
        <f>IF(AV180=" ","OK",IF(ISBLANK(VLOOKUP(AV180,'Player List'!$A$3:$C$275,3)),"Err",IF(VLOOKUP(AV180,'Player List'!$A$3:$C$275,3)='Player Input'!$B180,"OK",IF(VLOOKUP(AV180,'Player List'!$A$3:$C$275,2)=VLOOKUP($B180,'Lookup Lists'!$A$2:$C$23,3),"CS","Err"))))</f>
        <v>OK</v>
      </c>
      <c r="BR180" s="3" t="str">
        <f>IF(AW180=" ","OK",IF(ISBLANK(VLOOKUP(AW180,'Player List'!$A$3:$C$275,3)),"Err",IF(VLOOKUP(AW180,'Player List'!$A$3:$C$275,3)='Player Input'!$B180,"OK",IF(VLOOKUP(AW180,'Player List'!$A$3:$C$275,2)=VLOOKUP($B180,'Lookup Lists'!$A$2:$C$23,3),"CS","Err"))))</f>
        <v>OK</v>
      </c>
      <c r="BS180" s="3" t="str">
        <f>IF(AX180=" ","OK",IF(ISBLANK(VLOOKUP(AX180,'Player List'!$A$3:$C$275,3)),"Err",IF(VLOOKUP(AX180,'Player List'!$A$3:$C$275,3)='Player Input'!$B180,"OK",IF(VLOOKUP(AX180,'Player List'!$A$3:$C$275,2)=VLOOKUP($B180,'Lookup Lists'!$A$2:$C$23,3),"CS","Err"))))</f>
        <v>OK</v>
      </c>
      <c r="BT180" s="3" t="str">
        <f>IF(AY180=" ","OK",IF(ISBLANK(VLOOKUP(AY180,'Player List'!$A$3:$C$275,3)),"Err",IF(VLOOKUP(AY180,'Player List'!$A$3:$C$275,3)='Player Input'!$B180,"OK",IF(VLOOKUP(AY180,'Player List'!$A$3:$C$275,2)=VLOOKUP($B180,'Lookup Lists'!$A$2:$C$23,3),"CS","Err"))))</f>
        <v>OK</v>
      </c>
      <c r="BU180" s="3" t="str">
        <f>IF(AZ180=" ","OK",IF(ISBLANK(VLOOKUP(AZ180,'Player List'!$A$3:$C$275,3)),"Err",IF(VLOOKUP(AZ180,'Player List'!$A$3:$C$275,3)='Player Input'!$B180,"OK",IF(VLOOKUP(AZ180,'Player List'!$A$3:$C$275,2)=VLOOKUP($B180,'Lookup Lists'!$A$2:$C$23,3),"CS","Err"))))</f>
        <v>OK</v>
      </c>
      <c r="BV180" s="3" t="str">
        <f>IF(BA180=" ","OK",IF(ISBLANK(VLOOKUP(BA180,'Player List'!$A$3:$C$275,3)),"Err",IF(VLOOKUP(BA180,'Player List'!$A$3:$C$275,3)='Player Input'!$B180,"OK",IF(VLOOKUP(BA180,'Player List'!$A$3:$C$275,2)=VLOOKUP($B180,'Lookup Lists'!$A$2:$C$23,3),"CS","Err"))))</f>
        <v>OK</v>
      </c>
      <c r="BW180" s="3" t="str">
        <f>IF(BB180=" ","OK",IF(ISBLANK(VLOOKUP(BB180,'Player List'!$A$3:$C$275,3)),"Err",IF(VLOOKUP(BB180,'Player List'!$A$3:$C$275,3)='Player Input'!$B180,"OK",IF(VLOOKUP(BB180,'Player List'!$A$3:$C$275,2)=VLOOKUP($B180,'Lookup Lists'!$A$2:$C$23,3),"CS","Err"))))</f>
        <v>OK</v>
      </c>
      <c r="BX180" s="3" t="str">
        <f>IF(BC180=" ","OK",IF(ISBLANK(VLOOKUP(BC180,'Player List'!$A$3:$C$275,3)),"Err",IF(VLOOKUP(BC180,'Player List'!$A$3:$C$275,3)='Player Input'!$B180,"OK",IF(VLOOKUP(BC180,'Player List'!$A$3:$C$275,2)=VLOOKUP($B180,'Lookup Lists'!$A$2:$C$23,3),"CS","Err"))))</f>
        <v>OK</v>
      </c>
      <c r="BY180" s="3" t="str">
        <f>IF(BD180=" ","OK",IF(ISBLANK(VLOOKUP(BD180,'Player List'!$A$3:$C$275,3)),"Err",IF(VLOOKUP(BD180,'Player List'!$A$3:$C$275,3)='Player Input'!$B180,"OK",IF(VLOOKUP(BD180,'Player List'!$A$3:$C$275,2)=VLOOKUP($B180,'Lookup Lists'!$A$2:$C$23,3),"CS","Err"))))</f>
        <v>OK</v>
      </c>
      <c r="BZ180" s="42" t="str">
        <f>IF(BE180=" ","OK",IF(ISBLANK(VLOOKUP(BE180,'Player List'!$A$3:$C$275,3)),"Err",IF(VLOOKUP(BE180,'Player List'!$A$3:$C$275,3)='Player Input'!$C180,"OK",IF(VLOOKUP(BE180,'Player List'!$A$3:$C$275,2)=VLOOKUP($C180,'Lookup Lists'!$A$2:$C$23,3),"CS","Err"))))</f>
        <v>OK</v>
      </c>
      <c r="CA180" s="3" t="str">
        <f>IF(BF180=" ","OK",IF(ISBLANK(VLOOKUP(BF180,'Player List'!$A$3:$C$275,3)),"Err",IF(VLOOKUP(BF180,'Player List'!$A$3:$C$275,3)='Player Input'!$C180,"OK",IF(VLOOKUP(BF180,'Player List'!$A$3:$C$275,2)=VLOOKUP($C180,'Lookup Lists'!$A$2:$C$23,3),"CS","Err"))))</f>
        <v>OK</v>
      </c>
      <c r="CB180" s="3" t="str">
        <f>IF(BG180=" ","OK",IF(ISBLANK(VLOOKUP(BG180,'Player List'!$A$3:$C$275,3)),"Err",IF(VLOOKUP(BG180,'Player List'!$A$3:$C$275,3)='Player Input'!$C180,"OK",IF(VLOOKUP(BG180,'Player List'!$A$3:$C$275,2)=VLOOKUP($C180,'Lookup Lists'!$A$2:$C$23,3),"CS","Err"))))</f>
        <v>OK</v>
      </c>
      <c r="CC180" s="3" t="str">
        <f>IF(BH180=" ","OK",IF(ISBLANK(VLOOKUP(BH180,'Player List'!$A$3:$C$275,3)),"Err",IF(VLOOKUP(BH180,'Player List'!$A$3:$C$275,3)='Player Input'!$C180,"OK",IF(VLOOKUP(BH180,'Player List'!$A$3:$C$275,2)=VLOOKUP($C180,'Lookup Lists'!$A$2:$C$23,3),"CS","Err"))))</f>
        <v>OK</v>
      </c>
      <c r="CD180" s="3" t="str">
        <f>IF(BI180=" ","OK",IF(ISBLANK(VLOOKUP(BI180,'Player List'!$A$3:$C$275,3)),"Err",IF(VLOOKUP(BI180,'Player List'!$A$3:$C$275,3)='Player Input'!$C180,"OK",IF(VLOOKUP(BI180,'Player List'!$A$3:$C$275,2)=VLOOKUP($C180,'Lookup Lists'!$A$2:$C$23,3),"CS","Err"))))</f>
        <v>OK</v>
      </c>
      <c r="CE180" s="3" t="str">
        <f>IF(BJ180=" ","OK",IF(ISBLANK(VLOOKUP(BJ180,'Player List'!$A$3:$C$275,3)),"Err",IF(VLOOKUP(BJ180,'Player List'!$A$3:$C$275,3)='Player Input'!$C180,"OK",IF(VLOOKUP(BJ180,'Player List'!$A$3:$C$275,2)=VLOOKUP($C180,'Lookup Lists'!$A$2:$C$23,3),"CS","Err"))))</f>
        <v>OK</v>
      </c>
      <c r="CF180" s="3" t="str">
        <f>IF(BK180=" ","OK",IF(ISBLANK(VLOOKUP(BK180,'Player List'!$A$3:$C$275,3)),"Err",IF(VLOOKUP(BK180,'Player List'!$A$3:$C$275,3)='Player Input'!$C180,"OK",IF(VLOOKUP(BK180,'Player List'!$A$3:$C$275,2)=VLOOKUP($C180,'Lookup Lists'!$A$2:$C$23,3),"CS","Err"))))</f>
        <v>OK</v>
      </c>
      <c r="CG180" s="3" t="str">
        <f>IF(BL180=" ","OK",IF(ISBLANK(VLOOKUP(BL180,'Player List'!$A$3:$C$275,3)),"Err",IF(VLOOKUP(BL180,'Player List'!$A$3:$C$275,3)='Player Input'!$C180,"OK",IF(VLOOKUP(BL180,'Player List'!$A$3:$C$275,2)=VLOOKUP($C180,'Lookup Lists'!$A$2:$C$23,3),"CS","Err"))))</f>
        <v>OK</v>
      </c>
      <c r="CH180" s="3" t="str">
        <f>IF(BM180=" ","OK",IF(ISBLANK(VLOOKUP(BM180,'Player List'!$A$3:$C$275,3)),"Err",IF(VLOOKUP(BM180,'Player List'!$A$3:$C$275,3)='Player Input'!$C180,"OK",IF(VLOOKUP(BM180,'Player List'!$A$3:$C$275,2)=VLOOKUP($C180,'Lookup Lists'!$A$2:$C$23,3),"CS","Err"))))</f>
        <v>OK</v>
      </c>
      <c r="CI180" s="43" t="str">
        <f>IF(BN180=" ","OK",IF(ISBLANK(VLOOKUP(BN180,'Player List'!$A$3:$C$275,3)),"Err",IF(VLOOKUP(BN180,'Player List'!$A$3:$C$275,3)='Player Input'!$C180,"OK",IF(VLOOKUP(BN180,'Player List'!$A$3:$C$275,2)=VLOOKUP($C180,'Lookup Lists'!$A$2:$C$23,3),"CS","Err"))))</f>
        <v>OK</v>
      </c>
    </row>
    <row r="181" spans="1:87" x14ac:dyDescent="0.2">
      <c r="A181" s="108">
        <v>42789</v>
      </c>
      <c r="B181" s="109" t="s">
        <v>10</v>
      </c>
      <c r="C181" s="109" t="s">
        <v>272</v>
      </c>
      <c r="D181" s="60" t="str">
        <f t="shared" si="106"/>
        <v>OK</v>
      </c>
      <c r="E181" s="42">
        <v>244</v>
      </c>
      <c r="F181" s="46" t="str">
        <f>VLOOKUP(E181,'Player List'!$A$3:$F$275,6)</f>
        <v>C LANSBERRY</v>
      </c>
      <c r="G181" s="3">
        <v>281</v>
      </c>
      <c r="H181" s="46" t="str">
        <f>VLOOKUP(G181,'Player List'!$A$3:$F$275,6)</f>
        <v>C WHEADON</v>
      </c>
      <c r="I181" s="3">
        <v>323</v>
      </c>
      <c r="J181" s="46" t="str">
        <f>VLOOKUP(I181,'Player List'!$A$3:$F$275,6)</f>
        <v>N LLOYD</v>
      </c>
      <c r="K181" s="3">
        <v>44</v>
      </c>
      <c r="L181" s="46" t="str">
        <f>VLOOKUP(K181,'Player List'!$A$3:$F$275,6)</f>
        <v>S STANNARD</v>
      </c>
      <c r="M181" s="42">
        <v>292</v>
      </c>
      <c r="N181" s="46" t="str">
        <f>VLOOKUP(M181,'Player List'!$A$3:$F$275,6)</f>
        <v>H PARRY</v>
      </c>
      <c r="O181" s="3">
        <v>52</v>
      </c>
      <c r="P181" s="46" t="str">
        <f>VLOOKUP(O181,'Player List'!$A$3:$F$275,6)</f>
        <v>P DAVIS</v>
      </c>
      <c r="Q181" s="3">
        <v>50</v>
      </c>
      <c r="R181" s="46" t="str">
        <f>VLOOKUP(Q181,'Player List'!$A$3:$F$275,6)</f>
        <v>D GRIFFITHS</v>
      </c>
      <c r="S181" s="3">
        <v>43</v>
      </c>
      <c r="T181" s="47" t="str">
        <f>VLOOKUP(S181,'Player List'!$A$3:$F$275,6)</f>
        <v>J STANNARD</v>
      </c>
      <c r="U181" s="46"/>
      <c r="V181" s="46" t="e">
        <f>VLOOKUP(U181,'Player List'!$A$3:$F$275,6)</f>
        <v>#N/A</v>
      </c>
      <c r="W181" s="46"/>
      <c r="X181" s="47" t="e">
        <f>VLOOKUP(W181,'Player List'!$A$3:$F$275,6)</f>
        <v>#N/A</v>
      </c>
      <c r="Y181" s="34"/>
      <c r="Z181" s="42">
        <v>157</v>
      </c>
      <c r="AA181" s="46" t="str">
        <f>VLOOKUP(Z181,'Player List'!$A$3:$F$275,6)</f>
        <v>S DIX</v>
      </c>
      <c r="AB181" s="3">
        <v>165</v>
      </c>
      <c r="AC181" s="46" t="str">
        <f>VLOOKUP(AB181,'Player List'!$A$3:$F$275,6)</f>
        <v>P COOK</v>
      </c>
      <c r="AD181" s="3">
        <v>155</v>
      </c>
      <c r="AE181" s="46" t="str">
        <f>VLOOKUP(AD181,'Player List'!$A$3:$F$275,6)</f>
        <v>H CHURCHILL</v>
      </c>
      <c r="AF181" s="3">
        <v>162</v>
      </c>
      <c r="AG181" s="47" t="str">
        <f>VLOOKUP(AF181,'Player List'!$A$3:$F$275,6)</f>
        <v>D MILLS</v>
      </c>
      <c r="AH181" s="42">
        <v>161</v>
      </c>
      <c r="AI181" s="46" t="str">
        <f>VLOOKUP(AH181,'Player List'!$A$3:$F$275,6)</f>
        <v>P MILLS</v>
      </c>
      <c r="AJ181" s="3">
        <v>156</v>
      </c>
      <c r="AK181" s="46" t="str">
        <f>VLOOKUP(AJ181,'Player List'!$A$3:$F$275,6)</f>
        <v>J CHURCHILL</v>
      </c>
      <c r="AL181" s="3">
        <v>319</v>
      </c>
      <c r="AM181" s="46" t="str">
        <f>VLOOKUP(AL181,'Player List'!$A$3:$F$275,6)</f>
        <v>R PEARCE</v>
      </c>
      <c r="AN181" s="3">
        <v>166</v>
      </c>
      <c r="AO181" s="47" t="str">
        <f>VLOOKUP(AN181,'Player List'!$A$3:$F$275,6)</f>
        <v>J PERKS</v>
      </c>
      <c r="AP181" s="46"/>
      <c r="AQ181" s="46" t="e">
        <f>VLOOKUP(AP181,'Player List'!$A$3:$F$275,6)</f>
        <v>#N/A</v>
      </c>
      <c r="AR181" s="46"/>
      <c r="AS181" s="47" t="e">
        <f>VLOOKUP(AR181,'Player List'!$A$3:$F$275,6)</f>
        <v>#N/A</v>
      </c>
      <c r="AU181" s="42">
        <f t="shared" si="111"/>
        <v>244</v>
      </c>
      <c r="AV181" s="3">
        <f t="shared" si="112"/>
        <v>281</v>
      </c>
      <c r="AW181" s="3">
        <f t="shared" si="113"/>
        <v>323</v>
      </c>
      <c r="AX181" s="3">
        <f t="shared" si="114"/>
        <v>44</v>
      </c>
      <c r="AY181" s="3">
        <f t="shared" si="115"/>
        <v>292</v>
      </c>
      <c r="AZ181" s="3">
        <f t="shared" si="116"/>
        <v>52</v>
      </c>
      <c r="BA181" s="3">
        <f t="shared" si="117"/>
        <v>50</v>
      </c>
      <c r="BB181" s="3">
        <f t="shared" si="118"/>
        <v>43</v>
      </c>
      <c r="BC181" s="3" t="str">
        <f t="shared" si="107"/>
        <v xml:space="preserve"> </v>
      </c>
      <c r="BD181" s="3" t="str">
        <f t="shared" si="108"/>
        <v xml:space="preserve"> </v>
      </c>
      <c r="BE181" s="42">
        <f t="shared" si="119"/>
        <v>157</v>
      </c>
      <c r="BF181" s="3">
        <f t="shared" si="120"/>
        <v>165</v>
      </c>
      <c r="BG181" s="3">
        <f t="shared" si="121"/>
        <v>155</v>
      </c>
      <c r="BH181" s="3">
        <f t="shared" si="122"/>
        <v>162</v>
      </c>
      <c r="BI181" s="3">
        <f t="shared" si="123"/>
        <v>161</v>
      </c>
      <c r="BJ181" s="3">
        <f t="shared" si="124"/>
        <v>156</v>
      </c>
      <c r="BK181" s="3">
        <f t="shared" si="125"/>
        <v>319</v>
      </c>
      <c r="BL181" s="3">
        <f t="shared" si="126"/>
        <v>166</v>
      </c>
      <c r="BM181" s="3" t="str">
        <f t="shared" si="109"/>
        <v xml:space="preserve"> </v>
      </c>
      <c r="BN181" s="43" t="str">
        <f t="shared" si="110"/>
        <v xml:space="preserve"> </v>
      </c>
      <c r="BP181" s="42" t="str">
        <f>IF(AU181=" ","OK",IF(ISBLANK(VLOOKUP(AU181,'Player List'!$A$3:$C$275,3)),"Err",IF(VLOOKUP(AU181,'Player List'!$A$3:$C$275,3)='Player Input'!$B181,"OK",IF(VLOOKUP(AU181,'Player List'!$A$3:$C$275,2)=VLOOKUP($B181,'Lookup Lists'!$A$2:$C$23,3),"CS","Err"))))</f>
        <v>OK</v>
      </c>
      <c r="BQ181" s="3" t="str">
        <f>IF(AV181=" ","OK",IF(ISBLANK(VLOOKUP(AV181,'Player List'!$A$3:$C$275,3)),"Err",IF(VLOOKUP(AV181,'Player List'!$A$3:$C$275,3)='Player Input'!$B181,"OK",IF(VLOOKUP(AV181,'Player List'!$A$3:$C$275,2)=VLOOKUP($B181,'Lookup Lists'!$A$2:$C$23,3),"CS","Err"))))</f>
        <v>OK</v>
      </c>
      <c r="BR181" s="3" t="str">
        <f>IF(AW181=" ","OK",IF(ISBLANK(VLOOKUP(AW181,'Player List'!$A$3:$C$275,3)),"Err",IF(VLOOKUP(AW181,'Player List'!$A$3:$C$275,3)='Player Input'!$B181,"OK",IF(VLOOKUP(AW181,'Player List'!$A$3:$C$275,2)=VLOOKUP($B181,'Lookup Lists'!$A$2:$C$23,3),"CS","Err"))))</f>
        <v>OK</v>
      </c>
      <c r="BS181" s="3" t="str">
        <f>IF(AX181=" ","OK",IF(ISBLANK(VLOOKUP(AX181,'Player List'!$A$3:$C$275,3)),"Err",IF(VLOOKUP(AX181,'Player List'!$A$3:$C$275,3)='Player Input'!$B181,"OK",IF(VLOOKUP(AX181,'Player List'!$A$3:$C$275,2)=VLOOKUP($B181,'Lookup Lists'!$A$2:$C$23,3),"CS","Err"))))</f>
        <v>OK</v>
      </c>
      <c r="BT181" s="3" t="str">
        <f>IF(AY181=" ","OK",IF(ISBLANK(VLOOKUP(AY181,'Player List'!$A$3:$C$275,3)),"Err",IF(VLOOKUP(AY181,'Player List'!$A$3:$C$275,3)='Player Input'!$B181,"OK",IF(VLOOKUP(AY181,'Player List'!$A$3:$C$275,2)=VLOOKUP($B181,'Lookup Lists'!$A$2:$C$23,3),"CS","Err"))))</f>
        <v>OK</v>
      </c>
      <c r="BU181" s="3" t="str">
        <f>IF(AZ181=" ","OK",IF(ISBLANK(VLOOKUP(AZ181,'Player List'!$A$3:$C$275,3)),"Err",IF(VLOOKUP(AZ181,'Player List'!$A$3:$C$275,3)='Player Input'!$B181,"OK",IF(VLOOKUP(AZ181,'Player List'!$A$3:$C$275,2)=VLOOKUP($B181,'Lookup Lists'!$A$2:$C$23,3),"CS","Err"))))</f>
        <v>OK</v>
      </c>
      <c r="BV181" s="3" t="str">
        <f>IF(BA181=" ","OK",IF(ISBLANK(VLOOKUP(BA181,'Player List'!$A$3:$C$275,3)),"Err",IF(VLOOKUP(BA181,'Player List'!$A$3:$C$275,3)='Player Input'!$B181,"OK",IF(VLOOKUP(BA181,'Player List'!$A$3:$C$275,2)=VLOOKUP($B181,'Lookup Lists'!$A$2:$C$23,3),"CS","Err"))))</f>
        <v>OK</v>
      </c>
      <c r="BW181" s="3" t="str">
        <f>IF(BB181=" ","OK",IF(ISBLANK(VLOOKUP(BB181,'Player List'!$A$3:$C$275,3)),"Err",IF(VLOOKUP(BB181,'Player List'!$A$3:$C$275,3)='Player Input'!$B181,"OK",IF(VLOOKUP(BB181,'Player List'!$A$3:$C$275,2)=VLOOKUP($B181,'Lookup Lists'!$A$2:$C$23,3),"CS","Err"))))</f>
        <v>OK</v>
      </c>
      <c r="BX181" s="3" t="str">
        <f>IF(BC181=" ","OK",IF(ISBLANK(VLOOKUP(BC181,'Player List'!$A$3:$C$275,3)),"Err",IF(VLOOKUP(BC181,'Player List'!$A$3:$C$275,3)='Player Input'!$B181,"OK",IF(VLOOKUP(BC181,'Player List'!$A$3:$C$275,2)=VLOOKUP($B181,'Lookup Lists'!$A$2:$C$23,3),"CS","Err"))))</f>
        <v>OK</v>
      </c>
      <c r="BY181" s="3" t="str">
        <f>IF(BD181=" ","OK",IF(ISBLANK(VLOOKUP(BD181,'Player List'!$A$3:$C$275,3)),"Err",IF(VLOOKUP(BD181,'Player List'!$A$3:$C$275,3)='Player Input'!$B181,"OK",IF(VLOOKUP(BD181,'Player List'!$A$3:$C$275,2)=VLOOKUP($B181,'Lookup Lists'!$A$2:$C$23,3),"CS","Err"))))</f>
        <v>OK</v>
      </c>
      <c r="BZ181" s="42" t="str">
        <f>IF(BE181=" ","OK",IF(ISBLANK(VLOOKUP(BE181,'Player List'!$A$3:$C$275,3)),"Err",IF(VLOOKUP(BE181,'Player List'!$A$3:$C$275,3)='Player Input'!$C181,"OK",IF(VLOOKUP(BE181,'Player List'!$A$3:$C$275,2)=VLOOKUP($C181,'Lookup Lists'!$A$2:$C$23,3),"CS","Err"))))</f>
        <v>OK</v>
      </c>
      <c r="CA181" s="3" t="str">
        <f>IF(BF181=" ","OK",IF(ISBLANK(VLOOKUP(BF181,'Player List'!$A$3:$C$275,3)),"Err",IF(VLOOKUP(BF181,'Player List'!$A$3:$C$275,3)='Player Input'!$C181,"OK",IF(VLOOKUP(BF181,'Player List'!$A$3:$C$275,2)=VLOOKUP($C181,'Lookup Lists'!$A$2:$C$23,3),"CS","Err"))))</f>
        <v>OK</v>
      </c>
      <c r="CB181" s="3" t="str">
        <f>IF(BG181=" ","OK",IF(ISBLANK(VLOOKUP(BG181,'Player List'!$A$3:$C$275,3)),"Err",IF(VLOOKUP(BG181,'Player List'!$A$3:$C$275,3)='Player Input'!$C181,"OK",IF(VLOOKUP(BG181,'Player List'!$A$3:$C$275,2)=VLOOKUP($C181,'Lookup Lists'!$A$2:$C$23,3),"CS","Err"))))</f>
        <v>OK</v>
      </c>
      <c r="CC181" s="3" t="str">
        <f>IF(BH181=" ","OK",IF(ISBLANK(VLOOKUP(BH181,'Player List'!$A$3:$C$275,3)),"Err",IF(VLOOKUP(BH181,'Player List'!$A$3:$C$275,3)='Player Input'!$C181,"OK",IF(VLOOKUP(BH181,'Player List'!$A$3:$C$275,2)=VLOOKUP($C181,'Lookup Lists'!$A$2:$C$23,3),"CS","Err"))))</f>
        <v>OK</v>
      </c>
      <c r="CD181" s="3" t="str">
        <f>IF(BI181=" ","OK",IF(ISBLANK(VLOOKUP(BI181,'Player List'!$A$3:$C$275,3)),"Err",IF(VLOOKUP(BI181,'Player List'!$A$3:$C$275,3)='Player Input'!$C181,"OK",IF(VLOOKUP(BI181,'Player List'!$A$3:$C$275,2)=VLOOKUP($C181,'Lookup Lists'!$A$2:$C$23,3),"CS","Err"))))</f>
        <v>OK</v>
      </c>
      <c r="CE181" s="3" t="str">
        <f>IF(BJ181=" ","OK",IF(ISBLANK(VLOOKUP(BJ181,'Player List'!$A$3:$C$275,3)),"Err",IF(VLOOKUP(BJ181,'Player List'!$A$3:$C$275,3)='Player Input'!$C181,"OK",IF(VLOOKUP(BJ181,'Player List'!$A$3:$C$275,2)=VLOOKUP($C181,'Lookup Lists'!$A$2:$C$23,3),"CS","Err"))))</f>
        <v>OK</v>
      </c>
      <c r="CF181" s="3" t="str">
        <f>IF(BK181=" ","OK",IF(ISBLANK(VLOOKUP(BK181,'Player List'!$A$3:$C$275,3)),"Err",IF(VLOOKUP(BK181,'Player List'!$A$3:$C$275,3)='Player Input'!$C181,"OK",IF(VLOOKUP(BK181,'Player List'!$A$3:$C$275,2)=VLOOKUP($C181,'Lookup Lists'!$A$2:$C$23,3),"CS","Err"))))</f>
        <v>OK</v>
      </c>
      <c r="CG181" s="3" t="str">
        <f>IF(BL181=" ","OK",IF(ISBLANK(VLOOKUP(BL181,'Player List'!$A$3:$C$275,3)),"Err",IF(VLOOKUP(BL181,'Player List'!$A$3:$C$275,3)='Player Input'!$C181,"OK",IF(VLOOKUP(BL181,'Player List'!$A$3:$C$275,2)=VLOOKUP($C181,'Lookup Lists'!$A$2:$C$23,3),"CS","Err"))))</f>
        <v>OK</v>
      </c>
      <c r="CH181" s="3" t="str">
        <f>IF(BM181=" ","OK",IF(ISBLANK(VLOOKUP(BM181,'Player List'!$A$3:$C$275,3)),"Err",IF(VLOOKUP(BM181,'Player List'!$A$3:$C$275,3)='Player Input'!$C181,"OK",IF(VLOOKUP(BM181,'Player List'!$A$3:$C$275,2)=VLOOKUP($C181,'Lookup Lists'!$A$2:$C$23,3),"CS","Err"))))</f>
        <v>OK</v>
      </c>
      <c r="CI181" s="43" t="str">
        <f>IF(BN181=" ","OK",IF(ISBLANK(VLOOKUP(BN181,'Player List'!$A$3:$C$275,3)),"Err",IF(VLOOKUP(BN181,'Player List'!$A$3:$C$275,3)='Player Input'!$C181,"OK",IF(VLOOKUP(BN181,'Player List'!$A$3:$C$275,2)=VLOOKUP($C181,'Lookup Lists'!$A$2:$C$23,3),"CS","Err"))))</f>
        <v>OK</v>
      </c>
    </row>
    <row r="182" spans="1:87" x14ac:dyDescent="0.2">
      <c r="A182" s="108">
        <v>42789</v>
      </c>
      <c r="B182" s="109" t="s">
        <v>346</v>
      </c>
      <c r="C182" s="109" t="s">
        <v>260</v>
      </c>
      <c r="D182" s="60" t="str">
        <f t="shared" si="106"/>
        <v>OK</v>
      </c>
      <c r="E182" s="42">
        <v>291</v>
      </c>
      <c r="F182" s="46" t="str">
        <f>VLOOKUP(E182,'Player List'!$A$3:$F$275,6)</f>
        <v>M MADIGAN</v>
      </c>
      <c r="G182" s="3">
        <v>358</v>
      </c>
      <c r="H182" s="46" t="str">
        <f>VLOOKUP(G182,'Player List'!$A$3:$F$275,6)</f>
        <v>L BARLOW</v>
      </c>
      <c r="I182" s="3">
        <v>66</v>
      </c>
      <c r="J182" s="46" t="str">
        <f>VLOOKUP(I182,'Player List'!$A$3:$F$275,6)</f>
        <v>H RENFIELD</v>
      </c>
      <c r="K182" s="3">
        <v>69</v>
      </c>
      <c r="L182" s="46" t="str">
        <f>VLOOKUP(K182,'Player List'!$A$3:$F$275,6)</f>
        <v>J TAYLOR</v>
      </c>
      <c r="M182" s="42">
        <v>303</v>
      </c>
      <c r="N182" s="46" t="str">
        <f>VLOOKUP(M182,'Player List'!$A$3:$F$275,6)</f>
        <v>P JONES</v>
      </c>
      <c r="O182" s="3">
        <v>326</v>
      </c>
      <c r="P182" s="46" t="str">
        <f>VLOOKUP(O182,'Player List'!$A$3:$F$275,6)</f>
        <v>J BESLEY</v>
      </c>
      <c r="Q182" s="3">
        <v>92</v>
      </c>
      <c r="R182" s="46" t="str">
        <f>VLOOKUP(Q182,'Player List'!$A$3:$F$275,6)</f>
        <v>A BESLEY</v>
      </c>
      <c r="S182" s="3">
        <v>65</v>
      </c>
      <c r="T182" s="47" t="str">
        <f>VLOOKUP(S182,'Player List'!$A$3:$F$275,6)</f>
        <v>A BARLOW</v>
      </c>
      <c r="U182" s="46"/>
      <c r="V182" s="46" t="e">
        <f>VLOOKUP(U182,'Player List'!$A$3:$F$275,6)</f>
        <v>#N/A</v>
      </c>
      <c r="W182" s="46"/>
      <c r="X182" s="47" t="e">
        <f>VLOOKUP(W182,'Player List'!$A$3:$F$275,6)</f>
        <v>#N/A</v>
      </c>
      <c r="Y182" s="34"/>
      <c r="Z182" s="42">
        <v>31</v>
      </c>
      <c r="AA182" s="46" t="str">
        <f>VLOOKUP(Z182,'Player List'!$A$3:$F$275,6)</f>
        <v>J BRYANT</v>
      </c>
      <c r="AB182" s="3">
        <v>274</v>
      </c>
      <c r="AC182" s="46" t="str">
        <f>VLOOKUP(AB182,'Player List'!$A$3:$F$275,6)</f>
        <v>B ROGERS</v>
      </c>
      <c r="AD182" s="3">
        <v>27</v>
      </c>
      <c r="AE182" s="46" t="str">
        <f>VLOOKUP(AD182,'Player List'!$A$3:$F$275,6)</f>
        <v>B HESKETH</v>
      </c>
      <c r="AF182" s="3">
        <v>34</v>
      </c>
      <c r="AG182" s="47" t="str">
        <f>VLOOKUP(AF182,'Player List'!$A$3:$F$275,6)</f>
        <v>D BOTT</v>
      </c>
      <c r="AH182" s="42">
        <v>32</v>
      </c>
      <c r="AI182" s="46" t="str">
        <f>VLOOKUP(AH182,'Player List'!$A$3:$F$275,6)</f>
        <v>K O'CONNOR</v>
      </c>
      <c r="AJ182" s="3">
        <v>33</v>
      </c>
      <c r="AK182" s="46" t="str">
        <f>VLOOKUP(AJ182,'Player List'!$A$3:$F$275,6)</f>
        <v>D TOLSON</v>
      </c>
      <c r="AL182" s="3">
        <v>30</v>
      </c>
      <c r="AM182" s="46" t="str">
        <f>VLOOKUP(AL182,'Player List'!$A$3:$F$275,6)</f>
        <v>J CATON</v>
      </c>
      <c r="AN182" s="3">
        <v>29</v>
      </c>
      <c r="AO182" s="47" t="str">
        <f>VLOOKUP(AN182,'Player List'!$A$3:$F$275,6)</f>
        <v>I PORTER</v>
      </c>
      <c r="AP182" s="46"/>
      <c r="AQ182" s="46" t="e">
        <f>VLOOKUP(AP182,'Player List'!$A$3:$F$275,6)</f>
        <v>#N/A</v>
      </c>
      <c r="AR182" s="46"/>
      <c r="AS182" s="47" t="e">
        <f>VLOOKUP(AR182,'Player List'!$A$3:$F$275,6)</f>
        <v>#N/A</v>
      </c>
      <c r="AU182" s="42">
        <f t="shared" si="111"/>
        <v>291</v>
      </c>
      <c r="AV182" s="3">
        <f t="shared" si="112"/>
        <v>358</v>
      </c>
      <c r="AW182" s="3">
        <f t="shared" si="113"/>
        <v>66</v>
      </c>
      <c r="AX182" s="3">
        <f t="shared" si="114"/>
        <v>69</v>
      </c>
      <c r="AY182" s="3">
        <f t="shared" si="115"/>
        <v>303</v>
      </c>
      <c r="AZ182" s="3">
        <f t="shared" si="116"/>
        <v>326</v>
      </c>
      <c r="BA182" s="3">
        <f t="shared" si="117"/>
        <v>92</v>
      </c>
      <c r="BB182" s="3">
        <f t="shared" si="118"/>
        <v>65</v>
      </c>
      <c r="BC182" s="3" t="str">
        <f t="shared" si="107"/>
        <v xml:space="preserve"> </v>
      </c>
      <c r="BD182" s="3" t="str">
        <f t="shared" si="108"/>
        <v xml:space="preserve"> </v>
      </c>
      <c r="BE182" s="42">
        <f t="shared" si="119"/>
        <v>31</v>
      </c>
      <c r="BF182" s="3">
        <f t="shared" si="120"/>
        <v>274</v>
      </c>
      <c r="BG182" s="3">
        <f t="shared" si="121"/>
        <v>27</v>
      </c>
      <c r="BH182" s="3">
        <f t="shared" si="122"/>
        <v>34</v>
      </c>
      <c r="BI182" s="3">
        <f t="shared" si="123"/>
        <v>32</v>
      </c>
      <c r="BJ182" s="3">
        <f t="shared" si="124"/>
        <v>33</v>
      </c>
      <c r="BK182" s="3">
        <f t="shared" si="125"/>
        <v>30</v>
      </c>
      <c r="BL182" s="3">
        <f t="shared" si="126"/>
        <v>29</v>
      </c>
      <c r="BM182" s="3" t="str">
        <f t="shared" si="109"/>
        <v xml:space="preserve"> </v>
      </c>
      <c r="BN182" s="43" t="str">
        <f t="shared" si="110"/>
        <v xml:space="preserve"> </v>
      </c>
      <c r="BP182" s="42" t="str">
        <f>IF(AU182=" ","OK",IF(ISBLANK(VLOOKUP(AU182,'Player List'!$A$3:$C$275,3)),"Err",IF(VLOOKUP(AU182,'Player List'!$A$3:$C$275,3)='Player Input'!$B182,"OK",IF(VLOOKUP(AU182,'Player List'!$A$3:$C$275,2)=VLOOKUP($B182,'Lookup Lists'!$A$2:$C$23,3),"CS","Err"))))</f>
        <v>OK</v>
      </c>
      <c r="BQ182" s="3" t="str">
        <f>IF(AV182=" ","OK",IF(ISBLANK(VLOOKUP(AV182,'Player List'!$A$3:$C$275,3)),"Err",IF(VLOOKUP(AV182,'Player List'!$A$3:$C$275,3)='Player Input'!$B182,"OK",IF(VLOOKUP(AV182,'Player List'!$A$3:$C$275,2)=VLOOKUP($B182,'Lookup Lists'!$A$2:$C$23,3),"CS","Err"))))</f>
        <v>OK</v>
      </c>
      <c r="BR182" s="3" t="str">
        <f>IF(AW182=" ","OK",IF(ISBLANK(VLOOKUP(AW182,'Player List'!$A$3:$C$275,3)),"Err",IF(VLOOKUP(AW182,'Player List'!$A$3:$C$275,3)='Player Input'!$B182,"OK",IF(VLOOKUP(AW182,'Player List'!$A$3:$C$275,2)=VLOOKUP($B182,'Lookup Lists'!$A$2:$C$23,3),"CS","Err"))))</f>
        <v>OK</v>
      </c>
      <c r="BS182" s="3" t="str">
        <f>IF(AX182=" ","OK",IF(ISBLANK(VLOOKUP(AX182,'Player List'!$A$3:$C$275,3)),"Err",IF(VLOOKUP(AX182,'Player List'!$A$3:$C$275,3)='Player Input'!$B182,"OK",IF(VLOOKUP(AX182,'Player List'!$A$3:$C$275,2)=VLOOKUP($B182,'Lookup Lists'!$A$2:$C$23,3),"CS","Err"))))</f>
        <v>OK</v>
      </c>
      <c r="BT182" s="3" t="str">
        <f>IF(AY182=" ","OK",IF(ISBLANK(VLOOKUP(AY182,'Player List'!$A$3:$C$275,3)),"Err",IF(VLOOKUP(AY182,'Player List'!$A$3:$C$275,3)='Player Input'!$B182,"OK",IF(VLOOKUP(AY182,'Player List'!$A$3:$C$275,2)=VLOOKUP($B182,'Lookup Lists'!$A$2:$C$23,3),"CS","Err"))))</f>
        <v>OK</v>
      </c>
      <c r="BU182" s="3" t="str">
        <f>IF(AZ182=" ","OK",IF(ISBLANK(VLOOKUP(AZ182,'Player List'!$A$3:$C$275,3)),"Err",IF(VLOOKUP(AZ182,'Player List'!$A$3:$C$275,3)='Player Input'!$B182,"OK",IF(VLOOKUP(AZ182,'Player List'!$A$3:$C$275,2)=VLOOKUP($B182,'Lookup Lists'!$A$2:$C$23,3),"CS","Err"))))</f>
        <v>OK</v>
      </c>
      <c r="BV182" s="3" t="str">
        <f>IF(BA182=" ","OK",IF(ISBLANK(VLOOKUP(BA182,'Player List'!$A$3:$C$275,3)),"Err",IF(VLOOKUP(BA182,'Player List'!$A$3:$C$275,3)='Player Input'!$B182,"OK",IF(VLOOKUP(BA182,'Player List'!$A$3:$C$275,2)=VLOOKUP($B182,'Lookup Lists'!$A$2:$C$23,3),"CS","Err"))))</f>
        <v>OK</v>
      </c>
      <c r="BW182" s="3" t="str">
        <f>IF(BB182=" ","OK",IF(ISBLANK(VLOOKUP(BB182,'Player List'!$A$3:$C$275,3)),"Err",IF(VLOOKUP(BB182,'Player List'!$A$3:$C$275,3)='Player Input'!$B182,"OK",IF(VLOOKUP(BB182,'Player List'!$A$3:$C$275,2)=VLOOKUP($B182,'Lookup Lists'!$A$2:$C$23,3),"CS","Err"))))</f>
        <v>OK</v>
      </c>
      <c r="BX182" s="3" t="str">
        <f>IF(BC182=" ","OK",IF(ISBLANK(VLOOKUP(BC182,'Player List'!$A$3:$C$275,3)),"Err",IF(VLOOKUP(BC182,'Player List'!$A$3:$C$275,3)='Player Input'!$B182,"OK",IF(VLOOKUP(BC182,'Player List'!$A$3:$C$275,2)=VLOOKUP($B182,'Lookup Lists'!$A$2:$C$23,3),"CS","Err"))))</f>
        <v>OK</v>
      </c>
      <c r="BY182" s="3" t="str">
        <f>IF(BD182=" ","OK",IF(ISBLANK(VLOOKUP(BD182,'Player List'!$A$3:$C$275,3)),"Err",IF(VLOOKUP(BD182,'Player List'!$A$3:$C$275,3)='Player Input'!$B182,"OK",IF(VLOOKUP(BD182,'Player List'!$A$3:$C$275,2)=VLOOKUP($B182,'Lookup Lists'!$A$2:$C$23,3),"CS","Err"))))</f>
        <v>OK</v>
      </c>
      <c r="BZ182" s="42" t="str">
        <f>IF(BE182=" ","OK",IF(ISBLANK(VLOOKUP(BE182,'Player List'!$A$3:$C$275,3)),"Err",IF(VLOOKUP(BE182,'Player List'!$A$3:$C$275,3)='Player Input'!$C182,"OK",IF(VLOOKUP(BE182,'Player List'!$A$3:$C$275,2)=VLOOKUP($C182,'Lookup Lists'!$A$2:$C$23,3),"CS","Err"))))</f>
        <v>OK</v>
      </c>
      <c r="CA182" s="3" t="str">
        <f>IF(BF182=" ","OK",IF(ISBLANK(VLOOKUP(BF182,'Player List'!$A$3:$C$275,3)),"Err",IF(VLOOKUP(BF182,'Player List'!$A$3:$C$275,3)='Player Input'!$C182,"OK",IF(VLOOKUP(BF182,'Player List'!$A$3:$C$275,2)=VLOOKUP($C182,'Lookup Lists'!$A$2:$C$23,3),"CS","Err"))))</f>
        <v>OK</v>
      </c>
      <c r="CB182" s="3" t="str">
        <f>IF(BG182=" ","OK",IF(ISBLANK(VLOOKUP(BG182,'Player List'!$A$3:$C$275,3)),"Err",IF(VLOOKUP(BG182,'Player List'!$A$3:$C$275,3)='Player Input'!$C182,"OK",IF(VLOOKUP(BG182,'Player List'!$A$3:$C$275,2)=VLOOKUP($C182,'Lookup Lists'!$A$2:$C$23,3),"CS","Err"))))</f>
        <v>OK</v>
      </c>
      <c r="CC182" s="3" t="str">
        <f>IF(BH182=" ","OK",IF(ISBLANK(VLOOKUP(BH182,'Player List'!$A$3:$C$275,3)),"Err",IF(VLOOKUP(BH182,'Player List'!$A$3:$C$275,3)='Player Input'!$C182,"OK",IF(VLOOKUP(BH182,'Player List'!$A$3:$C$275,2)=VLOOKUP($C182,'Lookup Lists'!$A$2:$C$23,3),"CS","Err"))))</f>
        <v>OK</v>
      </c>
      <c r="CD182" s="3" t="str">
        <f>IF(BI182=" ","OK",IF(ISBLANK(VLOOKUP(BI182,'Player List'!$A$3:$C$275,3)),"Err",IF(VLOOKUP(BI182,'Player List'!$A$3:$C$275,3)='Player Input'!$C182,"OK",IF(VLOOKUP(BI182,'Player List'!$A$3:$C$275,2)=VLOOKUP($C182,'Lookup Lists'!$A$2:$C$23,3),"CS","Err"))))</f>
        <v>OK</v>
      </c>
      <c r="CE182" s="3" t="str">
        <f>IF(BJ182=" ","OK",IF(ISBLANK(VLOOKUP(BJ182,'Player List'!$A$3:$C$275,3)),"Err",IF(VLOOKUP(BJ182,'Player List'!$A$3:$C$275,3)='Player Input'!$C182,"OK",IF(VLOOKUP(BJ182,'Player List'!$A$3:$C$275,2)=VLOOKUP($C182,'Lookup Lists'!$A$2:$C$23,3),"CS","Err"))))</f>
        <v>OK</v>
      </c>
      <c r="CF182" s="3" t="str">
        <f>IF(BK182=" ","OK",IF(ISBLANK(VLOOKUP(BK182,'Player List'!$A$3:$C$275,3)),"Err",IF(VLOOKUP(BK182,'Player List'!$A$3:$C$275,3)='Player Input'!$C182,"OK",IF(VLOOKUP(BK182,'Player List'!$A$3:$C$275,2)=VLOOKUP($C182,'Lookup Lists'!$A$2:$C$23,3),"CS","Err"))))</f>
        <v>OK</v>
      </c>
      <c r="CG182" s="3" t="str">
        <f>IF(BL182=" ","OK",IF(ISBLANK(VLOOKUP(BL182,'Player List'!$A$3:$C$275,3)),"Err",IF(VLOOKUP(BL182,'Player List'!$A$3:$C$275,3)='Player Input'!$C182,"OK",IF(VLOOKUP(BL182,'Player List'!$A$3:$C$275,2)=VLOOKUP($C182,'Lookup Lists'!$A$2:$C$23,3),"CS","Err"))))</f>
        <v>OK</v>
      </c>
      <c r="CH182" s="3" t="str">
        <f>IF(BM182=" ","OK",IF(ISBLANK(VLOOKUP(BM182,'Player List'!$A$3:$C$275,3)),"Err",IF(VLOOKUP(BM182,'Player List'!$A$3:$C$275,3)='Player Input'!$C182,"OK",IF(VLOOKUP(BM182,'Player List'!$A$3:$C$275,2)=VLOOKUP($C182,'Lookup Lists'!$A$2:$C$23,3),"CS","Err"))))</f>
        <v>OK</v>
      </c>
      <c r="CI182" s="43" t="str">
        <f>IF(BN182=" ","OK",IF(ISBLANK(VLOOKUP(BN182,'Player List'!$A$3:$C$275,3)),"Err",IF(VLOOKUP(BN182,'Player List'!$A$3:$C$275,3)='Player Input'!$C182,"OK",IF(VLOOKUP(BN182,'Player List'!$A$3:$C$275,2)=VLOOKUP($C182,'Lookup Lists'!$A$2:$C$23,3),"CS","Err"))))</f>
        <v>OK</v>
      </c>
    </row>
    <row r="183" spans="1:87" x14ac:dyDescent="0.2">
      <c r="A183" s="90">
        <v>42789</v>
      </c>
      <c r="B183" s="89" t="s">
        <v>11</v>
      </c>
      <c r="C183" s="89" t="s">
        <v>349</v>
      </c>
      <c r="D183" s="60" t="str">
        <f t="shared" si="106"/>
        <v>OK</v>
      </c>
      <c r="E183" s="42">
        <v>126</v>
      </c>
      <c r="F183" s="46" t="str">
        <f>VLOOKUP(E183,'Player List'!$A$3:$F$275,6)</f>
        <v>R JOSEPH</v>
      </c>
      <c r="G183" s="3">
        <v>132</v>
      </c>
      <c r="H183" s="46" t="str">
        <f>VLOOKUP(G183,'Player List'!$A$3:$F$275,6)</f>
        <v>G BIGGS</v>
      </c>
      <c r="I183" s="3">
        <v>125</v>
      </c>
      <c r="J183" s="46" t="str">
        <f>VLOOKUP(I183,'Player List'!$A$3:$F$275,6)</f>
        <v>M POWELL</v>
      </c>
      <c r="K183" s="3">
        <v>123</v>
      </c>
      <c r="L183" s="46" t="str">
        <f>VLOOKUP(K183,'Player List'!$A$3:$F$275,6)</f>
        <v>J HARRIS</v>
      </c>
      <c r="M183" s="42">
        <v>124</v>
      </c>
      <c r="N183" s="46" t="str">
        <f>VLOOKUP(M183,'Player List'!$A$3:$F$275,6)</f>
        <v>E POWELL</v>
      </c>
      <c r="O183" s="3">
        <v>131</v>
      </c>
      <c r="P183" s="46" t="str">
        <f>VLOOKUP(O183,'Player List'!$A$3:$F$275,6)</f>
        <v>A BIGGS</v>
      </c>
      <c r="Q183" s="3">
        <v>127</v>
      </c>
      <c r="R183" s="46" t="str">
        <f>VLOOKUP(Q183,'Player List'!$A$3:$F$275,6)</f>
        <v>E JOSEPH</v>
      </c>
      <c r="S183" s="3">
        <v>133</v>
      </c>
      <c r="T183" s="47" t="str">
        <f>VLOOKUP(S183,'Player List'!$A$3:$F$275,6)</f>
        <v>M CINDEREY</v>
      </c>
      <c r="U183" s="46"/>
      <c r="V183" s="46" t="e">
        <f>VLOOKUP(U183,'Player List'!$A$3:$F$275,6)</f>
        <v>#N/A</v>
      </c>
      <c r="W183" s="46"/>
      <c r="X183" s="47" t="e">
        <f>VLOOKUP(W183,'Player List'!$A$3:$F$275,6)</f>
        <v>#N/A</v>
      </c>
      <c r="Y183" s="34"/>
      <c r="Z183" s="42">
        <v>207</v>
      </c>
      <c r="AA183" s="46" t="str">
        <f>VLOOKUP(Z183,'Player List'!$A$3:$F$275,6)</f>
        <v>B AUBREY</v>
      </c>
      <c r="AB183" s="3">
        <v>218</v>
      </c>
      <c r="AC183" s="46" t="str">
        <f>VLOOKUP(AB183,'Player List'!$A$3:$F$275,6)</f>
        <v>T SNOW</v>
      </c>
      <c r="AD183" s="3">
        <v>208</v>
      </c>
      <c r="AE183" s="46" t="str">
        <f>VLOOKUP(AD183,'Player List'!$A$3:$F$275,6)</f>
        <v>H AUBREY</v>
      </c>
      <c r="AF183" s="3">
        <v>209</v>
      </c>
      <c r="AG183" s="47" t="str">
        <f>VLOOKUP(AF183,'Player List'!$A$3:$F$275,6)</f>
        <v>T RIGDEN</v>
      </c>
      <c r="AH183" s="42">
        <v>210</v>
      </c>
      <c r="AI183" s="46" t="str">
        <f>VLOOKUP(AH183,'Player List'!$A$3:$F$275,6)</f>
        <v>G RIGDEN</v>
      </c>
      <c r="AJ183" s="3">
        <v>211</v>
      </c>
      <c r="AK183" s="46" t="str">
        <f>VLOOKUP(AJ183,'Player List'!$A$3:$F$275,6)</f>
        <v>S CLAPSON</v>
      </c>
      <c r="AL183" s="3">
        <v>212</v>
      </c>
      <c r="AM183" s="46" t="str">
        <f>VLOOKUP(AL183,'Player List'!$A$3:$F$275,6)</f>
        <v>J CLAPSON</v>
      </c>
      <c r="AN183" s="3">
        <v>182</v>
      </c>
      <c r="AO183" s="47" t="str">
        <f>VLOOKUP(AN183,'Player List'!$A$3:$F$275,6)</f>
        <v>H FOULKES</v>
      </c>
      <c r="AP183" s="46"/>
      <c r="AQ183" s="46" t="e">
        <f>VLOOKUP(AP183,'Player List'!$A$3:$F$275,6)</f>
        <v>#N/A</v>
      </c>
      <c r="AR183" s="46"/>
      <c r="AS183" s="47" t="e">
        <f>VLOOKUP(AR183,'Player List'!$A$3:$F$275,6)</f>
        <v>#N/A</v>
      </c>
      <c r="AU183" s="42">
        <f t="shared" si="111"/>
        <v>126</v>
      </c>
      <c r="AV183" s="3">
        <f t="shared" si="112"/>
        <v>132</v>
      </c>
      <c r="AW183" s="3">
        <f t="shared" si="113"/>
        <v>125</v>
      </c>
      <c r="AX183" s="3">
        <f t="shared" si="114"/>
        <v>123</v>
      </c>
      <c r="AY183" s="3">
        <f t="shared" si="115"/>
        <v>124</v>
      </c>
      <c r="AZ183" s="3">
        <f t="shared" si="116"/>
        <v>131</v>
      </c>
      <c r="BA183" s="3">
        <f t="shared" si="117"/>
        <v>127</v>
      </c>
      <c r="BB183" s="3">
        <f t="shared" si="118"/>
        <v>133</v>
      </c>
      <c r="BC183" s="3" t="str">
        <f t="shared" si="107"/>
        <v xml:space="preserve"> </v>
      </c>
      <c r="BD183" s="3" t="str">
        <f t="shared" si="108"/>
        <v xml:space="preserve"> </v>
      </c>
      <c r="BE183" s="42">
        <f t="shared" si="119"/>
        <v>207</v>
      </c>
      <c r="BF183" s="3">
        <f t="shared" si="120"/>
        <v>218</v>
      </c>
      <c r="BG183" s="3">
        <f t="shared" si="121"/>
        <v>208</v>
      </c>
      <c r="BH183" s="3">
        <f t="shared" si="122"/>
        <v>209</v>
      </c>
      <c r="BI183" s="3">
        <f t="shared" si="123"/>
        <v>210</v>
      </c>
      <c r="BJ183" s="3">
        <f t="shared" si="124"/>
        <v>211</v>
      </c>
      <c r="BK183" s="3">
        <f t="shared" si="125"/>
        <v>212</v>
      </c>
      <c r="BL183" s="3">
        <f t="shared" si="126"/>
        <v>182</v>
      </c>
      <c r="BM183" s="3" t="str">
        <f t="shared" si="109"/>
        <v xml:space="preserve"> </v>
      </c>
      <c r="BN183" s="43" t="str">
        <f t="shared" si="110"/>
        <v xml:space="preserve"> </v>
      </c>
      <c r="BP183" s="42" t="str">
        <f>IF(AU183=" ","OK",IF(ISBLANK(VLOOKUP(AU183,'Player List'!$A$3:$C$275,3)),"Err",IF(VLOOKUP(AU183,'Player List'!$A$3:$C$275,3)='Player Input'!$B183,"OK",IF(VLOOKUP(AU183,'Player List'!$A$3:$C$275,2)=VLOOKUP($B183,'Lookup Lists'!$A$2:$C$23,3),"CS","Err"))))</f>
        <v>OK</v>
      </c>
      <c r="BQ183" s="3" t="str">
        <f>IF(AV183=" ","OK",IF(ISBLANK(VLOOKUP(AV183,'Player List'!$A$3:$C$275,3)),"Err",IF(VLOOKUP(AV183,'Player List'!$A$3:$C$275,3)='Player Input'!$B183,"OK",IF(VLOOKUP(AV183,'Player List'!$A$3:$C$275,2)=VLOOKUP($B183,'Lookup Lists'!$A$2:$C$23,3),"CS","Err"))))</f>
        <v>OK</v>
      </c>
      <c r="BR183" s="3" t="str">
        <f>IF(AW183=" ","OK",IF(ISBLANK(VLOOKUP(AW183,'Player List'!$A$3:$C$275,3)),"Err",IF(VLOOKUP(AW183,'Player List'!$A$3:$C$275,3)='Player Input'!$B183,"OK",IF(VLOOKUP(AW183,'Player List'!$A$3:$C$275,2)=VLOOKUP($B183,'Lookup Lists'!$A$2:$C$23,3),"CS","Err"))))</f>
        <v>OK</v>
      </c>
      <c r="BS183" s="3" t="str">
        <f>IF(AX183=" ","OK",IF(ISBLANK(VLOOKUP(AX183,'Player List'!$A$3:$C$275,3)),"Err",IF(VLOOKUP(AX183,'Player List'!$A$3:$C$275,3)='Player Input'!$B183,"OK",IF(VLOOKUP(AX183,'Player List'!$A$3:$C$275,2)=VLOOKUP($B183,'Lookup Lists'!$A$2:$C$23,3),"CS","Err"))))</f>
        <v>OK</v>
      </c>
      <c r="BT183" s="3" t="str">
        <f>IF(AY183=" ","OK",IF(ISBLANK(VLOOKUP(AY183,'Player List'!$A$3:$C$275,3)),"Err",IF(VLOOKUP(AY183,'Player List'!$A$3:$C$275,3)='Player Input'!$B183,"OK",IF(VLOOKUP(AY183,'Player List'!$A$3:$C$275,2)=VLOOKUP($B183,'Lookup Lists'!$A$2:$C$23,3),"CS","Err"))))</f>
        <v>OK</v>
      </c>
      <c r="BU183" s="3" t="str">
        <f>IF(AZ183=" ","OK",IF(ISBLANK(VLOOKUP(AZ183,'Player List'!$A$3:$C$275,3)),"Err",IF(VLOOKUP(AZ183,'Player List'!$A$3:$C$275,3)='Player Input'!$B183,"OK",IF(VLOOKUP(AZ183,'Player List'!$A$3:$C$275,2)=VLOOKUP($B183,'Lookup Lists'!$A$2:$C$23,3),"CS","Err"))))</f>
        <v>OK</v>
      </c>
      <c r="BV183" s="3" t="str">
        <f>IF(BA183=" ","OK",IF(ISBLANK(VLOOKUP(BA183,'Player List'!$A$3:$C$275,3)),"Err",IF(VLOOKUP(BA183,'Player List'!$A$3:$C$275,3)='Player Input'!$B183,"OK",IF(VLOOKUP(BA183,'Player List'!$A$3:$C$275,2)=VLOOKUP($B183,'Lookup Lists'!$A$2:$C$23,3),"CS","Err"))))</f>
        <v>OK</v>
      </c>
      <c r="BW183" s="3" t="str">
        <f>IF(BB183=" ","OK",IF(ISBLANK(VLOOKUP(BB183,'Player List'!$A$3:$C$275,3)),"Err",IF(VLOOKUP(BB183,'Player List'!$A$3:$C$275,3)='Player Input'!$B183,"OK",IF(VLOOKUP(BB183,'Player List'!$A$3:$C$275,2)=VLOOKUP($B183,'Lookup Lists'!$A$2:$C$23,3),"CS","Err"))))</f>
        <v>OK</v>
      </c>
      <c r="BX183" s="3" t="str">
        <f>IF(BC183=" ","OK",IF(ISBLANK(VLOOKUP(BC183,'Player List'!$A$3:$C$275,3)),"Err",IF(VLOOKUP(BC183,'Player List'!$A$3:$C$275,3)='Player Input'!$B183,"OK",IF(VLOOKUP(BC183,'Player List'!$A$3:$C$275,2)=VLOOKUP($B183,'Lookup Lists'!$A$2:$C$23,3),"CS","Err"))))</f>
        <v>OK</v>
      </c>
      <c r="BY183" s="3" t="str">
        <f>IF(BD183=" ","OK",IF(ISBLANK(VLOOKUP(BD183,'Player List'!$A$3:$C$275,3)),"Err",IF(VLOOKUP(BD183,'Player List'!$A$3:$C$275,3)='Player Input'!$B183,"OK",IF(VLOOKUP(BD183,'Player List'!$A$3:$C$275,2)=VLOOKUP($B183,'Lookup Lists'!$A$2:$C$23,3),"CS","Err"))))</f>
        <v>OK</v>
      </c>
      <c r="BZ183" s="42" t="str">
        <f>IF(BE183=" ","OK",IF(ISBLANK(VLOOKUP(BE183,'Player List'!$A$3:$C$275,3)),"Err",IF(VLOOKUP(BE183,'Player List'!$A$3:$C$275,3)='Player Input'!$C183,"OK",IF(VLOOKUP(BE183,'Player List'!$A$3:$C$275,2)=VLOOKUP($C183,'Lookup Lists'!$A$2:$C$23,3),"CS","Err"))))</f>
        <v>OK</v>
      </c>
      <c r="CA183" s="3" t="str">
        <f>IF(BF183=" ","OK",IF(ISBLANK(VLOOKUP(BF183,'Player List'!$A$3:$C$275,3)),"Err",IF(VLOOKUP(BF183,'Player List'!$A$3:$C$275,3)='Player Input'!$C183,"OK",IF(VLOOKUP(BF183,'Player List'!$A$3:$C$275,2)=VLOOKUP($C183,'Lookup Lists'!$A$2:$C$23,3),"CS","Err"))))</f>
        <v>OK</v>
      </c>
      <c r="CB183" s="3" t="str">
        <f>IF(BG183=" ","OK",IF(ISBLANK(VLOOKUP(BG183,'Player List'!$A$3:$C$275,3)),"Err",IF(VLOOKUP(BG183,'Player List'!$A$3:$C$275,3)='Player Input'!$C183,"OK",IF(VLOOKUP(BG183,'Player List'!$A$3:$C$275,2)=VLOOKUP($C183,'Lookup Lists'!$A$2:$C$23,3),"CS","Err"))))</f>
        <v>OK</v>
      </c>
      <c r="CC183" s="3" t="str">
        <f>IF(BH183=" ","OK",IF(ISBLANK(VLOOKUP(BH183,'Player List'!$A$3:$C$275,3)),"Err",IF(VLOOKUP(BH183,'Player List'!$A$3:$C$275,3)='Player Input'!$C183,"OK",IF(VLOOKUP(BH183,'Player List'!$A$3:$C$275,2)=VLOOKUP($C183,'Lookup Lists'!$A$2:$C$23,3),"CS","Err"))))</f>
        <v>OK</v>
      </c>
      <c r="CD183" s="3" t="str">
        <f>IF(BI183=" ","OK",IF(ISBLANK(VLOOKUP(BI183,'Player List'!$A$3:$C$275,3)),"Err",IF(VLOOKUP(BI183,'Player List'!$A$3:$C$275,3)='Player Input'!$C183,"OK",IF(VLOOKUP(BI183,'Player List'!$A$3:$C$275,2)=VLOOKUP($C183,'Lookup Lists'!$A$2:$C$23,3),"CS","Err"))))</f>
        <v>OK</v>
      </c>
      <c r="CE183" s="3" t="str">
        <f>IF(BJ183=" ","OK",IF(ISBLANK(VLOOKUP(BJ183,'Player List'!$A$3:$C$275,3)),"Err",IF(VLOOKUP(BJ183,'Player List'!$A$3:$C$275,3)='Player Input'!$C183,"OK",IF(VLOOKUP(BJ183,'Player List'!$A$3:$C$275,2)=VLOOKUP($C183,'Lookup Lists'!$A$2:$C$23,3),"CS","Err"))))</f>
        <v>OK</v>
      </c>
      <c r="CF183" s="3" t="str">
        <f>IF(BK183=" ","OK",IF(ISBLANK(VLOOKUP(BK183,'Player List'!$A$3:$C$275,3)),"Err",IF(VLOOKUP(BK183,'Player List'!$A$3:$C$275,3)='Player Input'!$C183,"OK",IF(VLOOKUP(BK183,'Player List'!$A$3:$C$275,2)=VLOOKUP($C183,'Lookup Lists'!$A$2:$C$23,3),"CS","Err"))))</f>
        <v>OK</v>
      </c>
      <c r="CG183" s="3" t="str">
        <f>IF(BL183=" ","OK",IF(ISBLANK(VLOOKUP(BL183,'Player List'!$A$3:$C$275,3)),"Err",IF(VLOOKUP(BL183,'Player List'!$A$3:$C$275,3)='Player Input'!$C183,"OK",IF(VLOOKUP(BL183,'Player List'!$A$3:$C$275,2)=VLOOKUP($C183,'Lookup Lists'!$A$2:$C$23,3),"CS","Err"))))</f>
        <v>OK</v>
      </c>
      <c r="CH183" s="3" t="str">
        <f>IF(BM183=" ","OK",IF(ISBLANK(VLOOKUP(BM183,'Player List'!$A$3:$C$275,3)),"Err",IF(VLOOKUP(BM183,'Player List'!$A$3:$C$275,3)='Player Input'!$C183,"OK",IF(VLOOKUP(BM183,'Player List'!$A$3:$C$275,2)=VLOOKUP($C183,'Lookup Lists'!$A$2:$C$23,3),"CS","Err"))))</f>
        <v>OK</v>
      </c>
      <c r="CI183" s="43" t="str">
        <f>IF(BN183=" ","OK",IF(ISBLANK(VLOOKUP(BN183,'Player List'!$A$3:$C$275,3)),"Err",IF(VLOOKUP(BN183,'Player List'!$A$3:$C$275,3)='Player Input'!$C183,"OK",IF(VLOOKUP(BN183,'Player List'!$A$3:$C$275,2)=VLOOKUP($C183,'Lookup Lists'!$A$2:$C$23,3),"CS","Err"))))</f>
        <v>OK</v>
      </c>
    </row>
    <row r="184" spans="1:87" x14ac:dyDescent="0.2">
      <c r="A184" s="90">
        <v>42790</v>
      </c>
      <c r="B184" s="89" t="s">
        <v>269</v>
      </c>
      <c r="C184" s="89" t="s">
        <v>327</v>
      </c>
      <c r="D184" s="60" t="str">
        <f t="shared" si="106"/>
        <v>OK</v>
      </c>
      <c r="E184" s="42">
        <v>11</v>
      </c>
      <c r="F184" s="46" t="str">
        <f>VLOOKUP(E184,'Player List'!$A$3:$F$275,6)</f>
        <v>D WARREN</v>
      </c>
      <c r="G184" s="3">
        <v>8</v>
      </c>
      <c r="H184" s="46" t="str">
        <f>VLOOKUP(G184,'Player List'!$A$3:$F$275,6)</f>
        <v>D SYLVESTER</v>
      </c>
      <c r="I184" s="3">
        <v>130</v>
      </c>
      <c r="J184" s="46" t="str">
        <f>VLOOKUP(I184,'Player List'!$A$3:$F$275,6)</f>
        <v>T GRIFFITHS</v>
      </c>
      <c r="K184" s="3">
        <v>4</v>
      </c>
      <c r="L184" s="46" t="str">
        <f>VLOOKUP(K184,'Player List'!$A$3:$F$275,6)</f>
        <v>R HANCOCK</v>
      </c>
      <c r="M184" s="42">
        <v>3</v>
      </c>
      <c r="N184" s="46" t="str">
        <f>VLOOKUP(M184,'Player List'!$A$3:$F$275,6)</f>
        <v>E EVANS</v>
      </c>
      <c r="O184" s="3">
        <v>286</v>
      </c>
      <c r="P184" s="46" t="str">
        <f>VLOOKUP(O184,'Player List'!$A$3:$F$275,6)</f>
        <v>M CONWAY</v>
      </c>
      <c r="Q184" s="3">
        <v>2</v>
      </c>
      <c r="R184" s="46" t="str">
        <f>VLOOKUP(Q184,'Player List'!$A$3:$F$275,6)</f>
        <v>T DARRINGTON</v>
      </c>
      <c r="S184" s="3">
        <v>5</v>
      </c>
      <c r="T184" s="47" t="str">
        <f>VLOOKUP(S184,'Player List'!$A$3:$F$275,6)</f>
        <v>M MORTIMER</v>
      </c>
      <c r="U184" s="46"/>
      <c r="V184" s="46" t="e">
        <f>VLOOKUP(U184,'Player List'!$A$3:$F$275,6)</f>
        <v>#N/A</v>
      </c>
      <c r="W184" s="46"/>
      <c r="X184" s="47" t="e">
        <f>VLOOKUP(W184,'Player List'!$A$3:$F$275,6)</f>
        <v>#N/A</v>
      </c>
      <c r="Y184" s="34"/>
      <c r="Z184" s="42">
        <v>97</v>
      </c>
      <c r="AA184" s="46" t="str">
        <f>VLOOKUP(Z184,'Player List'!$A$3:$F$275,6)</f>
        <v>G JONES</v>
      </c>
      <c r="AB184" s="3">
        <v>108</v>
      </c>
      <c r="AC184" s="46" t="str">
        <f>VLOOKUP(AB184,'Player List'!$A$3:$F$275,6)</f>
        <v>M GARDNER</v>
      </c>
      <c r="AD184" s="3">
        <v>100</v>
      </c>
      <c r="AE184" s="46" t="str">
        <f>VLOOKUP(AD184,'Player List'!$A$3:$F$275,6)</f>
        <v>S KITE</v>
      </c>
      <c r="AF184" s="3">
        <v>102</v>
      </c>
      <c r="AG184" s="47" t="str">
        <f>VLOOKUP(AF184,'Player List'!$A$3:$F$275,6)</f>
        <v>C SMITH</v>
      </c>
      <c r="AH184" s="42">
        <v>104</v>
      </c>
      <c r="AI184" s="46" t="str">
        <f>VLOOKUP(AH184,'Player List'!$A$3:$F$275,6)</f>
        <v>J SMITH</v>
      </c>
      <c r="AJ184" s="3">
        <v>95</v>
      </c>
      <c r="AK184" s="46" t="str">
        <f>VLOOKUP(AJ184,'Player List'!$A$3:$F$275,6)</f>
        <v>J HARRIS</v>
      </c>
      <c r="AL184" s="3">
        <v>101</v>
      </c>
      <c r="AM184" s="46" t="str">
        <f>VLOOKUP(AL184,'Player List'!$A$3:$F$275,6)</f>
        <v>I ROBERTS</v>
      </c>
      <c r="AN184" s="3">
        <v>90</v>
      </c>
      <c r="AO184" s="47" t="str">
        <f>VLOOKUP(AN184,'Player List'!$A$3:$F$275,6)</f>
        <v>M ATTWOOD</v>
      </c>
      <c r="AP184" s="46"/>
      <c r="AQ184" s="46" t="e">
        <f>VLOOKUP(AP184,'Player List'!$A$3:$F$275,6)</f>
        <v>#N/A</v>
      </c>
      <c r="AR184" s="46"/>
      <c r="AS184" s="47" t="e">
        <f>VLOOKUP(AR184,'Player List'!$A$3:$F$275,6)</f>
        <v>#N/A</v>
      </c>
      <c r="AU184" s="42">
        <f t="shared" si="111"/>
        <v>11</v>
      </c>
      <c r="AV184" s="3">
        <f t="shared" si="112"/>
        <v>8</v>
      </c>
      <c r="AW184" s="3">
        <f t="shared" si="113"/>
        <v>130</v>
      </c>
      <c r="AX184" s="3">
        <f t="shared" si="114"/>
        <v>4</v>
      </c>
      <c r="AY184" s="3">
        <f t="shared" si="115"/>
        <v>3</v>
      </c>
      <c r="AZ184" s="3">
        <f t="shared" si="116"/>
        <v>286</v>
      </c>
      <c r="BA184" s="3">
        <f t="shared" si="117"/>
        <v>2</v>
      </c>
      <c r="BB184" s="3">
        <f t="shared" si="118"/>
        <v>5</v>
      </c>
      <c r="BC184" s="3" t="str">
        <f t="shared" si="107"/>
        <v xml:space="preserve"> </v>
      </c>
      <c r="BD184" s="3" t="str">
        <f t="shared" si="108"/>
        <v xml:space="preserve"> </v>
      </c>
      <c r="BE184" s="42">
        <f t="shared" si="119"/>
        <v>97</v>
      </c>
      <c r="BF184" s="3">
        <f t="shared" si="120"/>
        <v>108</v>
      </c>
      <c r="BG184" s="3">
        <f t="shared" si="121"/>
        <v>100</v>
      </c>
      <c r="BH184" s="3">
        <f t="shared" si="122"/>
        <v>102</v>
      </c>
      <c r="BI184" s="3">
        <f t="shared" si="123"/>
        <v>104</v>
      </c>
      <c r="BJ184" s="3">
        <f t="shared" si="124"/>
        <v>95</v>
      </c>
      <c r="BK184" s="3">
        <f t="shared" si="125"/>
        <v>101</v>
      </c>
      <c r="BL184" s="3">
        <f t="shared" si="126"/>
        <v>90</v>
      </c>
      <c r="BM184" s="3" t="str">
        <f t="shared" si="109"/>
        <v xml:space="preserve"> </v>
      </c>
      <c r="BN184" s="43" t="str">
        <f t="shared" si="110"/>
        <v xml:space="preserve"> </v>
      </c>
      <c r="BP184" s="42" t="str">
        <f>IF(AU184=" ","OK",IF(ISBLANK(VLOOKUP(AU184,'Player List'!$A$3:$C$275,3)),"Err",IF(VLOOKUP(AU184,'Player List'!$A$3:$C$275,3)='Player Input'!$B184,"OK",IF(VLOOKUP(AU184,'Player List'!$A$3:$C$275,2)=VLOOKUP($B184,'Lookup Lists'!$A$2:$C$23,3),"CS","Err"))))</f>
        <v>OK</v>
      </c>
      <c r="BQ184" s="3" t="str">
        <f>IF(AV184=" ","OK",IF(ISBLANK(VLOOKUP(AV184,'Player List'!$A$3:$C$275,3)),"Err",IF(VLOOKUP(AV184,'Player List'!$A$3:$C$275,3)='Player Input'!$B184,"OK",IF(VLOOKUP(AV184,'Player List'!$A$3:$C$275,2)=VLOOKUP($B184,'Lookup Lists'!$A$2:$C$23,3),"CS","Err"))))</f>
        <v>OK</v>
      </c>
      <c r="BR184" s="3" t="str">
        <f>IF(AW184=" ","OK",IF(ISBLANK(VLOOKUP(AW184,'Player List'!$A$3:$C$275,3)),"Err",IF(VLOOKUP(AW184,'Player List'!$A$3:$C$275,3)='Player Input'!$B184,"OK",IF(VLOOKUP(AW184,'Player List'!$A$3:$C$275,2)=VLOOKUP($B184,'Lookup Lists'!$A$2:$C$23,3),"CS","Err"))))</f>
        <v>OK</v>
      </c>
      <c r="BS184" s="3" t="str">
        <f>IF(AX184=" ","OK",IF(ISBLANK(VLOOKUP(AX184,'Player List'!$A$3:$C$275,3)),"Err",IF(VLOOKUP(AX184,'Player List'!$A$3:$C$275,3)='Player Input'!$B184,"OK",IF(VLOOKUP(AX184,'Player List'!$A$3:$C$275,2)=VLOOKUP($B184,'Lookup Lists'!$A$2:$C$23,3),"CS","Err"))))</f>
        <v>OK</v>
      </c>
      <c r="BT184" s="3" t="str">
        <f>IF(AY184=" ","OK",IF(ISBLANK(VLOOKUP(AY184,'Player List'!$A$3:$C$275,3)),"Err",IF(VLOOKUP(AY184,'Player List'!$A$3:$C$275,3)='Player Input'!$B184,"OK",IF(VLOOKUP(AY184,'Player List'!$A$3:$C$275,2)=VLOOKUP($B184,'Lookup Lists'!$A$2:$C$23,3),"CS","Err"))))</f>
        <v>OK</v>
      </c>
      <c r="BU184" s="3" t="str">
        <f>IF(AZ184=" ","OK",IF(ISBLANK(VLOOKUP(AZ184,'Player List'!$A$3:$C$275,3)),"Err",IF(VLOOKUP(AZ184,'Player List'!$A$3:$C$275,3)='Player Input'!$B184,"OK",IF(VLOOKUP(AZ184,'Player List'!$A$3:$C$275,2)=VLOOKUP($B184,'Lookup Lists'!$A$2:$C$23,3),"CS","Err"))))</f>
        <v>OK</v>
      </c>
      <c r="BV184" s="3" t="str">
        <f>IF(BA184=" ","OK",IF(ISBLANK(VLOOKUP(BA184,'Player List'!$A$3:$C$275,3)),"Err",IF(VLOOKUP(BA184,'Player List'!$A$3:$C$275,3)='Player Input'!$B184,"OK",IF(VLOOKUP(BA184,'Player List'!$A$3:$C$275,2)=VLOOKUP($B184,'Lookup Lists'!$A$2:$C$23,3),"CS","Err"))))</f>
        <v>OK</v>
      </c>
      <c r="BW184" s="3" t="str">
        <f>IF(BB184=" ","OK",IF(ISBLANK(VLOOKUP(BB184,'Player List'!$A$3:$C$275,3)),"Err",IF(VLOOKUP(BB184,'Player List'!$A$3:$C$275,3)='Player Input'!$B184,"OK",IF(VLOOKUP(BB184,'Player List'!$A$3:$C$275,2)=VLOOKUP($B184,'Lookup Lists'!$A$2:$C$23,3),"CS","Err"))))</f>
        <v>OK</v>
      </c>
      <c r="BX184" s="3" t="str">
        <f>IF(BC184=" ","OK",IF(ISBLANK(VLOOKUP(BC184,'Player List'!$A$3:$C$275,3)),"Err",IF(VLOOKUP(BC184,'Player List'!$A$3:$C$275,3)='Player Input'!$B184,"OK",IF(VLOOKUP(BC184,'Player List'!$A$3:$C$275,2)=VLOOKUP($B184,'Lookup Lists'!$A$2:$C$23,3),"CS","Err"))))</f>
        <v>OK</v>
      </c>
      <c r="BY184" s="3" t="str">
        <f>IF(BD184=" ","OK",IF(ISBLANK(VLOOKUP(BD184,'Player List'!$A$3:$C$275,3)),"Err",IF(VLOOKUP(BD184,'Player List'!$A$3:$C$275,3)='Player Input'!$B184,"OK",IF(VLOOKUP(BD184,'Player List'!$A$3:$C$275,2)=VLOOKUP($B184,'Lookup Lists'!$A$2:$C$23,3),"CS","Err"))))</f>
        <v>OK</v>
      </c>
      <c r="BZ184" s="42" t="str">
        <f>IF(BE184=" ","OK",IF(ISBLANK(VLOOKUP(BE184,'Player List'!$A$3:$C$275,3)),"Err",IF(VLOOKUP(BE184,'Player List'!$A$3:$C$275,3)='Player Input'!$C184,"OK",IF(VLOOKUP(BE184,'Player List'!$A$3:$C$275,2)=VLOOKUP($C184,'Lookup Lists'!$A$2:$C$23,3),"CS","Err"))))</f>
        <v>OK</v>
      </c>
      <c r="CA184" s="3" t="str">
        <f>IF(BF184=" ","OK",IF(ISBLANK(VLOOKUP(BF184,'Player List'!$A$3:$C$275,3)),"Err",IF(VLOOKUP(BF184,'Player List'!$A$3:$C$275,3)='Player Input'!$C184,"OK",IF(VLOOKUP(BF184,'Player List'!$A$3:$C$275,2)=VLOOKUP($C184,'Lookup Lists'!$A$2:$C$23,3),"CS","Err"))))</f>
        <v>OK</v>
      </c>
      <c r="CB184" s="3" t="str">
        <f>IF(BG184=" ","OK",IF(ISBLANK(VLOOKUP(BG184,'Player List'!$A$3:$C$275,3)),"Err",IF(VLOOKUP(BG184,'Player List'!$A$3:$C$275,3)='Player Input'!$C184,"OK",IF(VLOOKUP(BG184,'Player List'!$A$3:$C$275,2)=VLOOKUP($C184,'Lookup Lists'!$A$2:$C$23,3),"CS","Err"))))</f>
        <v>OK</v>
      </c>
      <c r="CC184" s="3" t="str">
        <f>IF(BH184=" ","OK",IF(ISBLANK(VLOOKUP(BH184,'Player List'!$A$3:$C$275,3)),"Err",IF(VLOOKUP(BH184,'Player List'!$A$3:$C$275,3)='Player Input'!$C184,"OK",IF(VLOOKUP(BH184,'Player List'!$A$3:$C$275,2)=VLOOKUP($C184,'Lookup Lists'!$A$2:$C$23,3),"CS","Err"))))</f>
        <v>OK</v>
      </c>
      <c r="CD184" s="3" t="str">
        <f>IF(BI184=" ","OK",IF(ISBLANK(VLOOKUP(BI184,'Player List'!$A$3:$C$275,3)),"Err",IF(VLOOKUP(BI184,'Player List'!$A$3:$C$275,3)='Player Input'!$C184,"OK",IF(VLOOKUP(BI184,'Player List'!$A$3:$C$275,2)=VLOOKUP($C184,'Lookup Lists'!$A$2:$C$23,3),"CS","Err"))))</f>
        <v>OK</v>
      </c>
      <c r="CE184" s="3" t="str">
        <f>IF(BJ184=" ","OK",IF(ISBLANK(VLOOKUP(BJ184,'Player List'!$A$3:$C$275,3)),"Err",IF(VLOOKUP(BJ184,'Player List'!$A$3:$C$275,3)='Player Input'!$C184,"OK",IF(VLOOKUP(BJ184,'Player List'!$A$3:$C$275,2)=VLOOKUP($C184,'Lookup Lists'!$A$2:$C$23,3),"CS","Err"))))</f>
        <v>OK</v>
      </c>
      <c r="CF184" s="3" t="str">
        <f>IF(BK184=" ","OK",IF(ISBLANK(VLOOKUP(BK184,'Player List'!$A$3:$C$275,3)),"Err",IF(VLOOKUP(BK184,'Player List'!$A$3:$C$275,3)='Player Input'!$C184,"OK",IF(VLOOKUP(BK184,'Player List'!$A$3:$C$275,2)=VLOOKUP($C184,'Lookup Lists'!$A$2:$C$23,3),"CS","Err"))))</f>
        <v>OK</v>
      </c>
      <c r="CG184" s="3" t="str">
        <f>IF(BL184=" ","OK",IF(ISBLANK(VLOOKUP(BL184,'Player List'!$A$3:$C$275,3)),"Err",IF(VLOOKUP(BL184,'Player List'!$A$3:$C$275,3)='Player Input'!$C184,"OK",IF(VLOOKUP(BL184,'Player List'!$A$3:$C$275,2)=VLOOKUP($C184,'Lookup Lists'!$A$2:$C$23,3),"CS","Err"))))</f>
        <v>OK</v>
      </c>
      <c r="CH184" s="3" t="str">
        <f>IF(BM184=" ","OK",IF(ISBLANK(VLOOKUP(BM184,'Player List'!$A$3:$C$275,3)),"Err",IF(VLOOKUP(BM184,'Player List'!$A$3:$C$275,3)='Player Input'!$C184,"OK",IF(VLOOKUP(BM184,'Player List'!$A$3:$C$275,2)=VLOOKUP($C184,'Lookup Lists'!$A$2:$C$23,3),"CS","Err"))))</f>
        <v>OK</v>
      </c>
      <c r="CI184" s="43" t="str">
        <f>IF(BN184=" ","OK",IF(ISBLANK(VLOOKUP(BN184,'Player List'!$A$3:$C$275,3)),"Err",IF(VLOOKUP(BN184,'Player List'!$A$3:$C$275,3)='Player Input'!$C184,"OK",IF(VLOOKUP(BN184,'Player List'!$A$3:$C$275,2)=VLOOKUP($C184,'Lookup Lists'!$A$2:$C$23,3),"CS","Err"))))</f>
        <v>OK</v>
      </c>
    </row>
    <row r="185" spans="1:87" x14ac:dyDescent="0.2">
      <c r="A185" s="90">
        <v>42790</v>
      </c>
      <c r="B185" s="89" t="s">
        <v>347</v>
      </c>
      <c r="C185" s="89" t="s">
        <v>275</v>
      </c>
      <c r="D185" s="60" t="str">
        <f t="shared" ref="D185:D225" si="127">IF(E185&gt;0,IF(COUNTIF(BP185:CI185,"Err")&gt;0,"Err",IF(COUNTIF(BP185:CI185,"CS")&gt;0,"CS","OK"))," ")</f>
        <v>OK</v>
      </c>
      <c r="E185" s="42">
        <v>75</v>
      </c>
      <c r="F185" s="46" t="str">
        <f>VLOOKUP(E185,'Player List'!$A$3:$F$275,6)</f>
        <v>S WHITTINGHAM</v>
      </c>
      <c r="G185" s="3">
        <v>308</v>
      </c>
      <c r="H185" s="46" t="str">
        <f>VLOOKUP(G185,'Player List'!$A$3:$F$275,6)</f>
        <v>S WYE</v>
      </c>
      <c r="I185" s="3">
        <v>72</v>
      </c>
      <c r="J185" s="46" t="str">
        <f>VLOOKUP(I185,'Player List'!$A$3:$F$275,6)</f>
        <v>H VITALE</v>
      </c>
      <c r="K185" s="3">
        <v>73</v>
      </c>
      <c r="L185" s="46" t="str">
        <f>VLOOKUP(K185,'Player List'!$A$3:$F$275,6)</f>
        <v>T VITALE</v>
      </c>
      <c r="M185" s="42">
        <v>82</v>
      </c>
      <c r="N185" s="46" t="str">
        <f>VLOOKUP(M185,'Player List'!$A$3:$F$275,6)</f>
        <v>C BOYSE</v>
      </c>
      <c r="O185" s="3">
        <v>79</v>
      </c>
      <c r="P185" s="46" t="str">
        <f>VLOOKUP(O185,'Player List'!$A$3:$F$275,6)</f>
        <v>A WYE</v>
      </c>
      <c r="Q185" s="3">
        <v>71</v>
      </c>
      <c r="R185" s="46" t="str">
        <f>VLOOKUP(Q185,'Player List'!$A$3:$F$275,6)</f>
        <v>J PEARCE</v>
      </c>
      <c r="S185" s="3">
        <v>81</v>
      </c>
      <c r="T185" s="47" t="str">
        <f>VLOOKUP(S185,'Player List'!$A$3:$F$275,6)</f>
        <v>L PHILLIPS</v>
      </c>
      <c r="U185" s="46"/>
      <c r="V185" s="46" t="e">
        <f>VLOOKUP(U185,'Player List'!$A$3:$F$275,6)</f>
        <v>#N/A</v>
      </c>
      <c r="W185" s="46"/>
      <c r="X185" s="47" t="e">
        <f>VLOOKUP(W185,'Player List'!$A$3:$F$275,6)</f>
        <v>#N/A</v>
      </c>
      <c r="Y185" s="34"/>
      <c r="Z185" s="42">
        <v>228</v>
      </c>
      <c r="AA185" s="46" t="str">
        <f>VLOOKUP(Z185,'Player List'!$A$3:$F$275,6)</f>
        <v>M ROLLS</v>
      </c>
      <c r="AB185" s="3">
        <v>171</v>
      </c>
      <c r="AC185" s="46" t="str">
        <f>VLOOKUP(AB185,'Player List'!$A$3:$F$275,6)</f>
        <v>R DAWSON</v>
      </c>
      <c r="AD185" s="3">
        <v>206</v>
      </c>
      <c r="AE185" s="46" t="str">
        <f>VLOOKUP(AD185,'Player List'!$A$3:$F$275,6)</f>
        <v>P CLARK</v>
      </c>
      <c r="AF185" s="3">
        <v>200</v>
      </c>
      <c r="AG185" s="47" t="str">
        <f>VLOOKUP(AF185,'Player List'!$A$3:$F$275,6)</f>
        <v>C COX</v>
      </c>
      <c r="AH185" s="42">
        <v>205</v>
      </c>
      <c r="AI185" s="46" t="str">
        <f>VLOOKUP(AH185,'Player List'!$A$3:$F$275,6)</f>
        <v>J WATKINS</v>
      </c>
      <c r="AJ185" s="3">
        <v>236</v>
      </c>
      <c r="AK185" s="46" t="str">
        <f>VLOOKUP(AJ185,'Player List'!$A$3:$F$275,6)</f>
        <v>D COX</v>
      </c>
      <c r="AL185" s="3">
        <v>201</v>
      </c>
      <c r="AM185" s="46" t="str">
        <f>VLOOKUP(AL185,'Player List'!$A$3:$F$275,6)</f>
        <v>S COX</v>
      </c>
      <c r="AN185" s="3">
        <v>276</v>
      </c>
      <c r="AO185" s="47" t="str">
        <f>VLOOKUP(AN185,'Player List'!$A$3:$F$275,6)</f>
        <v>B WATKINS</v>
      </c>
      <c r="AP185" s="46"/>
      <c r="AQ185" s="46" t="e">
        <f>VLOOKUP(AP185,'Player List'!$A$3:$F$275,6)</f>
        <v>#N/A</v>
      </c>
      <c r="AR185" s="46"/>
      <c r="AS185" s="47" t="e">
        <f>VLOOKUP(AR185,'Player List'!$A$3:$F$275,6)</f>
        <v>#N/A</v>
      </c>
      <c r="AU185" s="42">
        <f t="shared" ref="AU185:AU225" si="128">IF(+E185&gt;0,E185," ")</f>
        <v>75</v>
      </c>
      <c r="AV185" s="3">
        <f t="shared" ref="AV185:AV225" si="129">IF(+G185&gt;0,G185," ")</f>
        <v>308</v>
      </c>
      <c r="AW185" s="3">
        <f t="shared" ref="AW185:AW225" si="130">IF(+I185&gt;0,I185," ")</f>
        <v>72</v>
      </c>
      <c r="AX185" s="3">
        <f t="shared" ref="AX185:AX225" si="131">IF(+K185&gt;0,K185," ")</f>
        <v>73</v>
      </c>
      <c r="AY185" s="3">
        <f t="shared" ref="AY185:AY225" si="132">IF(+M185&gt;0,M185," ")</f>
        <v>82</v>
      </c>
      <c r="AZ185" s="3">
        <f t="shared" ref="AZ185:AZ225" si="133">IF(+O185&gt;0,O185," ")</f>
        <v>79</v>
      </c>
      <c r="BA185" s="3">
        <f t="shared" ref="BA185:BA225" si="134">IF(+Q185&gt;0,Q185," ")</f>
        <v>71</v>
      </c>
      <c r="BB185" s="3">
        <f t="shared" ref="BB185:BB225" si="135">IF(+S185&gt;0,S185," ")</f>
        <v>81</v>
      </c>
      <c r="BC185" s="3" t="str">
        <f t="shared" ref="BC185:BC225" si="136">IF(+U185&gt;0,U185," ")</f>
        <v xml:space="preserve"> </v>
      </c>
      <c r="BD185" s="3" t="str">
        <f t="shared" ref="BD185:BD225" si="137">IF(+W185&gt;0,W185," ")</f>
        <v xml:space="preserve"> </v>
      </c>
      <c r="BE185" s="42">
        <f t="shared" ref="BE185:BE225" si="138">IF(+Z185&gt;0,Z185," ")</f>
        <v>228</v>
      </c>
      <c r="BF185" s="3">
        <f t="shared" ref="BF185:BF225" si="139">IF(+AB185&gt;0,AB185," ")</f>
        <v>171</v>
      </c>
      <c r="BG185" s="3">
        <f t="shared" ref="BG185:BG225" si="140">IF(+AD185&gt;0,AD185," ")</f>
        <v>206</v>
      </c>
      <c r="BH185" s="3">
        <f t="shared" ref="BH185:BH225" si="141">IF(+AF185&gt;0,AF185," ")</f>
        <v>200</v>
      </c>
      <c r="BI185" s="3">
        <f t="shared" ref="BI185:BI225" si="142">IF(+AH185&gt;0,AH185," ")</f>
        <v>205</v>
      </c>
      <c r="BJ185" s="3">
        <f t="shared" ref="BJ185:BJ225" si="143">IF(+AJ185&gt;0,AJ185," ")</f>
        <v>236</v>
      </c>
      <c r="BK185" s="3">
        <f t="shared" ref="BK185:BK225" si="144">IF(+AL185&gt;0,AL185," ")</f>
        <v>201</v>
      </c>
      <c r="BL185" s="3">
        <f t="shared" ref="BL185:BL225" si="145">IF(+AN185&gt;0,AN185," ")</f>
        <v>276</v>
      </c>
      <c r="BM185" s="3" t="str">
        <f t="shared" ref="BM185:BM225" si="146">IF(+AP185&gt;0,AP185," ")</f>
        <v xml:space="preserve"> </v>
      </c>
      <c r="BN185" s="43" t="str">
        <f t="shared" ref="BN185:BN225" si="147">IF(+AR185&gt;0,AR185," ")</f>
        <v xml:space="preserve"> </v>
      </c>
      <c r="BP185" s="42" t="str">
        <f>IF(AU185=" ","OK",IF(ISBLANK(VLOOKUP(AU185,'Player List'!$A$3:$C$275,3)),"Err",IF(VLOOKUP(AU185,'Player List'!$A$3:$C$275,3)='Player Input'!$B185,"OK",IF(VLOOKUP(AU185,'Player List'!$A$3:$C$275,2)=VLOOKUP($B185,'Lookup Lists'!$A$2:$C$23,3),"CS","Err"))))</f>
        <v>OK</v>
      </c>
      <c r="BQ185" s="3" t="str">
        <f>IF(AV185=" ","OK",IF(ISBLANK(VLOOKUP(AV185,'Player List'!$A$3:$C$275,3)),"Err",IF(VLOOKUP(AV185,'Player List'!$A$3:$C$275,3)='Player Input'!$B185,"OK",IF(VLOOKUP(AV185,'Player List'!$A$3:$C$275,2)=VLOOKUP($B185,'Lookup Lists'!$A$2:$C$23,3),"CS","Err"))))</f>
        <v>OK</v>
      </c>
      <c r="BR185" s="3" t="str">
        <f>IF(AW185=" ","OK",IF(ISBLANK(VLOOKUP(AW185,'Player List'!$A$3:$C$275,3)),"Err",IF(VLOOKUP(AW185,'Player List'!$A$3:$C$275,3)='Player Input'!$B185,"OK",IF(VLOOKUP(AW185,'Player List'!$A$3:$C$275,2)=VLOOKUP($B185,'Lookup Lists'!$A$2:$C$23,3),"CS","Err"))))</f>
        <v>OK</v>
      </c>
      <c r="BS185" s="3" t="str">
        <f>IF(AX185=" ","OK",IF(ISBLANK(VLOOKUP(AX185,'Player List'!$A$3:$C$275,3)),"Err",IF(VLOOKUP(AX185,'Player List'!$A$3:$C$275,3)='Player Input'!$B185,"OK",IF(VLOOKUP(AX185,'Player List'!$A$3:$C$275,2)=VLOOKUP($B185,'Lookup Lists'!$A$2:$C$23,3),"CS","Err"))))</f>
        <v>OK</v>
      </c>
      <c r="BT185" s="3" t="str">
        <f>IF(AY185=" ","OK",IF(ISBLANK(VLOOKUP(AY185,'Player List'!$A$3:$C$275,3)),"Err",IF(VLOOKUP(AY185,'Player List'!$A$3:$C$275,3)='Player Input'!$B185,"OK",IF(VLOOKUP(AY185,'Player List'!$A$3:$C$275,2)=VLOOKUP($B185,'Lookup Lists'!$A$2:$C$23,3),"CS","Err"))))</f>
        <v>OK</v>
      </c>
      <c r="BU185" s="3" t="str">
        <f>IF(AZ185=" ","OK",IF(ISBLANK(VLOOKUP(AZ185,'Player List'!$A$3:$C$275,3)),"Err",IF(VLOOKUP(AZ185,'Player List'!$A$3:$C$275,3)='Player Input'!$B185,"OK",IF(VLOOKUP(AZ185,'Player List'!$A$3:$C$275,2)=VLOOKUP($B185,'Lookup Lists'!$A$2:$C$23,3),"CS","Err"))))</f>
        <v>OK</v>
      </c>
      <c r="BV185" s="3" t="str">
        <f>IF(BA185=" ","OK",IF(ISBLANK(VLOOKUP(BA185,'Player List'!$A$3:$C$275,3)),"Err",IF(VLOOKUP(BA185,'Player List'!$A$3:$C$275,3)='Player Input'!$B185,"OK",IF(VLOOKUP(BA185,'Player List'!$A$3:$C$275,2)=VLOOKUP($B185,'Lookup Lists'!$A$2:$C$23,3),"CS","Err"))))</f>
        <v>OK</v>
      </c>
      <c r="BW185" s="3" t="str">
        <f>IF(BB185=" ","OK",IF(ISBLANK(VLOOKUP(BB185,'Player List'!$A$3:$C$275,3)),"Err",IF(VLOOKUP(BB185,'Player List'!$A$3:$C$275,3)='Player Input'!$B185,"OK",IF(VLOOKUP(BB185,'Player List'!$A$3:$C$275,2)=VLOOKUP($B185,'Lookup Lists'!$A$2:$C$23,3),"CS","Err"))))</f>
        <v>OK</v>
      </c>
      <c r="BX185" s="3" t="str">
        <f>IF(BC185=" ","OK",IF(ISBLANK(VLOOKUP(BC185,'Player List'!$A$3:$C$275,3)),"Err",IF(VLOOKUP(BC185,'Player List'!$A$3:$C$275,3)='Player Input'!$B185,"OK",IF(VLOOKUP(BC185,'Player List'!$A$3:$C$275,2)=VLOOKUP($B185,'Lookup Lists'!$A$2:$C$23,3),"CS","Err"))))</f>
        <v>OK</v>
      </c>
      <c r="BY185" s="3" t="str">
        <f>IF(BD185=" ","OK",IF(ISBLANK(VLOOKUP(BD185,'Player List'!$A$3:$C$275,3)),"Err",IF(VLOOKUP(BD185,'Player List'!$A$3:$C$275,3)='Player Input'!$B185,"OK",IF(VLOOKUP(BD185,'Player List'!$A$3:$C$275,2)=VLOOKUP($B185,'Lookup Lists'!$A$2:$C$23,3),"CS","Err"))))</f>
        <v>OK</v>
      </c>
      <c r="BZ185" s="42" t="str">
        <f>IF(BE185=" ","OK",IF(ISBLANK(VLOOKUP(BE185,'Player List'!$A$3:$C$275,3)),"Err",IF(VLOOKUP(BE185,'Player List'!$A$3:$C$275,3)='Player Input'!$C185,"OK",IF(VLOOKUP(BE185,'Player List'!$A$3:$C$275,2)=VLOOKUP($C185,'Lookup Lists'!$A$2:$C$23,3),"CS","Err"))))</f>
        <v>OK</v>
      </c>
      <c r="CA185" s="3" t="str">
        <f>IF(BF185=" ","OK",IF(ISBLANK(VLOOKUP(BF185,'Player List'!$A$3:$C$275,3)),"Err",IF(VLOOKUP(BF185,'Player List'!$A$3:$C$275,3)='Player Input'!$C185,"OK",IF(VLOOKUP(BF185,'Player List'!$A$3:$C$275,2)=VLOOKUP($C185,'Lookup Lists'!$A$2:$C$23,3),"CS","Err"))))</f>
        <v>OK</v>
      </c>
      <c r="CB185" s="3" t="str">
        <f>IF(BG185=" ","OK",IF(ISBLANK(VLOOKUP(BG185,'Player List'!$A$3:$C$275,3)),"Err",IF(VLOOKUP(BG185,'Player List'!$A$3:$C$275,3)='Player Input'!$C185,"OK",IF(VLOOKUP(BG185,'Player List'!$A$3:$C$275,2)=VLOOKUP($C185,'Lookup Lists'!$A$2:$C$23,3),"CS","Err"))))</f>
        <v>OK</v>
      </c>
      <c r="CC185" s="3" t="str">
        <f>IF(BH185=" ","OK",IF(ISBLANK(VLOOKUP(BH185,'Player List'!$A$3:$C$275,3)),"Err",IF(VLOOKUP(BH185,'Player List'!$A$3:$C$275,3)='Player Input'!$C185,"OK",IF(VLOOKUP(BH185,'Player List'!$A$3:$C$275,2)=VLOOKUP($C185,'Lookup Lists'!$A$2:$C$23,3),"CS","Err"))))</f>
        <v>OK</v>
      </c>
      <c r="CD185" s="3" t="str">
        <f>IF(BI185=" ","OK",IF(ISBLANK(VLOOKUP(BI185,'Player List'!$A$3:$C$275,3)),"Err",IF(VLOOKUP(BI185,'Player List'!$A$3:$C$275,3)='Player Input'!$C185,"OK",IF(VLOOKUP(BI185,'Player List'!$A$3:$C$275,2)=VLOOKUP($C185,'Lookup Lists'!$A$2:$C$23,3),"CS","Err"))))</f>
        <v>OK</v>
      </c>
      <c r="CE185" s="3" t="str">
        <f>IF(BJ185=" ","OK",IF(ISBLANK(VLOOKUP(BJ185,'Player List'!$A$3:$C$275,3)),"Err",IF(VLOOKUP(BJ185,'Player List'!$A$3:$C$275,3)='Player Input'!$C185,"OK",IF(VLOOKUP(BJ185,'Player List'!$A$3:$C$275,2)=VLOOKUP($C185,'Lookup Lists'!$A$2:$C$23,3),"CS","Err"))))</f>
        <v>OK</v>
      </c>
      <c r="CF185" s="3" t="str">
        <f>IF(BK185=" ","OK",IF(ISBLANK(VLOOKUP(BK185,'Player List'!$A$3:$C$275,3)),"Err",IF(VLOOKUP(BK185,'Player List'!$A$3:$C$275,3)='Player Input'!$C185,"OK",IF(VLOOKUP(BK185,'Player List'!$A$3:$C$275,2)=VLOOKUP($C185,'Lookup Lists'!$A$2:$C$23,3),"CS","Err"))))</f>
        <v>OK</v>
      </c>
      <c r="CG185" s="3" t="str">
        <f>IF(BL185=" ","OK",IF(ISBLANK(VLOOKUP(BL185,'Player List'!$A$3:$C$275,3)),"Err",IF(VLOOKUP(BL185,'Player List'!$A$3:$C$275,3)='Player Input'!$C185,"OK",IF(VLOOKUP(BL185,'Player List'!$A$3:$C$275,2)=VLOOKUP($C185,'Lookup Lists'!$A$2:$C$23,3),"CS","Err"))))</f>
        <v>OK</v>
      </c>
      <c r="CH185" s="3" t="str">
        <f>IF(BM185=" ","OK",IF(ISBLANK(VLOOKUP(BM185,'Player List'!$A$3:$C$275,3)),"Err",IF(VLOOKUP(BM185,'Player List'!$A$3:$C$275,3)='Player Input'!$C185,"OK",IF(VLOOKUP(BM185,'Player List'!$A$3:$C$275,2)=VLOOKUP($C185,'Lookup Lists'!$A$2:$C$23,3),"CS","Err"))))</f>
        <v>OK</v>
      </c>
      <c r="CI185" s="43" t="str">
        <f>IF(BN185=" ","OK",IF(ISBLANK(VLOOKUP(BN185,'Player List'!$A$3:$C$275,3)),"Err",IF(VLOOKUP(BN185,'Player List'!$A$3:$C$275,3)='Player Input'!$C185,"OK",IF(VLOOKUP(BN185,'Player List'!$A$3:$C$275,2)=VLOOKUP($C185,'Lookup Lists'!$A$2:$C$23,3),"CS","Err"))))</f>
        <v>OK</v>
      </c>
    </row>
    <row r="186" spans="1:87" x14ac:dyDescent="0.2">
      <c r="A186" s="108">
        <v>42791</v>
      </c>
      <c r="B186" s="109" t="s">
        <v>270</v>
      </c>
      <c r="C186" s="109" t="s">
        <v>262</v>
      </c>
      <c r="D186" s="60" t="str">
        <f t="shared" si="127"/>
        <v>OK</v>
      </c>
      <c r="E186" s="42">
        <v>366</v>
      </c>
      <c r="F186" s="46" t="str">
        <f>VLOOKUP(E186,'Player List'!$A$3:$F$275,6)</f>
        <v>J WOAKES</v>
      </c>
      <c r="G186" s="3">
        <v>23</v>
      </c>
      <c r="H186" s="46" t="str">
        <f>VLOOKUP(G186,'Player List'!$A$3:$F$275,6)</f>
        <v>R BELL</v>
      </c>
      <c r="I186" s="3">
        <v>273</v>
      </c>
      <c r="J186" s="46" t="str">
        <f>VLOOKUP(I186,'Player List'!$A$3:$F$275,6)</f>
        <v>J BEVAN</v>
      </c>
      <c r="K186" s="3">
        <v>14</v>
      </c>
      <c r="L186" s="46" t="str">
        <f>VLOOKUP(K186,'Player List'!$A$3:$F$275,6)</f>
        <v>D BYWATER</v>
      </c>
      <c r="M186" s="42">
        <v>279</v>
      </c>
      <c r="N186" s="46" t="str">
        <f>VLOOKUP(M186,'Player List'!$A$3:$F$275,6)</f>
        <v>R MARTIN</v>
      </c>
      <c r="O186" s="3">
        <v>365</v>
      </c>
      <c r="P186" s="46" t="str">
        <f>VLOOKUP(O186,'Player List'!$A$3:$F$275,6)</f>
        <v>A MARFELL</v>
      </c>
      <c r="Q186" s="3">
        <v>12</v>
      </c>
      <c r="R186" s="46" t="str">
        <f>VLOOKUP(Q186,'Player List'!$A$3:$F$275,6)</f>
        <v>J BARRATT</v>
      </c>
      <c r="S186" s="3">
        <v>13</v>
      </c>
      <c r="T186" s="47" t="str">
        <f>VLOOKUP(S186,'Player List'!$A$3:$F$275,6)</f>
        <v>G BYWATER</v>
      </c>
      <c r="U186" s="46"/>
      <c r="V186" s="46" t="e">
        <f>VLOOKUP(U186,'Player List'!$A$3:$F$275,6)</f>
        <v>#N/A</v>
      </c>
      <c r="W186" s="46"/>
      <c r="X186" s="47" t="e">
        <f>VLOOKUP(W186,'Player List'!$A$3:$F$275,6)</f>
        <v>#N/A</v>
      </c>
      <c r="Y186" s="34"/>
      <c r="Z186" s="42">
        <v>116</v>
      </c>
      <c r="AA186" s="46" t="str">
        <f>VLOOKUP(Z186,'Player List'!$A$3:$F$275,6)</f>
        <v>S AYLING</v>
      </c>
      <c r="AB186" s="3">
        <v>117</v>
      </c>
      <c r="AC186" s="46" t="str">
        <f>VLOOKUP(AB186,'Player List'!$A$3:$F$275,6)</f>
        <v>D SHIRVINGTON</v>
      </c>
      <c r="AD186" s="3">
        <v>112</v>
      </c>
      <c r="AE186" s="46" t="str">
        <f>VLOOKUP(AD186,'Player List'!$A$3:$F$275,6)</f>
        <v>M EAGER</v>
      </c>
      <c r="AF186" s="3">
        <v>111</v>
      </c>
      <c r="AG186" s="47" t="str">
        <f>VLOOKUP(AF186,'Player List'!$A$3:$F$275,6)</f>
        <v>S MCINTYRE</v>
      </c>
      <c r="AH186" s="42">
        <v>329</v>
      </c>
      <c r="AI186" s="46" t="str">
        <f>VLOOKUP(AH186,'Player List'!$A$3:$F$275,6)</f>
        <v>B ALLEN</v>
      </c>
      <c r="AJ186" s="3">
        <v>295</v>
      </c>
      <c r="AK186" s="46" t="str">
        <f>VLOOKUP(AJ186,'Player List'!$A$3:$F$275,6)</f>
        <v>P SOILLEUX</v>
      </c>
      <c r="AL186" s="3">
        <v>118</v>
      </c>
      <c r="AM186" s="46" t="str">
        <f>VLOOKUP(AL186,'Player List'!$A$3:$F$275,6)</f>
        <v>V HOWLEY</v>
      </c>
      <c r="AN186" s="3">
        <v>234</v>
      </c>
      <c r="AO186" s="47" t="str">
        <f>VLOOKUP(AN186,'Player List'!$A$3:$F$275,6)</f>
        <v>J WELCH</v>
      </c>
      <c r="AP186" s="46"/>
      <c r="AQ186" s="46" t="e">
        <f>VLOOKUP(AP186,'Player List'!$A$3:$F$275,6)</f>
        <v>#N/A</v>
      </c>
      <c r="AR186" s="46"/>
      <c r="AS186" s="47" t="e">
        <f>VLOOKUP(AR186,'Player List'!$A$3:$F$275,6)</f>
        <v>#N/A</v>
      </c>
      <c r="AU186" s="42">
        <f t="shared" si="128"/>
        <v>366</v>
      </c>
      <c r="AV186" s="3">
        <f t="shared" si="129"/>
        <v>23</v>
      </c>
      <c r="AW186" s="3">
        <f t="shared" si="130"/>
        <v>273</v>
      </c>
      <c r="AX186" s="3">
        <f t="shared" si="131"/>
        <v>14</v>
      </c>
      <c r="AY186" s="3">
        <f t="shared" si="132"/>
        <v>279</v>
      </c>
      <c r="AZ186" s="3">
        <f t="shared" si="133"/>
        <v>365</v>
      </c>
      <c r="BA186" s="3">
        <f t="shared" si="134"/>
        <v>12</v>
      </c>
      <c r="BB186" s="3">
        <f t="shared" si="135"/>
        <v>13</v>
      </c>
      <c r="BC186" s="3" t="str">
        <f t="shared" si="136"/>
        <v xml:space="preserve"> </v>
      </c>
      <c r="BD186" s="3" t="str">
        <f t="shared" si="137"/>
        <v xml:space="preserve"> </v>
      </c>
      <c r="BE186" s="42">
        <f t="shared" si="138"/>
        <v>116</v>
      </c>
      <c r="BF186" s="3">
        <f t="shared" si="139"/>
        <v>117</v>
      </c>
      <c r="BG186" s="3">
        <f t="shared" si="140"/>
        <v>112</v>
      </c>
      <c r="BH186" s="3">
        <f t="shared" si="141"/>
        <v>111</v>
      </c>
      <c r="BI186" s="3">
        <f t="shared" si="142"/>
        <v>329</v>
      </c>
      <c r="BJ186" s="3">
        <f t="shared" si="143"/>
        <v>295</v>
      </c>
      <c r="BK186" s="3">
        <f t="shared" si="144"/>
        <v>118</v>
      </c>
      <c r="BL186" s="3">
        <f t="shared" si="145"/>
        <v>234</v>
      </c>
      <c r="BM186" s="3" t="str">
        <f t="shared" si="146"/>
        <v xml:space="preserve"> </v>
      </c>
      <c r="BN186" s="43" t="str">
        <f t="shared" si="147"/>
        <v xml:space="preserve"> </v>
      </c>
      <c r="BP186" s="42" t="str">
        <f>IF(AU186=" ","OK",IF(ISBLANK(VLOOKUP(AU186,'Player List'!$A$3:$C$275,3)),"Err",IF(VLOOKUP(AU186,'Player List'!$A$3:$C$275,3)='Player Input'!$B186,"OK",IF(VLOOKUP(AU186,'Player List'!$A$3:$C$275,2)=VLOOKUP($B186,'Lookup Lists'!$A$2:$C$23,3),"CS","Err"))))</f>
        <v>OK</v>
      </c>
      <c r="BQ186" s="3" t="str">
        <f>IF(AV186=" ","OK",IF(ISBLANK(VLOOKUP(AV186,'Player List'!$A$3:$C$275,3)),"Err",IF(VLOOKUP(AV186,'Player List'!$A$3:$C$275,3)='Player Input'!$B186,"OK",IF(VLOOKUP(AV186,'Player List'!$A$3:$C$275,2)=VLOOKUP($B186,'Lookup Lists'!$A$2:$C$23,3),"CS","Err"))))</f>
        <v>OK</v>
      </c>
      <c r="BR186" s="3" t="str">
        <f>IF(AW186=" ","OK",IF(ISBLANK(VLOOKUP(AW186,'Player List'!$A$3:$C$275,3)),"Err",IF(VLOOKUP(AW186,'Player List'!$A$3:$C$275,3)='Player Input'!$B186,"OK",IF(VLOOKUP(AW186,'Player List'!$A$3:$C$275,2)=VLOOKUP($B186,'Lookup Lists'!$A$2:$C$23,3),"CS","Err"))))</f>
        <v>OK</v>
      </c>
      <c r="BS186" s="3" t="str">
        <f>IF(AX186=" ","OK",IF(ISBLANK(VLOOKUP(AX186,'Player List'!$A$3:$C$275,3)),"Err",IF(VLOOKUP(AX186,'Player List'!$A$3:$C$275,3)='Player Input'!$B186,"OK",IF(VLOOKUP(AX186,'Player List'!$A$3:$C$275,2)=VLOOKUP($B186,'Lookup Lists'!$A$2:$C$23,3),"CS","Err"))))</f>
        <v>OK</v>
      </c>
      <c r="BT186" s="3" t="str">
        <f>IF(AY186=" ","OK",IF(ISBLANK(VLOOKUP(AY186,'Player List'!$A$3:$C$275,3)),"Err",IF(VLOOKUP(AY186,'Player List'!$A$3:$C$275,3)='Player Input'!$B186,"OK",IF(VLOOKUP(AY186,'Player List'!$A$3:$C$275,2)=VLOOKUP($B186,'Lookup Lists'!$A$2:$C$23,3),"CS","Err"))))</f>
        <v>OK</v>
      </c>
      <c r="BU186" s="3" t="str">
        <f>IF(AZ186=" ","OK",IF(ISBLANK(VLOOKUP(AZ186,'Player List'!$A$3:$C$275,3)),"Err",IF(VLOOKUP(AZ186,'Player List'!$A$3:$C$275,3)='Player Input'!$B186,"OK",IF(VLOOKUP(AZ186,'Player List'!$A$3:$C$275,2)=VLOOKUP($B186,'Lookup Lists'!$A$2:$C$23,3),"CS","Err"))))</f>
        <v>OK</v>
      </c>
      <c r="BV186" s="3" t="str">
        <f>IF(BA186=" ","OK",IF(ISBLANK(VLOOKUP(BA186,'Player List'!$A$3:$C$275,3)),"Err",IF(VLOOKUP(BA186,'Player List'!$A$3:$C$275,3)='Player Input'!$B186,"OK",IF(VLOOKUP(BA186,'Player List'!$A$3:$C$275,2)=VLOOKUP($B186,'Lookup Lists'!$A$2:$C$23,3),"CS","Err"))))</f>
        <v>OK</v>
      </c>
      <c r="BW186" s="3" t="str">
        <f>IF(BB186=" ","OK",IF(ISBLANK(VLOOKUP(BB186,'Player List'!$A$3:$C$275,3)),"Err",IF(VLOOKUP(BB186,'Player List'!$A$3:$C$275,3)='Player Input'!$B186,"OK",IF(VLOOKUP(BB186,'Player List'!$A$3:$C$275,2)=VLOOKUP($B186,'Lookup Lists'!$A$2:$C$23,3),"CS","Err"))))</f>
        <v>OK</v>
      </c>
      <c r="BX186" s="3" t="str">
        <f>IF(BC186=" ","OK",IF(ISBLANK(VLOOKUP(BC186,'Player List'!$A$3:$C$275,3)),"Err",IF(VLOOKUP(BC186,'Player List'!$A$3:$C$275,3)='Player Input'!$B186,"OK",IF(VLOOKUP(BC186,'Player List'!$A$3:$C$275,2)=VLOOKUP($B186,'Lookup Lists'!$A$2:$C$23,3),"CS","Err"))))</f>
        <v>OK</v>
      </c>
      <c r="BY186" s="3" t="str">
        <f>IF(BD186=" ","OK",IF(ISBLANK(VLOOKUP(BD186,'Player List'!$A$3:$C$275,3)),"Err",IF(VLOOKUP(BD186,'Player List'!$A$3:$C$275,3)='Player Input'!$B186,"OK",IF(VLOOKUP(BD186,'Player List'!$A$3:$C$275,2)=VLOOKUP($B186,'Lookup Lists'!$A$2:$C$23,3),"CS","Err"))))</f>
        <v>OK</v>
      </c>
      <c r="BZ186" s="42" t="str">
        <f>IF(BE186=" ","OK",IF(ISBLANK(VLOOKUP(BE186,'Player List'!$A$3:$C$275,3)),"Err",IF(VLOOKUP(BE186,'Player List'!$A$3:$C$275,3)='Player Input'!$C186,"OK",IF(VLOOKUP(BE186,'Player List'!$A$3:$C$275,2)=VLOOKUP($C186,'Lookup Lists'!$A$2:$C$23,3),"CS","Err"))))</f>
        <v>OK</v>
      </c>
      <c r="CA186" s="3" t="str">
        <f>IF(BF186=" ","OK",IF(ISBLANK(VLOOKUP(BF186,'Player List'!$A$3:$C$275,3)),"Err",IF(VLOOKUP(BF186,'Player List'!$A$3:$C$275,3)='Player Input'!$C186,"OK",IF(VLOOKUP(BF186,'Player List'!$A$3:$C$275,2)=VLOOKUP($C186,'Lookup Lists'!$A$2:$C$23,3),"CS","Err"))))</f>
        <v>OK</v>
      </c>
      <c r="CB186" s="3" t="str">
        <f>IF(BG186=" ","OK",IF(ISBLANK(VLOOKUP(BG186,'Player List'!$A$3:$C$275,3)),"Err",IF(VLOOKUP(BG186,'Player List'!$A$3:$C$275,3)='Player Input'!$C186,"OK",IF(VLOOKUP(BG186,'Player List'!$A$3:$C$275,2)=VLOOKUP($C186,'Lookup Lists'!$A$2:$C$23,3),"CS","Err"))))</f>
        <v>OK</v>
      </c>
      <c r="CC186" s="3" t="str">
        <f>IF(BH186=" ","OK",IF(ISBLANK(VLOOKUP(BH186,'Player List'!$A$3:$C$275,3)),"Err",IF(VLOOKUP(BH186,'Player List'!$A$3:$C$275,3)='Player Input'!$C186,"OK",IF(VLOOKUP(BH186,'Player List'!$A$3:$C$275,2)=VLOOKUP($C186,'Lookup Lists'!$A$2:$C$23,3),"CS","Err"))))</f>
        <v>OK</v>
      </c>
      <c r="CD186" s="3" t="str">
        <f>IF(BI186=" ","OK",IF(ISBLANK(VLOOKUP(BI186,'Player List'!$A$3:$C$275,3)),"Err",IF(VLOOKUP(BI186,'Player List'!$A$3:$C$275,3)='Player Input'!$C186,"OK",IF(VLOOKUP(BI186,'Player List'!$A$3:$C$275,2)=VLOOKUP($C186,'Lookup Lists'!$A$2:$C$23,3),"CS","Err"))))</f>
        <v>OK</v>
      </c>
      <c r="CE186" s="3" t="str">
        <f>IF(BJ186=" ","OK",IF(ISBLANK(VLOOKUP(BJ186,'Player List'!$A$3:$C$275,3)),"Err",IF(VLOOKUP(BJ186,'Player List'!$A$3:$C$275,3)='Player Input'!$C186,"OK",IF(VLOOKUP(BJ186,'Player List'!$A$3:$C$275,2)=VLOOKUP($C186,'Lookup Lists'!$A$2:$C$23,3),"CS","Err"))))</f>
        <v>OK</v>
      </c>
      <c r="CF186" s="3" t="str">
        <f>IF(BK186=" ","OK",IF(ISBLANK(VLOOKUP(BK186,'Player List'!$A$3:$C$275,3)),"Err",IF(VLOOKUP(BK186,'Player List'!$A$3:$C$275,3)='Player Input'!$C186,"OK",IF(VLOOKUP(BK186,'Player List'!$A$3:$C$275,2)=VLOOKUP($C186,'Lookup Lists'!$A$2:$C$23,3),"CS","Err"))))</f>
        <v>OK</v>
      </c>
      <c r="CG186" s="3" t="str">
        <f>IF(BL186=" ","OK",IF(ISBLANK(VLOOKUP(BL186,'Player List'!$A$3:$C$275,3)),"Err",IF(VLOOKUP(BL186,'Player List'!$A$3:$C$275,3)='Player Input'!$C186,"OK",IF(VLOOKUP(BL186,'Player List'!$A$3:$C$275,2)=VLOOKUP($C186,'Lookup Lists'!$A$2:$C$23,3),"CS","Err"))))</f>
        <v>OK</v>
      </c>
      <c r="CH186" s="3" t="str">
        <f>IF(BM186=" ","OK",IF(ISBLANK(VLOOKUP(BM186,'Player List'!$A$3:$C$275,3)),"Err",IF(VLOOKUP(BM186,'Player List'!$A$3:$C$275,3)='Player Input'!$C186,"OK",IF(VLOOKUP(BM186,'Player List'!$A$3:$C$275,2)=VLOOKUP($C186,'Lookup Lists'!$A$2:$C$23,3),"CS","Err"))))</f>
        <v>OK</v>
      </c>
      <c r="CI186" s="43" t="str">
        <f>IF(BN186=" ","OK",IF(ISBLANK(VLOOKUP(BN186,'Player List'!$A$3:$C$275,3)),"Err",IF(VLOOKUP(BN186,'Player List'!$A$3:$C$275,3)='Player Input'!$C186,"OK",IF(VLOOKUP(BN186,'Player List'!$A$3:$C$275,2)=VLOOKUP($C186,'Lookup Lists'!$A$2:$C$23,3),"CS","Err"))))</f>
        <v>OK</v>
      </c>
    </row>
    <row r="187" spans="1:87" x14ac:dyDescent="0.2">
      <c r="A187" s="90">
        <v>42793</v>
      </c>
      <c r="B187" s="89" t="s">
        <v>11</v>
      </c>
      <c r="C187" s="89" t="s">
        <v>347</v>
      </c>
      <c r="D187" s="60" t="str">
        <f t="shared" si="127"/>
        <v>OK</v>
      </c>
      <c r="E187" s="42">
        <v>126</v>
      </c>
      <c r="F187" s="46" t="str">
        <f>VLOOKUP(E187,'Player List'!$A$3:$F$275,6)</f>
        <v>R JOSEPH</v>
      </c>
      <c r="G187" s="3">
        <v>132</v>
      </c>
      <c r="H187" s="46" t="str">
        <f>VLOOKUP(G187,'Player List'!$A$3:$F$275,6)</f>
        <v>G BIGGS</v>
      </c>
      <c r="I187" s="3">
        <v>125</v>
      </c>
      <c r="J187" s="46" t="str">
        <f>VLOOKUP(I187,'Player List'!$A$3:$F$275,6)</f>
        <v>M POWELL</v>
      </c>
      <c r="K187" s="3">
        <v>123</v>
      </c>
      <c r="L187" s="46" t="str">
        <f>VLOOKUP(K187,'Player List'!$A$3:$F$275,6)</f>
        <v>J HARRIS</v>
      </c>
      <c r="M187" s="42">
        <v>124</v>
      </c>
      <c r="N187" s="46" t="str">
        <f>VLOOKUP(M187,'Player List'!$A$3:$F$275,6)</f>
        <v>E POWELL</v>
      </c>
      <c r="O187" s="3">
        <v>131</v>
      </c>
      <c r="P187" s="46" t="str">
        <f>VLOOKUP(O187,'Player List'!$A$3:$F$275,6)</f>
        <v>A BIGGS</v>
      </c>
      <c r="Q187" s="3">
        <v>127</v>
      </c>
      <c r="R187" s="46" t="str">
        <f>VLOOKUP(Q187,'Player List'!$A$3:$F$275,6)</f>
        <v>E JOSEPH</v>
      </c>
      <c r="S187" s="3">
        <v>133</v>
      </c>
      <c r="T187" s="47" t="str">
        <f>VLOOKUP(S187,'Player List'!$A$3:$F$275,6)</f>
        <v>M CINDEREY</v>
      </c>
      <c r="U187" s="46"/>
      <c r="V187" s="46" t="e">
        <f>VLOOKUP(U187,'Player List'!$A$3:$F$275,6)</f>
        <v>#N/A</v>
      </c>
      <c r="W187" s="46"/>
      <c r="X187" s="47" t="e">
        <f>VLOOKUP(W187,'Player List'!$A$3:$F$275,6)</f>
        <v>#N/A</v>
      </c>
      <c r="Y187" s="34"/>
      <c r="Z187" s="42">
        <v>82</v>
      </c>
      <c r="AA187" s="46" t="str">
        <f>VLOOKUP(Z187,'Player List'!$A$3:$F$275,6)</f>
        <v>C BOYSE</v>
      </c>
      <c r="AB187" s="3">
        <v>79</v>
      </c>
      <c r="AC187" s="46" t="str">
        <f>VLOOKUP(AB187,'Player List'!$A$3:$F$275,6)</f>
        <v>A WYE</v>
      </c>
      <c r="AD187" s="3">
        <v>86</v>
      </c>
      <c r="AE187" s="46" t="str">
        <f>VLOOKUP(AD187,'Player List'!$A$3:$F$275,6)</f>
        <v>J GWYNNE</v>
      </c>
      <c r="AF187" s="3">
        <v>81</v>
      </c>
      <c r="AG187" s="47" t="str">
        <f>VLOOKUP(AF187,'Player List'!$A$3:$F$275,6)</f>
        <v>L PHILLIPS</v>
      </c>
      <c r="AH187" s="42">
        <v>75</v>
      </c>
      <c r="AI187" s="46" t="str">
        <f>VLOOKUP(AH187,'Player List'!$A$3:$F$275,6)</f>
        <v>S WHITTINGHAM</v>
      </c>
      <c r="AJ187" s="3">
        <v>308</v>
      </c>
      <c r="AK187" s="46" t="str">
        <f>VLOOKUP(AJ187,'Player List'!$A$3:$F$275,6)</f>
        <v>S WYE</v>
      </c>
      <c r="AL187" s="3">
        <v>72</v>
      </c>
      <c r="AM187" s="46" t="str">
        <f>VLOOKUP(AL187,'Player List'!$A$3:$F$275,6)</f>
        <v>H VITALE</v>
      </c>
      <c r="AN187" s="3">
        <v>73</v>
      </c>
      <c r="AO187" s="47" t="str">
        <f>VLOOKUP(AN187,'Player List'!$A$3:$F$275,6)</f>
        <v>T VITALE</v>
      </c>
      <c r="AP187" s="46"/>
      <c r="AQ187" s="46" t="e">
        <f>VLOOKUP(AP187,'Player List'!$A$3:$F$275,6)</f>
        <v>#N/A</v>
      </c>
      <c r="AR187" s="46"/>
      <c r="AS187" s="47" t="e">
        <f>VLOOKUP(AR187,'Player List'!$A$3:$F$275,6)</f>
        <v>#N/A</v>
      </c>
      <c r="AU187" s="42">
        <f t="shared" si="128"/>
        <v>126</v>
      </c>
      <c r="AV187" s="3">
        <f t="shared" si="129"/>
        <v>132</v>
      </c>
      <c r="AW187" s="3">
        <f t="shared" si="130"/>
        <v>125</v>
      </c>
      <c r="AX187" s="3">
        <f t="shared" si="131"/>
        <v>123</v>
      </c>
      <c r="AY187" s="3">
        <f t="shared" si="132"/>
        <v>124</v>
      </c>
      <c r="AZ187" s="3">
        <f t="shared" si="133"/>
        <v>131</v>
      </c>
      <c r="BA187" s="3">
        <f t="shared" si="134"/>
        <v>127</v>
      </c>
      <c r="BB187" s="3">
        <f t="shared" si="135"/>
        <v>133</v>
      </c>
      <c r="BC187" s="3" t="str">
        <f t="shared" si="136"/>
        <v xml:space="preserve"> </v>
      </c>
      <c r="BD187" s="3" t="str">
        <f t="shared" si="137"/>
        <v xml:space="preserve"> </v>
      </c>
      <c r="BE187" s="42">
        <f t="shared" si="138"/>
        <v>82</v>
      </c>
      <c r="BF187" s="3">
        <f t="shared" si="139"/>
        <v>79</v>
      </c>
      <c r="BG187" s="3">
        <f t="shared" si="140"/>
        <v>86</v>
      </c>
      <c r="BH187" s="3">
        <f t="shared" si="141"/>
        <v>81</v>
      </c>
      <c r="BI187" s="3">
        <f t="shared" si="142"/>
        <v>75</v>
      </c>
      <c r="BJ187" s="3">
        <f t="shared" si="143"/>
        <v>308</v>
      </c>
      <c r="BK187" s="3">
        <f t="shared" si="144"/>
        <v>72</v>
      </c>
      <c r="BL187" s="3">
        <f t="shared" si="145"/>
        <v>73</v>
      </c>
      <c r="BM187" s="3" t="str">
        <f t="shared" si="146"/>
        <v xml:space="preserve"> </v>
      </c>
      <c r="BN187" s="43" t="str">
        <f t="shared" si="147"/>
        <v xml:space="preserve"> </v>
      </c>
      <c r="BP187" s="42" t="str">
        <f>IF(AU187=" ","OK",IF(ISBLANK(VLOOKUP(AU187,'Player List'!$A$3:$C$275,3)),"Err",IF(VLOOKUP(AU187,'Player List'!$A$3:$C$275,3)='Player Input'!$B187,"OK",IF(VLOOKUP(AU187,'Player List'!$A$3:$C$275,2)=VLOOKUP($B187,'Lookup Lists'!$A$2:$C$23,3),"CS","Err"))))</f>
        <v>OK</v>
      </c>
      <c r="BQ187" s="3" t="str">
        <f>IF(AV187=" ","OK",IF(ISBLANK(VLOOKUP(AV187,'Player List'!$A$3:$C$275,3)),"Err",IF(VLOOKUP(AV187,'Player List'!$A$3:$C$275,3)='Player Input'!$B187,"OK",IF(VLOOKUP(AV187,'Player List'!$A$3:$C$275,2)=VLOOKUP($B187,'Lookup Lists'!$A$2:$C$23,3),"CS","Err"))))</f>
        <v>OK</v>
      </c>
      <c r="BR187" s="3" t="str">
        <f>IF(AW187=" ","OK",IF(ISBLANK(VLOOKUP(AW187,'Player List'!$A$3:$C$275,3)),"Err",IF(VLOOKUP(AW187,'Player List'!$A$3:$C$275,3)='Player Input'!$B187,"OK",IF(VLOOKUP(AW187,'Player List'!$A$3:$C$275,2)=VLOOKUP($B187,'Lookup Lists'!$A$2:$C$23,3),"CS","Err"))))</f>
        <v>OK</v>
      </c>
      <c r="BS187" s="3" t="str">
        <f>IF(AX187=" ","OK",IF(ISBLANK(VLOOKUP(AX187,'Player List'!$A$3:$C$275,3)),"Err",IF(VLOOKUP(AX187,'Player List'!$A$3:$C$275,3)='Player Input'!$B187,"OK",IF(VLOOKUP(AX187,'Player List'!$A$3:$C$275,2)=VLOOKUP($B187,'Lookup Lists'!$A$2:$C$23,3),"CS","Err"))))</f>
        <v>OK</v>
      </c>
      <c r="BT187" s="3" t="str">
        <f>IF(AY187=" ","OK",IF(ISBLANK(VLOOKUP(AY187,'Player List'!$A$3:$C$275,3)),"Err",IF(VLOOKUP(AY187,'Player List'!$A$3:$C$275,3)='Player Input'!$B187,"OK",IF(VLOOKUP(AY187,'Player List'!$A$3:$C$275,2)=VLOOKUP($B187,'Lookup Lists'!$A$2:$C$23,3),"CS","Err"))))</f>
        <v>OK</v>
      </c>
      <c r="BU187" s="3" t="str">
        <f>IF(AZ187=" ","OK",IF(ISBLANK(VLOOKUP(AZ187,'Player List'!$A$3:$C$275,3)),"Err",IF(VLOOKUP(AZ187,'Player List'!$A$3:$C$275,3)='Player Input'!$B187,"OK",IF(VLOOKUP(AZ187,'Player List'!$A$3:$C$275,2)=VLOOKUP($B187,'Lookup Lists'!$A$2:$C$23,3),"CS","Err"))))</f>
        <v>OK</v>
      </c>
      <c r="BV187" s="3" t="str">
        <f>IF(BA187=" ","OK",IF(ISBLANK(VLOOKUP(BA187,'Player List'!$A$3:$C$275,3)),"Err",IF(VLOOKUP(BA187,'Player List'!$A$3:$C$275,3)='Player Input'!$B187,"OK",IF(VLOOKUP(BA187,'Player List'!$A$3:$C$275,2)=VLOOKUP($B187,'Lookup Lists'!$A$2:$C$23,3),"CS","Err"))))</f>
        <v>OK</v>
      </c>
      <c r="BW187" s="3" t="str">
        <f>IF(BB187=" ","OK",IF(ISBLANK(VLOOKUP(BB187,'Player List'!$A$3:$C$275,3)),"Err",IF(VLOOKUP(BB187,'Player List'!$A$3:$C$275,3)='Player Input'!$B187,"OK",IF(VLOOKUP(BB187,'Player List'!$A$3:$C$275,2)=VLOOKUP($B187,'Lookup Lists'!$A$2:$C$23,3),"CS","Err"))))</f>
        <v>OK</v>
      </c>
      <c r="BX187" s="3" t="str">
        <f>IF(BC187=" ","OK",IF(ISBLANK(VLOOKUP(BC187,'Player List'!$A$3:$C$275,3)),"Err",IF(VLOOKUP(BC187,'Player List'!$A$3:$C$275,3)='Player Input'!$B187,"OK",IF(VLOOKUP(BC187,'Player List'!$A$3:$C$275,2)=VLOOKUP($B187,'Lookup Lists'!$A$2:$C$23,3),"CS","Err"))))</f>
        <v>OK</v>
      </c>
      <c r="BY187" s="3" t="str">
        <f>IF(BD187=" ","OK",IF(ISBLANK(VLOOKUP(BD187,'Player List'!$A$3:$C$275,3)),"Err",IF(VLOOKUP(BD187,'Player List'!$A$3:$C$275,3)='Player Input'!$B187,"OK",IF(VLOOKUP(BD187,'Player List'!$A$3:$C$275,2)=VLOOKUP($B187,'Lookup Lists'!$A$2:$C$23,3),"CS","Err"))))</f>
        <v>OK</v>
      </c>
      <c r="BZ187" s="42" t="str">
        <f>IF(BE187=" ","OK",IF(ISBLANK(VLOOKUP(BE187,'Player List'!$A$3:$C$275,3)),"Err",IF(VLOOKUP(BE187,'Player List'!$A$3:$C$275,3)='Player Input'!$C187,"OK",IF(VLOOKUP(BE187,'Player List'!$A$3:$C$275,2)=VLOOKUP($C187,'Lookup Lists'!$A$2:$C$23,3),"CS","Err"))))</f>
        <v>OK</v>
      </c>
      <c r="CA187" s="3" t="str">
        <f>IF(BF187=" ","OK",IF(ISBLANK(VLOOKUP(BF187,'Player List'!$A$3:$C$275,3)),"Err",IF(VLOOKUP(BF187,'Player List'!$A$3:$C$275,3)='Player Input'!$C187,"OK",IF(VLOOKUP(BF187,'Player List'!$A$3:$C$275,2)=VLOOKUP($C187,'Lookup Lists'!$A$2:$C$23,3),"CS","Err"))))</f>
        <v>OK</v>
      </c>
      <c r="CB187" s="3" t="str">
        <f>IF(BG187=" ","OK",IF(ISBLANK(VLOOKUP(BG187,'Player List'!$A$3:$C$275,3)),"Err",IF(VLOOKUP(BG187,'Player List'!$A$3:$C$275,3)='Player Input'!$C187,"OK",IF(VLOOKUP(BG187,'Player List'!$A$3:$C$275,2)=VLOOKUP($C187,'Lookup Lists'!$A$2:$C$23,3),"CS","Err"))))</f>
        <v>OK</v>
      </c>
      <c r="CC187" s="3" t="str">
        <f>IF(BH187=" ","OK",IF(ISBLANK(VLOOKUP(BH187,'Player List'!$A$3:$C$275,3)),"Err",IF(VLOOKUP(BH187,'Player List'!$A$3:$C$275,3)='Player Input'!$C187,"OK",IF(VLOOKUP(BH187,'Player List'!$A$3:$C$275,2)=VLOOKUP($C187,'Lookup Lists'!$A$2:$C$23,3),"CS","Err"))))</f>
        <v>OK</v>
      </c>
      <c r="CD187" s="3" t="str">
        <f>IF(BI187=" ","OK",IF(ISBLANK(VLOOKUP(BI187,'Player List'!$A$3:$C$275,3)),"Err",IF(VLOOKUP(BI187,'Player List'!$A$3:$C$275,3)='Player Input'!$C187,"OK",IF(VLOOKUP(BI187,'Player List'!$A$3:$C$275,2)=VLOOKUP($C187,'Lookup Lists'!$A$2:$C$23,3),"CS","Err"))))</f>
        <v>OK</v>
      </c>
      <c r="CE187" s="3" t="str">
        <f>IF(BJ187=" ","OK",IF(ISBLANK(VLOOKUP(BJ187,'Player List'!$A$3:$C$275,3)),"Err",IF(VLOOKUP(BJ187,'Player List'!$A$3:$C$275,3)='Player Input'!$C187,"OK",IF(VLOOKUP(BJ187,'Player List'!$A$3:$C$275,2)=VLOOKUP($C187,'Lookup Lists'!$A$2:$C$23,3),"CS","Err"))))</f>
        <v>OK</v>
      </c>
      <c r="CF187" s="3" t="str">
        <f>IF(BK187=" ","OK",IF(ISBLANK(VLOOKUP(BK187,'Player List'!$A$3:$C$275,3)),"Err",IF(VLOOKUP(BK187,'Player List'!$A$3:$C$275,3)='Player Input'!$C187,"OK",IF(VLOOKUP(BK187,'Player List'!$A$3:$C$275,2)=VLOOKUP($C187,'Lookup Lists'!$A$2:$C$23,3),"CS","Err"))))</f>
        <v>OK</v>
      </c>
      <c r="CG187" s="3" t="str">
        <f>IF(BL187=" ","OK",IF(ISBLANK(VLOOKUP(BL187,'Player List'!$A$3:$C$275,3)),"Err",IF(VLOOKUP(BL187,'Player List'!$A$3:$C$275,3)='Player Input'!$C187,"OK",IF(VLOOKUP(BL187,'Player List'!$A$3:$C$275,2)=VLOOKUP($C187,'Lookup Lists'!$A$2:$C$23,3),"CS","Err"))))</f>
        <v>OK</v>
      </c>
      <c r="CH187" s="3" t="str">
        <f>IF(BM187=" ","OK",IF(ISBLANK(VLOOKUP(BM187,'Player List'!$A$3:$C$275,3)),"Err",IF(VLOOKUP(BM187,'Player List'!$A$3:$C$275,3)='Player Input'!$C187,"OK",IF(VLOOKUP(BM187,'Player List'!$A$3:$C$275,2)=VLOOKUP($C187,'Lookup Lists'!$A$2:$C$23,3),"CS","Err"))))</f>
        <v>OK</v>
      </c>
      <c r="CI187" s="43" t="str">
        <f>IF(BN187=" ","OK",IF(ISBLANK(VLOOKUP(BN187,'Player List'!$A$3:$C$275,3)),"Err",IF(VLOOKUP(BN187,'Player List'!$A$3:$C$275,3)='Player Input'!$C187,"OK",IF(VLOOKUP(BN187,'Player List'!$A$3:$C$275,2)=VLOOKUP($C187,'Lookup Lists'!$A$2:$C$23,3),"CS","Err"))))</f>
        <v>OK</v>
      </c>
    </row>
    <row r="188" spans="1:87" x14ac:dyDescent="0.2">
      <c r="A188" s="90">
        <v>42794</v>
      </c>
      <c r="B188" s="89" t="s">
        <v>272</v>
      </c>
      <c r="C188" s="89" t="s">
        <v>348</v>
      </c>
      <c r="D188" s="60" t="str">
        <f t="shared" si="127"/>
        <v>OK</v>
      </c>
      <c r="E188" s="42">
        <v>157</v>
      </c>
      <c r="F188" s="46" t="str">
        <f>VLOOKUP(E188,'Player List'!$A$3:$F$275,6)</f>
        <v>S DIX</v>
      </c>
      <c r="G188" s="3">
        <v>165</v>
      </c>
      <c r="H188" s="46" t="str">
        <f>VLOOKUP(G188,'Player List'!$A$3:$F$275,6)</f>
        <v>P COOK</v>
      </c>
      <c r="I188" s="3">
        <v>328</v>
      </c>
      <c r="J188" s="46" t="str">
        <f>VLOOKUP(I188,'Player List'!$A$3:$F$275,6)</f>
        <v>P JENKINSON</v>
      </c>
      <c r="K188" s="3">
        <v>155</v>
      </c>
      <c r="L188" s="46" t="str">
        <f>VLOOKUP(K188,'Player List'!$A$3:$F$275,6)</f>
        <v>H CHURCHILL</v>
      </c>
      <c r="M188" s="42">
        <v>160</v>
      </c>
      <c r="N188" s="46" t="str">
        <f>VLOOKUP(M188,'Player List'!$A$3:$F$275,6)</f>
        <v>L COLE</v>
      </c>
      <c r="O188" s="3">
        <v>156</v>
      </c>
      <c r="P188" s="46" t="str">
        <f>VLOOKUP(O188,'Player List'!$A$3:$F$275,6)</f>
        <v>J CHURCHILL</v>
      </c>
      <c r="Q188" s="3">
        <v>319</v>
      </c>
      <c r="R188" s="46" t="str">
        <f>VLOOKUP(Q188,'Player List'!$A$3:$F$275,6)</f>
        <v>R PEARCE</v>
      </c>
      <c r="S188" s="3">
        <v>166</v>
      </c>
      <c r="T188" s="47" t="str">
        <f>VLOOKUP(S188,'Player List'!$A$3:$F$275,6)</f>
        <v>J PERKS</v>
      </c>
      <c r="U188" s="46"/>
      <c r="V188" s="46" t="e">
        <f>VLOOKUP(U188,'Player List'!$A$3:$F$275,6)</f>
        <v>#N/A</v>
      </c>
      <c r="W188" s="46"/>
      <c r="X188" s="47" t="e">
        <f>VLOOKUP(W188,'Player List'!$A$3:$F$275,6)</f>
        <v>#N/A</v>
      </c>
      <c r="Y188" s="34"/>
      <c r="Z188" s="42">
        <v>77</v>
      </c>
      <c r="AA188" s="46" t="str">
        <f>VLOOKUP(Z188,'Player List'!$A$3:$F$275,6)</f>
        <v>J AUSTIN</v>
      </c>
      <c r="AB188" s="3">
        <v>330</v>
      </c>
      <c r="AC188" s="46" t="str">
        <f>VLOOKUP(AB188,'Player List'!$A$3:$F$275,6)</f>
        <v>L PEARCE</v>
      </c>
      <c r="AD188" s="3">
        <v>85</v>
      </c>
      <c r="AE188" s="46" t="str">
        <f>VLOOKUP(AD188,'Player List'!$A$3:$F$275,6)</f>
        <v>M DAVIES</v>
      </c>
      <c r="AF188" s="3">
        <v>298</v>
      </c>
      <c r="AG188" s="47" t="str">
        <f>VLOOKUP(AF188,'Player List'!$A$3:$F$275,6)</f>
        <v>R FRANKS</v>
      </c>
      <c r="AH188" s="42">
        <v>302</v>
      </c>
      <c r="AI188" s="46" t="str">
        <f>VLOOKUP(AH188,'Player List'!$A$3:$F$275,6)</f>
        <v>L LEWIS</v>
      </c>
      <c r="AJ188" s="3">
        <v>301</v>
      </c>
      <c r="AK188" s="46" t="str">
        <f>VLOOKUP(AJ188,'Player List'!$A$3:$F$275,6)</f>
        <v>B CLARKE</v>
      </c>
      <c r="AL188" s="3">
        <v>87</v>
      </c>
      <c r="AM188" s="46" t="str">
        <f>VLOOKUP(AL188,'Player List'!$A$3:$F$275,6)</f>
        <v>D JAQUES</v>
      </c>
      <c r="AN188" s="3">
        <v>267</v>
      </c>
      <c r="AO188" s="47" t="str">
        <f>VLOOKUP(AN188,'Player List'!$A$3:$F$275,6)</f>
        <v>R SMITH</v>
      </c>
      <c r="AP188" s="46"/>
      <c r="AQ188" s="46" t="e">
        <f>VLOOKUP(AP188,'Player List'!$A$3:$F$275,6)</f>
        <v>#N/A</v>
      </c>
      <c r="AR188" s="46"/>
      <c r="AS188" s="47" t="e">
        <f>VLOOKUP(AR188,'Player List'!$A$3:$F$275,6)</f>
        <v>#N/A</v>
      </c>
      <c r="AU188" s="42">
        <f t="shared" si="128"/>
        <v>157</v>
      </c>
      <c r="AV188" s="3">
        <f t="shared" si="129"/>
        <v>165</v>
      </c>
      <c r="AW188" s="3">
        <f t="shared" si="130"/>
        <v>328</v>
      </c>
      <c r="AX188" s="3">
        <f t="shared" si="131"/>
        <v>155</v>
      </c>
      <c r="AY188" s="3">
        <f t="shared" si="132"/>
        <v>160</v>
      </c>
      <c r="AZ188" s="3">
        <f t="shared" si="133"/>
        <v>156</v>
      </c>
      <c r="BA188" s="3">
        <f t="shared" si="134"/>
        <v>319</v>
      </c>
      <c r="BB188" s="3">
        <f t="shared" si="135"/>
        <v>166</v>
      </c>
      <c r="BC188" s="3" t="str">
        <f t="shared" si="136"/>
        <v xml:space="preserve"> </v>
      </c>
      <c r="BD188" s="3" t="str">
        <f t="shared" si="137"/>
        <v xml:space="preserve"> </v>
      </c>
      <c r="BE188" s="42">
        <f t="shared" si="138"/>
        <v>77</v>
      </c>
      <c r="BF188" s="3">
        <f t="shared" si="139"/>
        <v>330</v>
      </c>
      <c r="BG188" s="3">
        <f t="shared" si="140"/>
        <v>85</v>
      </c>
      <c r="BH188" s="3">
        <f t="shared" si="141"/>
        <v>298</v>
      </c>
      <c r="BI188" s="3">
        <f t="shared" si="142"/>
        <v>302</v>
      </c>
      <c r="BJ188" s="3">
        <f t="shared" si="143"/>
        <v>301</v>
      </c>
      <c r="BK188" s="3">
        <f t="shared" si="144"/>
        <v>87</v>
      </c>
      <c r="BL188" s="3">
        <f t="shared" si="145"/>
        <v>267</v>
      </c>
      <c r="BM188" s="3" t="str">
        <f t="shared" si="146"/>
        <v xml:space="preserve"> </v>
      </c>
      <c r="BN188" s="43" t="str">
        <f t="shared" si="147"/>
        <v xml:space="preserve"> </v>
      </c>
      <c r="BP188" s="42" t="str">
        <f>IF(AU188=" ","OK",IF(ISBLANK(VLOOKUP(AU188,'Player List'!$A$3:$C$275,3)),"Err",IF(VLOOKUP(AU188,'Player List'!$A$3:$C$275,3)='Player Input'!$B188,"OK",IF(VLOOKUP(AU188,'Player List'!$A$3:$C$275,2)=VLOOKUP($B188,'Lookup Lists'!$A$2:$C$23,3),"CS","Err"))))</f>
        <v>OK</v>
      </c>
      <c r="BQ188" s="3" t="str">
        <f>IF(AV188=" ","OK",IF(ISBLANK(VLOOKUP(AV188,'Player List'!$A$3:$C$275,3)),"Err",IF(VLOOKUP(AV188,'Player List'!$A$3:$C$275,3)='Player Input'!$B188,"OK",IF(VLOOKUP(AV188,'Player List'!$A$3:$C$275,2)=VLOOKUP($B188,'Lookup Lists'!$A$2:$C$23,3),"CS","Err"))))</f>
        <v>OK</v>
      </c>
      <c r="BR188" s="3" t="str">
        <f>IF(AW188=" ","OK",IF(ISBLANK(VLOOKUP(AW188,'Player List'!$A$3:$C$275,3)),"Err",IF(VLOOKUP(AW188,'Player List'!$A$3:$C$275,3)='Player Input'!$B188,"OK",IF(VLOOKUP(AW188,'Player List'!$A$3:$C$275,2)=VLOOKUP($B188,'Lookup Lists'!$A$2:$C$23,3),"CS","Err"))))</f>
        <v>OK</v>
      </c>
      <c r="BS188" s="3" t="str">
        <f>IF(AX188=" ","OK",IF(ISBLANK(VLOOKUP(AX188,'Player List'!$A$3:$C$275,3)),"Err",IF(VLOOKUP(AX188,'Player List'!$A$3:$C$275,3)='Player Input'!$B188,"OK",IF(VLOOKUP(AX188,'Player List'!$A$3:$C$275,2)=VLOOKUP($B188,'Lookup Lists'!$A$2:$C$23,3),"CS","Err"))))</f>
        <v>OK</v>
      </c>
      <c r="BT188" s="3" t="str">
        <f>IF(AY188=" ","OK",IF(ISBLANK(VLOOKUP(AY188,'Player List'!$A$3:$C$275,3)),"Err",IF(VLOOKUP(AY188,'Player List'!$A$3:$C$275,3)='Player Input'!$B188,"OK",IF(VLOOKUP(AY188,'Player List'!$A$3:$C$275,2)=VLOOKUP($B188,'Lookup Lists'!$A$2:$C$23,3),"CS","Err"))))</f>
        <v>OK</v>
      </c>
      <c r="BU188" s="3" t="str">
        <f>IF(AZ188=" ","OK",IF(ISBLANK(VLOOKUP(AZ188,'Player List'!$A$3:$C$275,3)),"Err",IF(VLOOKUP(AZ188,'Player List'!$A$3:$C$275,3)='Player Input'!$B188,"OK",IF(VLOOKUP(AZ188,'Player List'!$A$3:$C$275,2)=VLOOKUP($B188,'Lookup Lists'!$A$2:$C$23,3),"CS","Err"))))</f>
        <v>OK</v>
      </c>
      <c r="BV188" s="3" t="str">
        <f>IF(BA188=" ","OK",IF(ISBLANK(VLOOKUP(BA188,'Player List'!$A$3:$C$275,3)),"Err",IF(VLOOKUP(BA188,'Player List'!$A$3:$C$275,3)='Player Input'!$B188,"OK",IF(VLOOKUP(BA188,'Player List'!$A$3:$C$275,2)=VLOOKUP($B188,'Lookup Lists'!$A$2:$C$23,3),"CS","Err"))))</f>
        <v>OK</v>
      </c>
      <c r="BW188" s="3" t="str">
        <f>IF(BB188=" ","OK",IF(ISBLANK(VLOOKUP(BB188,'Player List'!$A$3:$C$275,3)),"Err",IF(VLOOKUP(BB188,'Player List'!$A$3:$C$275,3)='Player Input'!$B188,"OK",IF(VLOOKUP(BB188,'Player List'!$A$3:$C$275,2)=VLOOKUP($B188,'Lookup Lists'!$A$2:$C$23,3),"CS","Err"))))</f>
        <v>OK</v>
      </c>
      <c r="BX188" s="3" t="str">
        <f>IF(BC188=" ","OK",IF(ISBLANK(VLOOKUP(BC188,'Player List'!$A$3:$C$275,3)),"Err",IF(VLOOKUP(BC188,'Player List'!$A$3:$C$275,3)='Player Input'!$B188,"OK",IF(VLOOKUP(BC188,'Player List'!$A$3:$C$275,2)=VLOOKUP($B188,'Lookup Lists'!$A$2:$C$23,3),"CS","Err"))))</f>
        <v>OK</v>
      </c>
      <c r="BY188" s="3" t="str">
        <f>IF(BD188=" ","OK",IF(ISBLANK(VLOOKUP(BD188,'Player List'!$A$3:$C$275,3)),"Err",IF(VLOOKUP(BD188,'Player List'!$A$3:$C$275,3)='Player Input'!$B188,"OK",IF(VLOOKUP(BD188,'Player List'!$A$3:$C$275,2)=VLOOKUP($B188,'Lookup Lists'!$A$2:$C$23,3),"CS","Err"))))</f>
        <v>OK</v>
      </c>
      <c r="BZ188" s="42" t="str">
        <f>IF(BE188=" ","OK",IF(ISBLANK(VLOOKUP(BE188,'Player List'!$A$3:$C$275,3)),"Err",IF(VLOOKUP(BE188,'Player List'!$A$3:$C$275,3)='Player Input'!$C188,"OK",IF(VLOOKUP(BE188,'Player List'!$A$3:$C$275,2)=VLOOKUP($C188,'Lookup Lists'!$A$2:$C$23,3),"CS","Err"))))</f>
        <v>OK</v>
      </c>
      <c r="CA188" s="3" t="str">
        <f>IF(BF188=" ","OK",IF(ISBLANK(VLOOKUP(BF188,'Player List'!$A$3:$C$275,3)),"Err",IF(VLOOKUP(BF188,'Player List'!$A$3:$C$275,3)='Player Input'!$C188,"OK",IF(VLOOKUP(BF188,'Player List'!$A$3:$C$275,2)=VLOOKUP($C188,'Lookup Lists'!$A$2:$C$23,3),"CS","Err"))))</f>
        <v>OK</v>
      </c>
      <c r="CB188" s="3" t="str">
        <f>IF(BG188=" ","OK",IF(ISBLANK(VLOOKUP(BG188,'Player List'!$A$3:$C$275,3)),"Err",IF(VLOOKUP(BG188,'Player List'!$A$3:$C$275,3)='Player Input'!$C188,"OK",IF(VLOOKUP(BG188,'Player List'!$A$3:$C$275,2)=VLOOKUP($C188,'Lookup Lists'!$A$2:$C$23,3),"CS","Err"))))</f>
        <v>OK</v>
      </c>
      <c r="CC188" s="3" t="str">
        <f>IF(BH188=" ","OK",IF(ISBLANK(VLOOKUP(BH188,'Player List'!$A$3:$C$275,3)),"Err",IF(VLOOKUP(BH188,'Player List'!$A$3:$C$275,3)='Player Input'!$C188,"OK",IF(VLOOKUP(BH188,'Player List'!$A$3:$C$275,2)=VLOOKUP($C188,'Lookup Lists'!$A$2:$C$23,3),"CS","Err"))))</f>
        <v>OK</v>
      </c>
      <c r="CD188" s="3" t="str">
        <f>IF(BI188=" ","OK",IF(ISBLANK(VLOOKUP(BI188,'Player List'!$A$3:$C$275,3)),"Err",IF(VLOOKUP(BI188,'Player List'!$A$3:$C$275,3)='Player Input'!$C188,"OK",IF(VLOOKUP(BI188,'Player List'!$A$3:$C$275,2)=VLOOKUP($C188,'Lookup Lists'!$A$2:$C$23,3),"CS","Err"))))</f>
        <v>OK</v>
      </c>
      <c r="CE188" s="3" t="str">
        <f>IF(BJ188=" ","OK",IF(ISBLANK(VLOOKUP(BJ188,'Player List'!$A$3:$C$275,3)),"Err",IF(VLOOKUP(BJ188,'Player List'!$A$3:$C$275,3)='Player Input'!$C188,"OK",IF(VLOOKUP(BJ188,'Player List'!$A$3:$C$275,2)=VLOOKUP($C188,'Lookup Lists'!$A$2:$C$23,3),"CS","Err"))))</f>
        <v>OK</v>
      </c>
      <c r="CF188" s="3" t="str">
        <f>IF(BK188=" ","OK",IF(ISBLANK(VLOOKUP(BK188,'Player List'!$A$3:$C$275,3)),"Err",IF(VLOOKUP(BK188,'Player List'!$A$3:$C$275,3)='Player Input'!$C188,"OK",IF(VLOOKUP(BK188,'Player List'!$A$3:$C$275,2)=VLOOKUP($C188,'Lookup Lists'!$A$2:$C$23,3),"CS","Err"))))</f>
        <v>OK</v>
      </c>
      <c r="CG188" s="3" t="str">
        <f>IF(BL188=" ","OK",IF(ISBLANK(VLOOKUP(BL188,'Player List'!$A$3:$C$275,3)),"Err",IF(VLOOKUP(BL188,'Player List'!$A$3:$C$275,3)='Player Input'!$C188,"OK",IF(VLOOKUP(BL188,'Player List'!$A$3:$C$275,2)=VLOOKUP($C188,'Lookup Lists'!$A$2:$C$23,3),"CS","Err"))))</f>
        <v>OK</v>
      </c>
      <c r="CH188" s="3" t="str">
        <f>IF(BM188=" ","OK",IF(ISBLANK(VLOOKUP(BM188,'Player List'!$A$3:$C$275,3)),"Err",IF(VLOOKUP(BM188,'Player List'!$A$3:$C$275,3)='Player Input'!$C188,"OK",IF(VLOOKUP(BM188,'Player List'!$A$3:$C$275,2)=VLOOKUP($C188,'Lookup Lists'!$A$2:$C$23,3),"CS","Err"))))</f>
        <v>OK</v>
      </c>
      <c r="CI188" s="43" t="str">
        <f>IF(BN188=" ","OK",IF(ISBLANK(VLOOKUP(BN188,'Player List'!$A$3:$C$275,3)),"Err",IF(VLOOKUP(BN188,'Player List'!$A$3:$C$275,3)='Player Input'!$C188,"OK",IF(VLOOKUP(BN188,'Player List'!$A$3:$C$275,2)=VLOOKUP($C188,'Lookup Lists'!$A$2:$C$23,3),"CS","Err"))))</f>
        <v>OK</v>
      </c>
    </row>
    <row r="189" spans="1:87" x14ac:dyDescent="0.2">
      <c r="A189" s="90">
        <v>42794</v>
      </c>
      <c r="B189" s="89" t="s">
        <v>349</v>
      </c>
      <c r="C189" s="89" t="s">
        <v>269</v>
      </c>
      <c r="D189" s="60" t="str">
        <f t="shared" si="127"/>
        <v>OK</v>
      </c>
      <c r="E189" s="42">
        <v>207</v>
      </c>
      <c r="F189" s="46" t="str">
        <f>VLOOKUP(E189,'Player List'!$A$3:$F$275,6)</f>
        <v>B AUBREY</v>
      </c>
      <c r="G189" s="3">
        <v>215</v>
      </c>
      <c r="H189" s="46" t="str">
        <f>VLOOKUP(G189,'Player List'!$A$3:$F$275,6)</f>
        <v>J WILKINSON</v>
      </c>
      <c r="I189" s="3">
        <v>208</v>
      </c>
      <c r="J189" s="46" t="str">
        <f>VLOOKUP(I189,'Player List'!$A$3:$F$275,6)</f>
        <v>H AUBREY</v>
      </c>
      <c r="K189" s="3">
        <v>209</v>
      </c>
      <c r="L189" s="46" t="str">
        <f>VLOOKUP(K189,'Player List'!$A$3:$F$275,6)</f>
        <v>T RIGDEN</v>
      </c>
      <c r="M189" s="42">
        <v>210</v>
      </c>
      <c r="N189" s="46" t="str">
        <f>VLOOKUP(M189,'Player List'!$A$3:$F$275,6)</f>
        <v>G RIGDEN</v>
      </c>
      <c r="O189" s="3">
        <v>211</v>
      </c>
      <c r="P189" s="46" t="str">
        <f>VLOOKUP(O189,'Player List'!$A$3:$F$275,6)</f>
        <v>S CLAPSON</v>
      </c>
      <c r="Q189" s="3">
        <v>212</v>
      </c>
      <c r="R189" s="46" t="str">
        <f>VLOOKUP(Q189,'Player List'!$A$3:$F$275,6)</f>
        <v>J CLAPSON</v>
      </c>
      <c r="S189" s="3">
        <v>182</v>
      </c>
      <c r="T189" s="47" t="str">
        <f>VLOOKUP(S189,'Player List'!$A$3:$F$275,6)</f>
        <v>H FOULKES</v>
      </c>
      <c r="U189" s="46"/>
      <c r="V189" s="46" t="e">
        <f>VLOOKUP(U189,'Player List'!$A$3:$F$275,6)</f>
        <v>#N/A</v>
      </c>
      <c r="W189" s="46"/>
      <c r="X189" s="47" t="e">
        <f>VLOOKUP(W189,'Player List'!$A$3:$F$275,6)</f>
        <v>#N/A</v>
      </c>
      <c r="Y189" s="34"/>
      <c r="Z189" s="42">
        <v>11</v>
      </c>
      <c r="AA189" s="46" t="str">
        <f>VLOOKUP(Z189,'Player List'!$A$3:$F$275,6)</f>
        <v>D WARREN</v>
      </c>
      <c r="AB189" s="3">
        <v>8</v>
      </c>
      <c r="AC189" s="46" t="str">
        <f>VLOOKUP(AB189,'Player List'!$A$3:$F$275,6)</f>
        <v>D SYLVESTER</v>
      </c>
      <c r="AD189" s="3">
        <v>130</v>
      </c>
      <c r="AE189" s="46" t="str">
        <f>VLOOKUP(AD189,'Player List'!$A$3:$F$275,6)</f>
        <v>T GRIFFITHS</v>
      </c>
      <c r="AF189" s="3">
        <v>4</v>
      </c>
      <c r="AG189" s="47" t="str">
        <f>VLOOKUP(AF189,'Player List'!$A$3:$F$275,6)</f>
        <v>R HANCOCK</v>
      </c>
      <c r="AH189" s="42">
        <v>3</v>
      </c>
      <c r="AI189" s="46" t="str">
        <f>VLOOKUP(AH189,'Player List'!$A$3:$F$275,6)</f>
        <v>E EVANS</v>
      </c>
      <c r="AJ189" s="3">
        <v>286</v>
      </c>
      <c r="AK189" s="46" t="str">
        <f>VLOOKUP(AJ189,'Player List'!$A$3:$F$275,6)</f>
        <v>M CONWAY</v>
      </c>
      <c r="AL189" s="3">
        <v>2</v>
      </c>
      <c r="AM189" s="46" t="str">
        <f>VLOOKUP(AL189,'Player List'!$A$3:$F$275,6)</f>
        <v>T DARRINGTON</v>
      </c>
      <c r="AN189" s="3">
        <v>5</v>
      </c>
      <c r="AO189" s="47" t="str">
        <f>VLOOKUP(AN189,'Player List'!$A$3:$F$275,6)</f>
        <v>M MORTIMER</v>
      </c>
      <c r="AP189" s="46"/>
      <c r="AQ189" s="46" t="e">
        <f>VLOOKUP(AP189,'Player List'!$A$3:$F$275,6)</f>
        <v>#N/A</v>
      </c>
      <c r="AR189" s="46"/>
      <c r="AS189" s="47" t="e">
        <f>VLOOKUP(AR189,'Player List'!$A$3:$F$275,6)</f>
        <v>#N/A</v>
      </c>
      <c r="AU189" s="42">
        <f t="shared" si="128"/>
        <v>207</v>
      </c>
      <c r="AV189" s="3">
        <f t="shared" si="129"/>
        <v>215</v>
      </c>
      <c r="AW189" s="3">
        <f t="shared" si="130"/>
        <v>208</v>
      </c>
      <c r="AX189" s="3">
        <f t="shared" si="131"/>
        <v>209</v>
      </c>
      <c r="AY189" s="3">
        <f t="shared" si="132"/>
        <v>210</v>
      </c>
      <c r="AZ189" s="3">
        <f t="shared" si="133"/>
        <v>211</v>
      </c>
      <c r="BA189" s="3">
        <f t="shared" si="134"/>
        <v>212</v>
      </c>
      <c r="BB189" s="3">
        <f t="shared" si="135"/>
        <v>182</v>
      </c>
      <c r="BC189" s="3" t="str">
        <f t="shared" si="136"/>
        <v xml:space="preserve"> </v>
      </c>
      <c r="BD189" s="3" t="str">
        <f t="shared" si="137"/>
        <v xml:space="preserve"> </v>
      </c>
      <c r="BE189" s="42">
        <f t="shared" si="138"/>
        <v>11</v>
      </c>
      <c r="BF189" s="3">
        <f t="shared" si="139"/>
        <v>8</v>
      </c>
      <c r="BG189" s="3">
        <f t="shared" si="140"/>
        <v>130</v>
      </c>
      <c r="BH189" s="3">
        <f t="shared" si="141"/>
        <v>4</v>
      </c>
      <c r="BI189" s="3">
        <f t="shared" si="142"/>
        <v>3</v>
      </c>
      <c r="BJ189" s="3">
        <f t="shared" si="143"/>
        <v>286</v>
      </c>
      <c r="BK189" s="3">
        <f t="shared" si="144"/>
        <v>2</v>
      </c>
      <c r="BL189" s="3">
        <f t="shared" si="145"/>
        <v>5</v>
      </c>
      <c r="BM189" s="3" t="str">
        <f t="shared" si="146"/>
        <v xml:space="preserve"> </v>
      </c>
      <c r="BN189" s="43" t="str">
        <f t="shared" si="147"/>
        <v xml:space="preserve"> </v>
      </c>
      <c r="BP189" s="42" t="str">
        <f>IF(AU189=" ","OK",IF(ISBLANK(VLOOKUP(AU189,'Player List'!$A$3:$C$275,3)),"Err",IF(VLOOKUP(AU189,'Player List'!$A$3:$C$275,3)='Player Input'!$B189,"OK",IF(VLOOKUP(AU189,'Player List'!$A$3:$C$275,2)=VLOOKUP($B189,'Lookup Lists'!$A$2:$C$23,3),"CS","Err"))))</f>
        <v>OK</v>
      </c>
      <c r="BQ189" s="3" t="str">
        <f>IF(AV189=" ","OK",IF(ISBLANK(VLOOKUP(AV189,'Player List'!$A$3:$C$275,3)),"Err",IF(VLOOKUP(AV189,'Player List'!$A$3:$C$275,3)='Player Input'!$B189,"OK",IF(VLOOKUP(AV189,'Player List'!$A$3:$C$275,2)=VLOOKUP($B189,'Lookup Lists'!$A$2:$C$23,3),"CS","Err"))))</f>
        <v>OK</v>
      </c>
      <c r="BR189" s="3" t="str">
        <f>IF(AW189=" ","OK",IF(ISBLANK(VLOOKUP(AW189,'Player List'!$A$3:$C$275,3)),"Err",IF(VLOOKUP(AW189,'Player List'!$A$3:$C$275,3)='Player Input'!$B189,"OK",IF(VLOOKUP(AW189,'Player List'!$A$3:$C$275,2)=VLOOKUP($B189,'Lookup Lists'!$A$2:$C$23,3),"CS","Err"))))</f>
        <v>OK</v>
      </c>
      <c r="BS189" s="3" t="str">
        <f>IF(AX189=" ","OK",IF(ISBLANK(VLOOKUP(AX189,'Player List'!$A$3:$C$275,3)),"Err",IF(VLOOKUP(AX189,'Player List'!$A$3:$C$275,3)='Player Input'!$B189,"OK",IF(VLOOKUP(AX189,'Player List'!$A$3:$C$275,2)=VLOOKUP($B189,'Lookup Lists'!$A$2:$C$23,3),"CS","Err"))))</f>
        <v>OK</v>
      </c>
      <c r="BT189" s="3" t="str">
        <f>IF(AY189=" ","OK",IF(ISBLANK(VLOOKUP(AY189,'Player List'!$A$3:$C$275,3)),"Err",IF(VLOOKUP(AY189,'Player List'!$A$3:$C$275,3)='Player Input'!$B189,"OK",IF(VLOOKUP(AY189,'Player List'!$A$3:$C$275,2)=VLOOKUP($B189,'Lookup Lists'!$A$2:$C$23,3),"CS","Err"))))</f>
        <v>OK</v>
      </c>
      <c r="BU189" s="3" t="str">
        <f>IF(AZ189=" ","OK",IF(ISBLANK(VLOOKUP(AZ189,'Player List'!$A$3:$C$275,3)),"Err",IF(VLOOKUP(AZ189,'Player List'!$A$3:$C$275,3)='Player Input'!$B189,"OK",IF(VLOOKUP(AZ189,'Player List'!$A$3:$C$275,2)=VLOOKUP($B189,'Lookup Lists'!$A$2:$C$23,3),"CS","Err"))))</f>
        <v>OK</v>
      </c>
      <c r="BV189" s="3" t="str">
        <f>IF(BA189=" ","OK",IF(ISBLANK(VLOOKUP(BA189,'Player List'!$A$3:$C$275,3)),"Err",IF(VLOOKUP(BA189,'Player List'!$A$3:$C$275,3)='Player Input'!$B189,"OK",IF(VLOOKUP(BA189,'Player List'!$A$3:$C$275,2)=VLOOKUP($B189,'Lookup Lists'!$A$2:$C$23,3),"CS","Err"))))</f>
        <v>OK</v>
      </c>
      <c r="BW189" s="3" t="str">
        <f>IF(BB189=" ","OK",IF(ISBLANK(VLOOKUP(BB189,'Player List'!$A$3:$C$275,3)),"Err",IF(VLOOKUP(BB189,'Player List'!$A$3:$C$275,3)='Player Input'!$B189,"OK",IF(VLOOKUP(BB189,'Player List'!$A$3:$C$275,2)=VLOOKUP($B189,'Lookup Lists'!$A$2:$C$23,3),"CS","Err"))))</f>
        <v>OK</v>
      </c>
      <c r="BX189" s="3" t="str">
        <f>IF(BC189=" ","OK",IF(ISBLANK(VLOOKUP(BC189,'Player List'!$A$3:$C$275,3)),"Err",IF(VLOOKUP(BC189,'Player List'!$A$3:$C$275,3)='Player Input'!$B189,"OK",IF(VLOOKUP(BC189,'Player List'!$A$3:$C$275,2)=VLOOKUP($B189,'Lookup Lists'!$A$2:$C$23,3),"CS","Err"))))</f>
        <v>OK</v>
      </c>
      <c r="BY189" s="3" t="str">
        <f>IF(BD189=" ","OK",IF(ISBLANK(VLOOKUP(BD189,'Player List'!$A$3:$C$275,3)),"Err",IF(VLOOKUP(BD189,'Player List'!$A$3:$C$275,3)='Player Input'!$B189,"OK",IF(VLOOKUP(BD189,'Player List'!$A$3:$C$275,2)=VLOOKUP($B189,'Lookup Lists'!$A$2:$C$23,3),"CS","Err"))))</f>
        <v>OK</v>
      </c>
      <c r="BZ189" s="42" t="str">
        <f>IF(BE189=" ","OK",IF(ISBLANK(VLOOKUP(BE189,'Player List'!$A$3:$C$275,3)),"Err",IF(VLOOKUP(BE189,'Player List'!$A$3:$C$275,3)='Player Input'!$C189,"OK",IF(VLOOKUP(BE189,'Player List'!$A$3:$C$275,2)=VLOOKUP($C189,'Lookup Lists'!$A$2:$C$23,3),"CS","Err"))))</f>
        <v>OK</v>
      </c>
      <c r="CA189" s="3" t="str">
        <f>IF(BF189=" ","OK",IF(ISBLANK(VLOOKUP(BF189,'Player List'!$A$3:$C$275,3)),"Err",IF(VLOOKUP(BF189,'Player List'!$A$3:$C$275,3)='Player Input'!$C189,"OK",IF(VLOOKUP(BF189,'Player List'!$A$3:$C$275,2)=VLOOKUP($C189,'Lookup Lists'!$A$2:$C$23,3),"CS","Err"))))</f>
        <v>OK</v>
      </c>
      <c r="CB189" s="3" t="str">
        <f>IF(BG189=" ","OK",IF(ISBLANK(VLOOKUP(BG189,'Player List'!$A$3:$C$275,3)),"Err",IF(VLOOKUP(BG189,'Player List'!$A$3:$C$275,3)='Player Input'!$C189,"OK",IF(VLOOKUP(BG189,'Player List'!$A$3:$C$275,2)=VLOOKUP($C189,'Lookup Lists'!$A$2:$C$23,3),"CS","Err"))))</f>
        <v>OK</v>
      </c>
      <c r="CC189" s="3" t="str">
        <f>IF(BH189=" ","OK",IF(ISBLANK(VLOOKUP(BH189,'Player List'!$A$3:$C$275,3)),"Err",IF(VLOOKUP(BH189,'Player List'!$A$3:$C$275,3)='Player Input'!$C189,"OK",IF(VLOOKUP(BH189,'Player List'!$A$3:$C$275,2)=VLOOKUP($C189,'Lookup Lists'!$A$2:$C$23,3),"CS","Err"))))</f>
        <v>OK</v>
      </c>
      <c r="CD189" s="3" t="str">
        <f>IF(BI189=" ","OK",IF(ISBLANK(VLOOKUP(BI189,'Player List'!$A$3:$C$275,3)),"Err",IF(VLOOKUP(BI189,'Player List'!$A$3:$C$275,3)='Player Input'!$C189,"OK",IF(VLOOKUP(BI189,'Player List'!$A$3:$C$275,2)=VLOOKUP($C189,'Lookup Lists'!$A$2:$C$23,3),"CS","Err"))))</f>
        <v>OK</v>
      </c>
      <c r="CE189" s="3" t="str">
        <f>IF(BJ189=" ","OK",IF(ISBLANK(VLOOKUP(BJ189,'Player List'!$A$3:$C$275,3)),"Err",IF(VLOOKUP(BJ189,'Player List'!$A$3:$C$275,3)='Player Input'!$C189,"OK",IF(VLOOKUP(BJ189,'Player List'!$A$3:$C$275,2)=VLOOKUP($C189,'Lookup Lists'!$A$2:$C$23,3),"CS","Err"))))</f>
        <v>OK</v>
      </c>
      <c r="CF189" s="3" t="str">
        <f>IF(BK189=" ","OK",IF(ISBLANK(VLOOKUP(BK189,'Player List'!$A$3:$C$275,3)),"Err",IF(VLOOKUP(BK189,'Player List'!$A$3:$C$275,3)='Player Input'!$C189,"OK",IF(VLOOKUP(BK189,'Player List'!$A$3:$C$275,2)=VLOOKUP($C189,'Lookup Lists'!$A$2:$C$23,3),"CS","Err"))))</f>
        <v>OK</v>
      </c>
      <c r="CG189" s="3" t="str">
        <f>IF(BL189=" ","OK",IF(ISBLANK(VLOOKUP(BL189,'Player List'!$A$3:$C$275,3)),"Err",IF(VLOOKUP(BL189,'Player List'!$A$3:$C$275,3)='Player Input'!$C189,"OK",IF(VLOOKUP(BL189,'Player List'!$A$3:$C$275,2)=VLOOKUP($C189,'Lookup Lists'!$A$2:$C$23,3),"CS","Err"))))</f>
        <v>OK</v>
      </c>
      <c r="CH189" s="3" t="str">
        <f>IF(BM189=" ","OK",IF(ISBLANK(VLOOKUP(BM189,'Player List'!$A$3:$C$275,3)),"Err",IF(VLOOKUP(BM189,'Player List'!$A$3:$C$275,3)='Player Input'!$C189,"OK",IF(VLOOKUP(BM189,'Player List'!$A$3:$C$275,2)=VLOOKUP($C189,'Lookup Lists'!$A$2:$C$23,3),"CS","Err"))))</f>
        <v>OK</v>
      </c>
      <c r="CI189" s="43" t="str">
        <f>IF(BN189=" ","OK",IF(ISBLANK(VLOOKUP(BN189,'Player List'!$A$3:$C$275,3)),"Err",IF(VLOOKUP(BN189,'Player List'!$A$3:$C$275,3)='Player Input'!$C189,"OK",IF(VLOOKUP(BN189,'Player List'!$A$3:$C$275,2)=VLOOKUP($C189,'Lookup Lists'!$A$2:$C$23,3),"CS","Err"))))</f>
        <v>OK</v>
      </c>
    </row>
    <row r="190" spans="1:87" x14ac:dyDescent="0.2">
      <c r="A190" s="108">
        <v>42796</v>
      </c>
      <c r="B190" s="109" t="s">
        <v>346</v>
      </c>
      <c r="C190" s="109" t="s">
        <v>350</v>
      </c>
      <c r="D190" s="60" t="str">
        <f t="shared" si="127"/>
        <v>OK</v>
      </c>
      <c r="E190" s="42">
        <v>291</v>
      </c>
      <c r="F190" s="46" t="str">
        <f>VLOOKUP(E190,'Player List'!$A$3:$F$275,6)</f>
        <v>M MADIGAN</v>
      </c>
      <c r="G190" s="3">
        <v>358</v>
      </c>
      <c r="H190" s="46" t="str">
        <f>VLOOKUP(G190,'Player List'!$A$3:$F$275,6)</f>
        <v>L BARLOW</v>
      </c>
      <c r="I190" s="3">
        <v>66</v>
      </c>
      <c r="J190" s="46" t="str">
        <f>VLOOKUP(I190,'Player List'!$A$3:$F$275,6)</f>
        <v>H RENFIELD</v>
      </c>
      <c r="K190" s="3">
        <v>69</v>
      </c>
      <c r="L190" s="46" t="str">
        <f>VLOOKUP(K190,'Player List'!$A$3:$F$275,6)</f>
        <v>J TAYLOR</v>
      </c>
      <c r="M190" s="42">
        <v>303</v>
      </c>
      <c r="N190" s="46" t="str">
        <f>VLOOKUP(M190,'Player List'!$A$3:$F$275,6)</f>
        <v>P JONES</v>
      </c>
      <c r="O190" s="3">
        <v>326</v>
      </c>
      <c r="P190" s="46" t="str">
        <f>VLOOKUP(O190,'Player List'!$A$3:$F$275,6)</f>
        <v>J BESLEY</v>
      </c>
      <c r="Q190" s="3">
        <v>92</v>
      </c>
      <c r="R190" s="46" t="str">
        <f>VLOOKUP(Q190,'Player List'!$A$3:$F$275,6)</f>
        <v>A BESLEY</v>
      </c>
      <c r="S190" s="3">
        <v>65</v>
      </c>
      <c r="T190" s="47" t="str">
        <f>VLOOKUP(S190,'Player List'!$A$3:$F$275,6)</f>
        <v>A BARLOW</v>
      </c>
      <c r="U190" s="46"/>
      <c r="V190" s="46" t="e">
        <f>VLOOKUP(U190,'Player List'!$A$3:$F$275,6)</f>
        <v>#N/A</v>
      </c>
      <c r="W190" s="46"/>
      <c r="X190" s="47" t="e">
        <f>VLOOKUP(W190,'Player List'!$A$3:$F$275,6)</f>
        <v>#N/A</v>
      </c>
      <c r="Y190" s="34"/>
      <c r="Z190" s="42">
        <v>48</v>
      </c>
      <c r="AA190" s="46" t="str">
        <f>VLOOKUP(Z190,'Player List'!$A$3:$F$275,6)</f>
        <v>G GANGE</v>
      </c>
      <c r="AB190" s="3">
        <v>181</v>
      </c>
      <c r="AC190" s="46" t="str">
        <f>VLOOKUP(AB190,'Player List'!$A$3:$F$275,6)</f>
        <v>D FOULKES</v>
      </c>
      <c r="AD190" s="3">
        <v>47</v>
      </c>
      <c r="AE190" s="46" t="str">
        <f>VLOOKUP(AD190,'Player List'!$A$3:$F$275,6)</f>
        <v>B GANGE</v>
      </c>
      <c r="AF190" s="3">
        <v>46</v>
      </c>
      <c r="AG190" s="47" t="str">
        <f>VLOOKUP(AF190,'Player List'!$A$3:$F$275,6)</f>
        <v>J COOPER</v>
      </c>
      <c r="AH190" s="42">
        <v>214</v>
      </c>
      <c r="AI190" s="46" t="str">
        <f>VLOOKUP(AH190,'Player List'!$A$3:$F$275,6)</f>
        <v>D EVERY</v>
      </c>
      <c r="AJ190" s="3">
        <v>62</v>
      </c>
      <c r="AK190" s="46" t="str">
        <f>VLOOKUP(AJ190,'Player List'!$A$3:$F$275,6)</f>
        <v>D REES</v>
      </c>
      <c r="AL190" s="3">
        <v>63</v>
      </c>
      <c r="AM190" s="46" t="str">
        <f>VLOOKUP(AL190,'Player List'!$A$3:$F$275,6)</f>
        <v>D REES</v>
      </c>
      <c r="AN190" s="3">
        <v>313</v>
      </c>
      <c r="AO190" s="47" t="str">
        <f>VLOOKUP(AN190,'Player List'!$A$3:$F$275,6)</f>
        <v>B CONSTABLE</v>
      </c>
      <c r="AP190" s="46"/>
      <c r="AQ190" s="46" t="e">
        <f>VLOOKUP(AP190,'Player List'!$A$3:$F$275,6)</f>
        <v>#N/A</v>
      </c>
      <c r="AR190" s="46"/>
      <c r="AS190" s="47" t="e">
        <f>VLOOKUP(AR190,'Player List'!$A$3:$F$275,6)</f>
        <v>#N/A</v>
      </c>
      <c r="AU190" s="42">
        <f t="shared" si="128"/>
        <v>291</v>
      </c>
      <c r="AV190" s="3">
        <f t="shared" si="129"/>
        <v>358</v>
      </c>
      <c r="AW190" s="3">
        <f t="shared" si="130"/>
        <v>66</v>
      </c>
      <c r="AX190" s="3">
        <f t="shared" si="131"/>
        <v>69</v>
      </c>
      <c r="AY190" s="3">
        <f t="shared" si="132"/>
        <v>303</v>
      </c>
      <c r="AZ190" s="3">
        <f t="shared" si="133"/>
        <v>326</v>
      </c>
      <c r="BA190" s="3">
        <f t="shared" si="134"/>
        <v>92</v>
      </c>
      <c r="BB190" s="3">
        <f t="shared" si="135"/>
        <v>65</v>
      </c>
      <c r="BC190" s="3" t="str">
        <f t="shared" si="136"/>
        <v xml:space="preserve"> </v>
      </c>
      <c r="BD190" s="3" t="str">
        <f t="shared" si="137"/>
        <v xml:space="preserve"> </v>
      </c>
      <c r="BE190" s="42">
        <f t="shared" si="138"/>
        <v>48</v>
      </c>
      <c r="BF190" s="3">
        <f t="shared" si="139"/>
        <v>181</v>
      </c>
      <c r="BG190" s="3">
        <f t="shared" si="140"/>
        <v>47</v>
      </c>
      <c r="BH190" s="3">
        <f t="shared" si="141"/>
        <v>46</v>
      </c>
      <c r="BI190" s="3">
        <f t="shared" si="142"/>
        <v>214</v>
      </c>
      <c r="BJ190" s="3">
        <f t="shared" si="143"/>
        <v>62</v>
      </c>
      <c r="BK190" s="3">
        <f t="shared" si="144"/>
        <v>63</v>
      </c>
      <c r="BL190" s="3">
        <f t="shared" si="145"/>
        <v>313</v>
      </c>
      <c r="BM190" s="3" t="str">
        <f t="shared" si="146"/>
        <v xml:space="preserve"> </v>
      </c>
      <c r="BN190" s="43" t="str">
        <f t="shared" si="147"/>
        <v xml:space="preserve"> </v>
      </c>
      <c r="BP190" s="42" t="str">
        <f>IF(AU190=" ","OK",IF(ISBLANK(VLOOKUP(AU190,'Player List'!$A$3:$C$275,3)),"Err",IF(VLOOKUP(AU190,'Player List'!$A$3:$C$275,3)='Player Input'!$B190,"OK",IF(VLOOKUP(AU190,'Player List'!$A$3:$C$275,2)=VLOOKUP($B190,'Lookup Lists'!$A$2:$C$23,3),"CS","Err"))))</f>
        <v>OK</v>
      </c>
      <c r="BQ190" s="3" t="str">
        <f>IF(AV190=" ","OK",IF(ISBLANK(VLOOKUP(AV190,'Player List'!$A$3:$C$275,3)),"Err",IF(VLOOKUP(AV190,'Player List'!$A$3:$C$275,3)='Player Input'!$B190,"OK",IF(VLOOKUP(AV190,'Player List'!$A$3:$C$275,2)=VLOOKUP($B190,'Lookup Lists'!$A$2:$C$23,3),"CS","Err"))))</f>
        <v>OK</v>
      </c>
      <c r="BR190" s="3" t="str">
        <f>IF(AW190=" ","OK",IF(ISBLANK(VLOOKUP(AW190,'Player List'!$A$3:$C$275,3)),"Err",IF(VLOOKUP(AW190,'Player List'!$A$3:$C$275,3)='Player Input'!$B190,"OK",IF(VLOOKUP(AW190,'Player List'!$A$3:$C$275,2)=VLOOKUP($B190,'Lookup Lists'!$A$2:$C$23,3),"CS","Err"))))</f>
        <v>OK</v>
      </c>
      <c r="BS190" s="3" t="str">
        <f>IF(AX190=" ","OK",IF(ISBLANK(VLOOKUP(AX190,'Player List'!$A$3:$C$275,3)),"Err",IF(VLOOKUP(AX190,'Player List'!$A$3:$C$275,3)='Player Input'!$B190,"OK",IF(VLOOKUP(AX190,'Player List'!$A$3:$C$275,2)=VLOOKUP($B190,'Lookup Lists'!$A$2:$C$23,3),"CS","Err"))))</f>
        <v>OK</v>
      </c>
      <c r="BT190" s="3" t="str">
        <f>IF(AY190=" ","OK",IF(ISBLANK(VLOOKUP(AY190,'Player List'!$A$3:$C$275,3)),"Err",IF(VLOOKUP(AY190,'Player List'!$A$3:$C$275,3)='Player Input'!$B190,"OK",IF(VLOOKUP(AY190,'Player List'!$A$3:$C$275,2)=VLOOKUP($B190,'Lookup Lists'!$A$2:$C$23,3),"CS","Err"))))</f>
        <v>OK</v>
      </c>
      <c r="BU190" s="3" t="str">
        <f>IF(AZ190=" ","OK",IF(ISBLANK(VLOOKUP(AZ190,'Player List'!$A$3:$C$275,3)),"Err",IF(VLOOKUP(AZ190,'Player List'!$A$3:$C$275,3)='Player Input'!$B190,"OK",IF(VLOOKUP(AZ190,'Player List'!$A$3:$C$275,2)=VLOOKUP($B190,'Lookup Lists'!$A$2:$C$23,3),"CS","Err"))))</f>
        <v>OK</v>
      </c>
      <c r="BV190" s="3" t="str">
        <f>IF(BA190=" ","OK",IF(ISBLANK(VLOOKUP(BA190,'Player List'!$A$3:$C$275,3)),"Err",IF(VLOOKUP(BA190,'Player List'!$A$3:$C$275,3)='Player Input'!$B190,"OK",IF(VLOOKUP(BA190,'Player List'!$A$3:$C$275,2)=VLOOKUP($B190,'Lookup Lists'!$A$2:$C$23,3),"CS","Err"))))</f>
        <v>OK</v>
      </c>
      <c r="BW190" s="3" t="str">
        <f>IF(BB190=" ","OK",IF(ISBLANK(VLOOKUP(BB190,'Player List'!$A$3:$C$275,3)),"Err",IF(VLOOKUP(BB190,'Player List'!$A$3:$C$275,3)='Player Input'!$B190,"OK",IF(VLOOKUP(BB190,'Player List'!$A$3:$C$275,2)=VLOOKUP($B190,'Lookup Lists'!$A$2:$C$23,3),"CS","Err"))))</f>
        <v>OK</v>
      </c>
      <c r="BX190" s="3" t="str">
        <f>IF(BC190=" ","OK",IF(ISBLANK(VLOOKUP(BC190,'Player List'!$A$3:$C$275,3)),"Err",IF(VLOOKUP(BC190,'Player List'!$A$3:$C$275,3)='Player Input'!$B190,"OK",IF(VLOOKUP(BC190,'Player List'!$A$3:$C$275,2)=VLOOKUP($B190,'Lookup Lists'!$A$2:$C$23,3),"CS","Err"))))</f>
        <v>OK</v>
      </c>
      <c r="BY190" s="3" t="str">
        <f>IF(BD190=" ","OK",IF(ISBLANK(VLOOKUP(BD190,'Player List'!$A$3:$C$275,3)),"Err",IF(VLOOKUP(BD190,'Player List'!$A$3:$C$275,3)='Player Input'!$B190,"OK",IF(VLOOKUP(BD190,'Player List'!$A$3:$C$275,2)=VLOOKUP($B190,'Lookup Lists'!$A$2:$C$23,3),"CS","Err"))))</f>
        <v>OK</v>
      </c>
      <c r="BZ190" s="42" t="str">
        <f>IF(BE190=" ","OK",IF(ISBLANK(VLOOKUP(BE190,'Player List'!$A$3:$C$275,3)),"Err",IF(VLOOKUP(BE190,'Player List'!$A$3:$C$275,3)='Player Input'!$C190,"OK",IF(VLOOKUP(BE190,'Player List'!$A$3:$C$275,2)=VLOOKUP($C190,'Lookup Lists'!$A$2:$C$23,3),"CS","Err"))))</f>
        <v>OK</v>
      </c>
      <c r="CA190" s="3" t="str">
        <f>IF(BF190=" ","OK",IF(ISBLANK(VLOOKUP(BF190,'Player List'!$A$3:$C$275,3)),"Err",IF(VLOOKUP(BF190,'Player List'!$A$3:$C$275,3)='Player Input'!$C190,"OK",IF(VLOOKUP(BF190,'Player List'!$A$3:$C$275,2)=VLOOKUP($C190,'Lookup Lists'!$A$2:$C$23,3),"CS","Err"))))</f>
        <v>OK</v>
      </c>
      <c r="CB190" s="3" t="str">
        <f>IF(BG190=" ","OK",IF(ISBLANK(VLOOKUP(BG190,'Player List'!$A$3:$C$275,3)),"Err",IF(VLOOKUP(BG190,'Player List'!$A$3:$C$275,3)='Player Input'!$C190,"OK",IF(VLOOKUP(BG190,'Player List'!$A$3:$C$275,2)=VLOOKUP($C190,'Lookup Lists'!$A$2:$C$23,3),"CS","Err"))))</f>
        <v>OK</v>
      </c>
      <c r="CC190" s="3" t="str">
        <f>IF(BH190=" ","OK",IF(ISBLANK(VLOOKUP(BH190,'Player List'!$A$3:$C$275,3)),"Err",IF(VLOOKUP(BH190,'Player List'!$A$3:$C$275,3)='Player Input'!$C190,"OK",IF(VLOOKUP(BH190,'Player List'!$A$3:$C$275,2)=VLOOKUP($C190,'Lookup Lists'!$A$2:$C$23,3),"CS","Err"))))</f>
        <v>OK</v>
      </c>
      <c r="CD190" s="3" t="str">
        <f>IF(BI190=" ","OK",IF(ISBLANK(VLOOKUP(BI190,'Player List'!$A$3:$C$275,3)),"Err",IF(VLOOKUP(BI190,'Player List'!$A$3:$C$275,3)='Player Input'!$C190,"OK",IF(VLOOKUP(BI190,'Player List'!$A$3:$C$275,2)=VLOOKUP($C190,'Lookup Lists'!$A$2:$C$23,3),"CS","Err"))))</f>
        <v>OK</v>
      </c>
      <c r="CE190" s="3" t="str">
        <f>IF(BJ190=" ","OK",IF(ISBLANK(VLOOKUP(BJ190,'Player List'!$A$3:$C$275,3)),"Err",IF(VLOOKUP(BJ190,'Player List'!$A$3:$C$275,3)='Player Input'!$C190,"OK",IF(VLOOKUP(BJ190,'Player List'!$A$3:$C$275,2)=VLOOKUP($C190,'Lookup Lists'!$A$2:$C$23,3),"CS","Err"))))</f>
        <v>OK</v>
      </c>
      <c r="CF190" s="3" t="str">
        <f>IF(BK190=" ","OK",IF(ISBLANK(VLOOKUP(BK190,'Player List'!$A$3:$C$275,3)),"Err",IF(VLOOKUP(BK190,'Player List'!$A$3:$C$275,3)='Player Input'!$C190,"OK",IF(VLOOKUP(BK190,'Player List'!$A$3:$C$275,2)=VLOOKUP($C190,'Lookup Lists'!$A$2:$C$23,3),"CS","Err"))))</f>
        <v>OK</v>
      </c>
      <c r="CG190" s="3" t="str">
        <f>IF(BL190=" ","OK",IF(ISBLANK(VLOOKUP(BL190,'Player List'!$A$3:$C$275,3)),"Err",IF(VLOOKUP(BL190,'Player List'!$A$3:$C$275,3)='Player Input'!$C190,"OK",IF(VLOOKUP(BL190,'Player List'!$A$3:$C$275,2)=VLOOKUP($C190,'Lookup Lists'!$A$2:$C$23,3),"CS","Err"))))</f>
        <v>OK</v>
      </c>
      <c r="CH190" s="3" t="str">
        <f>IF(BM190=" ","OK",IF(ISBLANK(VLOOKUP(BM190,'Player List'!$A$3:$C$275,3)),"Err",IF(VLOOKUP(BM190,'Player List'!$A$3:$C$275,3)='Player Input'!$C190,"OK",IF(VLOOKUP(BM190,'Player List'!$A$3:$C$275,2)=VLOOKUP($C190,'Lookup Lists'!$A$2:$C$23,3),"CS","Err"))))</f>
        <v>OK</v>
      </c>
      <c r="CI190" s="43" t="str">
        <f>IF(BN190=" ","OK",IF(ISBLANK(VLOOKUP(BN190,'Player List'!$A$3:$C$275,3)),"Err",IF(VLOOKUP(BN190,'Player List'!$A$3:$C$275,3)='Player Input'!$C190,"OK",IF(VLOOKUP(BN190,'Player List'!$A$3:$C$275,2)=VLOOKUP($C190,'Lookup Lists'!$A$2:$C$23,3),"CS","Err"))))</f>
        <v>OK</v>
      </c>
    </row>
    <row r="191" spans="1:87" x14ac:dyDescent="0.2">
      <c r="A191" s="90">
        <v>42796</v>
      </c>
      <c r="B191" s="89" t="s">
        <v>271</v>
      </c>
      <c r="C191" s="89" t="s">
        <v>274</v>
      </c>
      <c r="D191" s="60" t="str">
        <f t="shared" si="127"/>
        <v>OK</v>
      </c>
      <c r="E191" s="42">
        <v>134</v>
      </c>
      <c r="F191" s="46" t="str">
        <f>VLOOKUP(E191,'Player List'!$A$3:$F$275,6)</f>
        <v>A ROE</v>
      </c>
      <c r="G191" s="3">
        <v>136</v>
      </c>
      <c r="H191" s="46" t="str">
        <f>VLOOKUP(G191,'Player List'!$A$3:$F$275,6)</f>
        <v>E GEORGE</v>
      </c>
      <c r="I191" s="3">
        <v>105</v>
      </c>
      <c r="J191" s="46" t="str">
        <f>VLOOKUP(I191,'Player List'!$A$3:$F$275,6)</f>
        <v>K WILLIAMS</v>
      </c>
      <c r="K191" s="3">
        <v>143</v>
      </c>
      <c r="L191" s="46" t="str">
        <f>VLOOKUP(K191,'Player List'!$A$3:$F$275,6)</f>
        <v>L WILLIAMS</v>
      </c>
      <c r="M191" s="42">
        <v>140</v>
      </c>
      <c r="N191" s="46" t="str">
        <f>VLOOKUP(M191,'Player List'!$A$3:$F$275,6)</f>
        <v>D WATKINS</v>
      </c>
      <c r="O191" s="3">
        <v>195</v>
      </c>
      <c r="P191" s="46" t="str">
        <f>VLOOKUP(O191,'Player List'!$A$3:$F$275,6)</f>
        <v>P PARK</v>
      </c>
      <c r="Q191" s="3">
        <v>135</v>
      </c>
      <c r="R191" s="46" t="str">
        <f>VLOOKUP(Q191,'Player List'!$A$3:$F$275,6)</f>
        <v>I ROE</v>
      </c>
      <c r="S191" s="3">
        <v>196</v>
      </c>
      <c r="T191" s="47" t="str">
        <f>VLOOKUP(S191,'Player List'!$A$3:$F$275,6)</f>
        <v>I PARK</v>
      </c>
      <c r="U191" s="46"/>
      <c r="V191" s="46" t="e">
        <f>VLOOKUP(U191,'Player List'!$A$3:$F$275,6)</f>
        <v>#N/A</v>
      </c>
      <c r="W191" s="46"/>
      <c r="X191" s="47" t="e">
        <f>VLOOKUP(W191,'Player List'!$A$3:$F$275,6)</f>
        <v>#N/A</v>
      </c>
      <c r="Y191" s="34"/>
      <c r="Z191" s="42">
        <v>290</v>
      </c>
      <c r="AA191" s="46" t="str">
        <f>VLOOKUP(Z191,'Player List'!$A$3:$F$275,6)</f>
        <v>J JILLINGS</v>
      </c>
      <c r="AB191" s="3">
        <v>204</v>
      </c>
      <c r="AC191" s="46" t="str">
        <f>VLOOKUP(AB191,'Player List'!$A$3:$F$275,6)</f>
        <v>G WATKINS</v>
      </c>
      <c r="AD191" s="3">
        <v>199</v>
      </c>
      <c r="AE191" s="46" t="str">
        <f>VLOOKUP(AD191,'Player List'!$A$3:$F$275,6)</f>
        <v>R COX</v>
      </c>
      <c r="AF191" s="3">
        <v>192</v>
      </c>
      <c r="AG191" s="47" t="str">
        <f>VLOOKUP(AF191,'Player List'!$A$3:$F$275,6)</f>
        <v>P ROGERS</v>
      </c>
      <c r="AH191" s="42">
        <v>226</v>
      </c>
      <c r="AI191" s="46" t="str">
        <f>VLOOKUP(AH191,'Player List'!$A$3:$F$275,6)</f>
        <v>D MILLINGTON JONES</v>
      </c>
      <c r="AJ191" s="3">
        <v>193</v>
      </c>
      <c r="AK191" s="46" t="str">
        <f>VLOOKUP(AJ191,'Player List'!$A$3:$F$275,6)</f>
        <v>S ROGERS</v>
      </c>
      <c r="AL191" s="3">
        <v>197</v>
      </c>
      <c r="AM191" s="46" t="str">
        <f>VLOOKUP(AL191,'Player List'!$A$3:$F$275,6)</f>
        <v>J MILLS</v>
      </c>
      <c r="AN191" s="3">
        <v>191</v>
      </c>
      <c r="AO191" s="47" t="str">
        <f>VLOOKUP(AN191,'Player List'!$A$3:$F$275,6)</f>
        <v>A ROGERS</v>
      </c>
      <c r="AP191" s="46"/>
      <c r="AQ191" s="46" t="e">
        <f>VLOOKUP(AP191,'Player List'!$A$3:$F$275,6)</f>
        <v>#N/A</v>
      </c>
      <c r="AR191" s="46"/>
      <c r="AS191" s="47" t="e">
        <f>VLOOKUP(AR191,'Player List'!$A$3:$F$275,6)</f>
        <v>#N/A</v>
      </c>
      <c r="AU191" s="42">
        <f t="shared" si="128"/>
        <v>134</v>
      </c>
      <c r="AV191" s="3">
        <f t="shared" si="129"/>
        <v>136</v>
      </c>
      <c r="AW191" s="3">
        <f t="shared" si="130"/>
        <v>105</v>
      </c>
      <c r="AX191" s="3">
        <f t="shared" si="131"/>
        <v>143</v>
      </c>
      <c r="AY191" s="3">
        <f t="shared" si="132"/>
        <v>140</v>
      </c>
      <c r="AZ191" s="3">
        <f t="shared" si="133"/>
        <v>195</v>
      </c>
      <c r="BA191" s="3">
        <f t="shared" si="134"/>
        <v>135</v>
      </c>
      <c r="BB191" s="3">
        <f t="shared" si="135"/>
        <v>196</v>
      </c>
      <c r="BC191" s="3" t="str">
        <f t="shared" si="136"/>
        <v xml:space="preserve"> </v>
      </c>
      <c r="BD191" s="3" t="str">
        <f t="shared" si="137"/>
        <v xml:space="preserve"> </v>
      </c>
      <c r="BE191" s="42">
        <f t="shared" si="138"/>
        <v>290</v>
      </c>
      <c r="BF191" s="3">
        <f t="shared" si="139"/>
        <v>204</v>
      </c>
      <c r="BG191" s="3">
        <f t="shared" si="140"/>
        <v>199</v>
      </c>
      <c r="BH191" s="3">
        <f t="shared" si="141"/>
        <v>192</v>
      </c>
      <c r="BI191" s="3">
        <f t="shared" si="142"/>
        <v>226</v>
      </c>
      <c r="BJ191" s="3">
        <f t="shared" si="143"/>
        <v>193</v>
      </c>
      <c r="BK191" s="3">
        <f t="shared" si="144"/>
        <v>197</v>
      </c>
      <c r="BL191" s="3">
        <f t="shared" si="145"/>
        <v>191</v>
      </c>
      <c r="BM191" s="3" t="str">
        <f t="shared" si="146"/>
        <v xml:space="preserve"> </v>
      </c>
      <c r="BN191" s="43" t="str">
        <f t="shared" si="147"/>
        <v xml:space="preserve"> </v>
      </c>
      <c r="BP191" s="42" t="str">
        <f>IF(AU191=" ","OK",IF(ISBLANK(VLOOKUP(AU191,'Player List'!$A$3:$C$275,3)),"Err",IF(VLOOKUP(AU191,'Player List'!$A$3:$C$275,3)='Player Input'!$B191,"OK",IF(VLOOKUP(AU191,'Player List'!$A$3:$C$275,2)=VLOOKUP($B191,'Lookup Lists'!$A$2:$C$23,3),"CS","Err"))))</f>
        <v>OK</v>
      </c>
      <c r="BQ191" s="3" t="str">
        <f>IF(AV191=" ","OK",IF(ISBLANK(VLOOKUP(AV191,'Player List'!$A$3:$C$275,3)),"Err",IF(VLOOKUP(AV191,'Player List'!$A$3:$C$275,3)='Player Input'!$B191,"OK",IF(VLOOKUP(AV191,'Player List'!$A$3:$C$275,2)=VLOOKUP($B191,'Lookup Lists'!$A$2:$C$23,3),"CS","Err"))))</f>
        <v>OK</v>
      </c>
      <c r="BR191" s="3" t="str">
        <f>IF(AW191=" ","OK",IF(ISBLANK(VLOOKUP(AW191,'Player List'!$A$3:$C$275,3)),"Err",IF(VLOOKUP(AW191,'Player List'!$A$3:$C$275,3)='Player Input'!$B191,"OK",IF(VLOOKUP(AW191,'Player List'!$A$3:$C$275,2)=VLOOKUP($B191,'Lookup Lists'!$A$2:$C$23,3),"CS","Err"))))</f>
        <v>OK</v>
      </c>
      <c r="BS191" s="3" t="str">
        <f>IF(AX191=" ","OK",IF(ISBLANK(VLOOKUP(AX191,'Player List'!$A$3:$C$275,3)),"Err",IF(VLOOKUP(AX191,'Player List'!$A$3:$C$275,3)='Player Input'!$B191,"OK",IF(VLOOKUP(AX191,'Player List'!$A$3:$C$275,2)=VLOOKUP($B191,'Lookup Lists'!$A$2:$C$23,3),"CS","Err"))))</f>
        <v>OK</v>
      </c>
      <c r="BT191" s="3" t="str">
        <f>IF(AY191=" ","OK",IF(ISBLANK(VLOOKUP(AY191,'Player List'!$A$3:$C$275,3)),"Err",IF(VLOOKUP(AY191,'Player List'!$A$3:$C$275,3)='Player Input'!$B191,"OK",IF(VLOOKUP(AY191,'Player List'!$A$3:$C$275,2)=VLOOKUP($B191,'Lookup Lists'!$A$2:$C$23,3),"CS","Err"))))</f>
        <v>OK</v>
      </c>
      <c r="BU191" s="3" t="str">
        <f>IF(AZ191=" ","OK",IF(ISBLANK(VLOOKUP(AZ191,'Player List'!$A$3:$C$275,3)),"Err",IF(VLOOKUP(AZ191,'Player List'!$A$3:$C$275,3)='Player Input'!$B191,"OK",IF(VLOOKUP(AZ191,'Player List'!$A$3:$C$275,2)=VLOOKUP($B191,'Lookup Lists'!$A$2:$C$23,3),"CS","Err"))))</f>
        <v>OK</v>
      </c>
      <c r="BV191" s="3" t="str">
        <f>IF(BA191=" ","OK",IF(ISBLANK(VLOOKUP(BA191,'Player List'!$A$3:$C$275,3)),"Err",IF(VLOOKUP(BA191,'Player List'!$A$3:$C$275,3)='Player Input'!$B191,"OK",IF(VLOOKUP(BA191,'Player List'!$A$3:$C$275,2)=VLOOKUP($B191,'Lookup Lists'!$A$2:$C$23,3),"CS","Err"))))</f>
        <v>OK</v>
      </c>
      <c r="BW191" s="3" t="str">
        <f>IF(BB191=" ","OK",IF(ISBLANK(VLOOKUP(BB191,'Player List'!$A$3:$C$275,3)),"Err",IF(VLOOKUP(BB191,'Player List'!$A$3:$C$275,3)='Player Input'!$B191,"OK",IF(VLOOKUP(BB191,'Player List'!$A$3:$C$275,2)=VLOOKUP($B191,'Lookup Lists'!$A$2:$C$23,3),"CS","Err"))))</f>
        <v>OK</v>
      </c>
      <c r="BX191" s="3" t="str">
        <f>IF(BC191=" ","OK",IF(ISBLANK(VLOOKUP(BC191,'Player List'!$A$3:$C$275,3)),"Err",IF(VLOOKUP(BC191,'Player List'!$A$3:$C$275,3)='Player Input'!$B191,"OK",IF(VLOOKUP(BC191,'Player List'!$A$3:$C$275,2)=VLOOKUP($B191,'Lookup Lists'!$A$2:$C$23,3),"CS","Err"))))</f>
        <v>OK</v>
      </c>
      <c r="BY191" s="3" t="str">
        <f>IF(BD191=" ","OK",IF(ISBLANK(VLOOKUP(BD191,'Player List'!$A$3:$C$275,3)),"Err",IF(VLOOKUP(BD191,'Player List'!$A$3:$C$275,3)='Player Input'!$B191,"OK",IF(VLOOKUP(BD191,'Player List'!$A$3:$C$275,2)=VLOOKUP($B191,'Lookup Lists'!$A$2:$C$23,3),"CS","Err"))))</f>
        <v>OK</v>
      </c>
      <c r="BZ191" s="42" t="str">
        <f>IF(BE191=" ","OK",IF(ISBLANK(VLOOKUP(BE191,'Player List'!$A$3:$C$275,3)),"Err",IF(VLOOKUP(BE191,'Player List'!$A$3:$C$275,3)='Player Input'!$C191,"OK",IF(VLOOKUP(BE191,'Player List'!$A$3:$C$275,2)=VLOOKUP($C191,'Lookup Lists'!$A$2:$C$23,3),"CS","Err"))))</f>
        <v>OK</v>
      </c>
      <c r="CA191" s="3" t="str">
        <f>IF(BF191=" ","OK",IF(ISBLANK(VLOOKUP(BF191,'Player List'!$A$3:$C$275,3)),"Err",IF(VLOOKUP(BF191,'Player List'!$A$3:$C$275,3)='Player Input'!$C191,"OK",IF(VLOOKUP(BF191,'Player List'!$A$3:$C$275,2)=VLOOKUP($C191,'Lookup Lists'!$A$2:$C$23,3),"CS","Err"))))</f>
        <v>OK</v>
      </c>
      <c r="CB191" s="3" t="str">
        <f>IF(BG191=" ","OK",IF(ISBLANK(VLOOKUP(BG191,'Player List'!$A$3:$C$275,3)),"Err",IF(VLOOKUP(BG191,'Player List'!$A$3:$C$275,3)='Player Input'!$C191,"OK",IF(VLOOKUP(BG191,'Player List'!$A$3:$C$275,2)=VLOOKUP($C191,'Lookup Lists'!$A$2:$C$23,3),"CS","Err"))))</f>
        <v>OK</v>
      </c>
      <c r="CC191" s="3" t="str">
        <f>IF(BH191=" ","OK",IF(ISBLANK(VLOOKUP(BH191,'Player List'!$A$3:$C$275,3)),"Err",IF(VLOOKUP(BH191,'Player List'!$A$3:$C$275,3)='Player Input'!$C191,"OK",IF(VLOOKUP(BH191,'Player List'!$A$3:$C$275,2)=VLOOKUP($C191,'Lookup Lists'!$A$2:$C$23,3),"CS","Err"))))</f>
        <v>OK</v>
      </c>
      <c r="CD191" s="3" t="str">
        <f>IF(BI191=" ","OK",IF(ISBLANK(VLOOKUP(BI191,'Player List'!$A$3:$C$275,3)),"Err",IF(VLOOKUP(BI191,'Player List'!$A$3:$C$275,3)='Player Input'!$C191,"OK",IF(VLOOKUP(BI191,'Player List'!$A$3:$C$275,2)=VLOOKUP($C191,'Lookup Lists'!$A$2:$C$23,3),"CS","Err"))))</f>
        <v>OK</v>
      </c>
      <c r="CE191" s="3" t="str">
        <f>IF(BJ191=" ","OK",IF(ISBLANK(VLOOKUP(BJ191,'Player List'!$A$3:$C$275,3)),"Err",IF(VLOOKUP(BJ191,'Player List'!$A$3:$C$275,3)='Player Input'!$C191,"OK",IF(VLOOKUP(BJ191,'Player List'!$A$3:$C$275,2)=VLOOKUP($C191,'Lookup Lists'!$A$2:$C$23,3),"CS","Err"))))</f>
        <v>OK</v>
      </c>
      <c r="CF191" s="3" t="str">
        <f>IF(BK191=" ","OK",IF(ISBLANK(VLOOKUP(BK191,'Player List'!$A$3:$C$275,3)),"Err",IF(VLOOKUP(BK191,'Player List'!$A$3:$C$275,3)='Player Input'!$C191,"OK",IF(VLOOKUP(BK191,'Player List'!$A$3:$C$275,2)=VLOOKUP($C191,'Lookup Lists'!$A$2:$C$23,3),"CS","Err"))))</f>
        <v>OK</v>
      </c>
      <c r="CG191" s="3" t="str">
        <f>IF(BL191=" ","OK",IF(ISBLANK(VLOOKUP(BL191,'Player List'!$A$3:$C$275,3)),"Err",IF(VLOOKUP(BL191,'Player List'!$A$3:$C$275,3)='Player Input'!$C191,"OK",IF(VLOOKUP(BL191,'Player List'!$A$3:$C$275,2)=VLOOKUP($C191,'Lookup Lists'!$A$2:$C$23,3),"CS","Err"))))</f>
        <v>OK</v>
      </c>
      <c r="CH191" s="3" t="str">
        <f>IF(BM191=" ","OK",IF(ISBLANK(VLOOKUP(BM191,'Player List'!$A$3:$C$275,3)),"Err",IF(VLOOKUP(BM191,'Player List'!$A$3:$C$275,3)='Player Input'!$C191,"OK",IF(VLOOKUP(BM191,'Player List'!$A$3:$C$275,2)=VLOOKUP($C191,'Lookup Lists'!$A$2:$C$23,3),"CS","Err"))))</f>
        <v>OK</v>
      </c>
      <c r="CI191" s="43" t="str">
        <f>IF(BN191=" ","OK",IF(ISBLANK(VLOOKUP(BN191,'Player List'!$A$3:$C$275,3)),"Err",IF(VLOOKUP(BN191,'Player List'!$A$3:$C$275,3)='Player Input'!$C191,"OK",IF(VLOOKUP(BN191,'Player List'!$A$3:$C$275,2)=VLOOKUP($C191,'Lookup Lists'!$A$2:$C$23,3),"CS","Err"))))</f>
        <v>OK</v>
      </c>
    </row>
    <row r="192" spans="1:87" x14ac:dyDescent="0.2">
      <c r="A192" s="90">
        <v>42796</v>
      </c>
      <c r="B192" s="89" t="s">
        <v>275</v>
      </c>
      <c r="C192" s="89" t="s">
        <v>269</v>
      </c>
      <c r="D192" s="60" t="str">
        <f t="shared" si="127"/>
        <v>OK</v>
      </c>
      <c r="E192" s="42">
        <v>228</v>
      </c>
      <c r="F192" s="46" t="str">
        <f>VLOOKUP(E192,'Player List'!$A$3:$F$275,6)</f>
        <v>M ROLLS</v>
      </c>
      <c r="G192" s="3">
        <v>288</v>
      </c>
      <c r="H192" s="46" t="str">
        <f>VLOOKUP(G192,'Player List'!$A$3:$F$275,6)</f>
        <v>N COOPER</v>
      </c>
      <c r="I192" s="3">
        <v>206</v>
      </c>
      <c r="J192" s="46" t="str">
        <f>VLOOKUP(I192,'Player List'!$A$3:$F$275,6)</f>
        <v>P CLARK</v>
      </c>
      <c r="K192" s="3">
        <v>200</v>
      </c>
      <c r="L192" s="46" t="str">
        <f>VLOOKUP(K192,'Player List'!$A$3:$F$275,6)</f>
        <v>C COX</v>
      </c>
      <c r="M192" s="42">
        <v>205</v>
      </c>
      <c r="N192" s="46" t="str">
        <f>VLOOKUP(M192,'Player List'!$A$3:$F$275,6)</f>
        <v>J WATKINS</v>
      </c>
      <c r="O192" s="3">
        <v>236</v>
      </c>
      <c r="P192" s="46" t="str">
        <f>VLOOKUP(O192,'Player List'!$A$3:$F$275,6)</f>
        <v>D COX</v>
      </c>
      <c r="Q192" s="3">
        <v>201</v>
      </c>
      <c r="R192" s="46" t="str">
        <f>VLOOKUP(Q192,'Player List'!$A$3:$F$275,6)</f>
        <v>S COX</v>
      </c>
      <c r="S192" s="3">
        <v>276</v>
      </c>
      <c r="T192" s="47" t="str">
        <f>VLOOKUP(S192,'Player List'!$A$3:$F$275,6)</f>
        <v>B WATKINS</v>
      </c>
      <c r="U192" s="46">
        <v>171</v>
      </c>
      <c r="V192" s="46" t="str">
        <f>VLOOKUP(U192,'Player List'!$A$3:$F$275,6)</f>
        <v>R DAWSON</v>
      </c>
      <c r="W192" s="46"/>
      <c r="X192" s="47" t="e">
        <f>VLOOKUP(W192,'Player List'!$A$3:$F$275,6)</f>
        <v>#N/A</v>
      </c>
      <c r="Y192" s="34"/>
      <c r="Z192" s="42">
        <v>11</v>
      </c>
      <c r="AA192" s="46" t="str">
        <f>VLOOKUP(Z192,'Player List'!$A$3:$F$275,6)</f>
        <v>D WARREN</v>
      </c>
      <c r="AB192" s="3">
        <v>130</v>
      </c>
      <c r="AC192" s="46" t="str">
        <f>VLOOKUP(AB192,'Player List'!$A$3:$F$275,6)</f>
        <v>T GRIFFITHS</v>
      </c>
      <c r="AD192" s="3">
        <v>8</v>
      </c>
      <c r="AE192" s="46" t="str">
        <f>VLOOKUP(AD192,'Player List'!$A$3:$F$275,6)</f>
        <v>D SYLVESTER</v>
      </c>
      <c r="AF192" s="3">
        <v>4</v>
      </c>
      <c r="AG192" s="47" t="str">
        <f>VLOOKUP(AF192,'Player List'!$A$3:$F$275,6)</f>
        <v>R HANCOCK</v>
      </c>
      <c r="AH192" s="42">
        <v>3</v>
      </c>
      <c r="AI192" s="46" t="str">
        <f>VLOOKUP(AH192,'Player List'!$A$3:$F$275,6)</f>
        <v>E EVANS</v>
      </c>
      <c r="AJ192" s="3">
        <v>286</v>
      </c>
      <c r="AK192" s="46" t="str">
        <f>VLOOKUP(AJ192,'Player List'!$A$3:$F$275,6)</f>
        <v>M CONWAY</v>
      </c>
      <c r="AL192" s="3">
        <v>2</v>
      </c>
      <c r="AM192" s="46" t="str">
        <f>VLOOKUP(AL192,'Player List'!$A$3:$F$275,6)</f>
        <v>T DARRINGTON</v>
      </c>
      <c r="AN192" s="3">
        <v>5</v>
      </c>
      <c r="AO192" s="47" t="str">
        <f>VLOOKUP(AN192,'Player List'!$A$3:$F$275,6)</f>
        <v>M MORTIMER</v>
      </c>
      <c r="AP192" s="46"/>
      <c r="AQ192" s="46" t="e">
        <f>VLOOKUP(AP192,'Player List'!$A$3:$F$275,6)</f>
        <v>#N/A</v>
      </c>
      <c r="AR192" s="46"/>
      <c r="AS192" s="47" t="e">
        <f>VLOOKUP(AR192,'Player List'!$A$3:$F$275,6)</f>
        <v>#N/A</v>
      </c>
      <c r="AU192" s="42">
        <f t="shared" si="128"/>
        <v>228</v>
      </c>
      <c r="AV192" s="3">
        <f t="shared" si="129"/>
        <v>288</v>
      </c>
      <c r="AW192" s="3">
        <f t="shared" si="130"/>
        <v>206</v>
      </c>
      <c r="AX192" s="3">
        <f t="shared" si="131"/>
        <v>200</v>
      </c>
      <c r="AY192" s="3">
        <f t="shared" si="132"/>
        <v>205</v>
      </c>
      <c r="AZ192" s="3">
        <f t="shared" si="133"/>
        <v>236</v>
      </c>
      <c r="BA192" s="3">
        <f t="shared" si="134"/>
        <v>201</v>
      </c>
      <c r="BB192" s="3">
        <f t="shared" si="135"/>
        <v>276</v>
      </c>
      <c r="BC192" s="3">
        <f t="shared" si="136"/>
        <v>171</v>
      </c>
      <c r="BD192" s="3" t="str">
        <f t="shared" si="137"/>
        <v xml:space="preserve"> </v>
      </c>
      <c r="BE192" s="42">
        <f t="shared" si="138"/>
        <v>11</v>
      </c>
      <c r="BF192" s="3">
        <f t="shared" si="139"/>
        <v>130</v>
      </c>
      <c r="BG192" s="3">
        <f t="shared" si="140"/>
        <v>8</v>
      </c>
      <c r="BH192" s="3">
        <f t="shared" si="141"/>
        <v>4</v>
      </c>
      <c r="BI192" s="3">
        <f t="shared" si="142"/>
        <v>3</v>
      </c>
      <c r="BJ192" s="3">
        <f t="shared" si="143"/>
        <v>286</v>
      </c>
      <c r="BK192" s="3">
        <f t="shared" si="144"/>
        <v>2</v>
      </c>
      <c r="BL192" s="3">
        <f t="shared" si="145"/>
        <v>5</v>
      </c>
      <c r="BM192" s="3" t="str">
        <f t="shared" si="146"/>
        <v xml:space="preserve"> </v>
      </c>
      <c r="BN192" s="43" t="str">
        <f t="shared" si="147"/>
        <v xml:space="preserve"> </v>
      </c>
      <c r="BP192" s="42" t="str">
        <f>IF(AU192=" ","OK",IF(ISBLANK(VLOOKUP(AU192,'Player List'!$A$3:$C$275,3)),"Err",IF(VLOOKUP(AU192,'Player List'!$A$3:$C$275,3)='Player Input'!$B192,"OK",IF(VLOOKUP(AU192,'Player List'!$A$3:$C$275,2)=VLOOKUP($B192,'Lookup Lists'!$A$2:$C$23,3),"CS","Err"))))</f>
        <v>OK</v>
      </c>
      <c r="BQ192" s="3" t="str">
        <f>IF(AV192=" ","OK",IF(ISBLANK(VLOOKUP(AV192,'Player List'!$A$3:$C$275,3)),"Err",IF(VLOOKUP(AV192,'Player List'!$A$3:$C$275,3)='Player Input'!$B192,"OK",IF(VLOOKUP(AV192,'Player List'!$A$3:$C$275,2)=VLOOKUP($B192,'Lookup Lists'!$A$2:$C$23,3),"CS","Err"))))</f>
        <v>OK</v>
      </c>
      <c r="BR192" s="3" t="str">
        <f>IF(AW192=" ","OK",IF(ISBLANK(VLOOKUP(AW192,'Player List'!$A$3:$C$275,3)),"Err",IF(VLOOKUP(AW192,'Player List'!$A$3:$C$275,3)='Player Input'!$B192,"OK",IF(VLOOKUP(AW192,'Player List'!$A$3:$C$275,2)=VLOOKUP($B192,'Lookup Lists'!$A$2:$C$23,3),"CS","Err"))))</f>
        <v>OK</v>
      </c>
      <c r="BS192" s="3" t="str">
        <f>IF(AX192=" ","OK",IF(ISBLANK(VLOOKUP(AX192,'Player List'!$A$3:$C$275,3)),"Err",IF(VLOOKUP(AX192,'Player List'!$A$3:$C$275,3)='Player Input'!$B192,"OK",IF(VLOOKUP(AX192,'Player List'!$A$3:$C$275,2)=VLOOKUP($B192,'Lookup Lists'!$A$2:$C$23,3),"CS","Err"))))</f>
        <v>OK</v>
      </c>
      <c r="BT192" s="3" t="str">
        <f>IF(AY192=" ","OK",IF(ISBLANK(VLOOKUP(AY192,'Player List'!$A$3:$C$275,3)),"Err",IF(VLOOKUP(AY192,'Player List'!$A$3:$C$275,3)='Player Input'!$B192,"OK",IF(VLOOKUP(AY192,'Player List'!$A$3:$C$275,2)=VLOOKUP($B192,'Lookup Lists'!$A$2:$C$23,3),"CS","Err"))))</f>
        <v>OK</v>
      </c>
      <c r="BU192" s="3" t="str">
        <f>IF(AZ192=" ","OK",IF(ISBLANK(VLOOKUP(AZ192,'Player List'!$A$3:$C$275,3)),"Err",IF(VLOOKUP(AZ192,'Player List'!$A$3:$C$275,3)='Player Input'!$B192,"OK",IF(VLOOKUP(AZ192,'Player List'!$A$3:$C$275,2)=VLOOKUP($B192,'Lookup Lists'!$A$2:$C$23,3),"CS","Err"))))</f>
        <v>OK</v>
      </c>
      <c r="BV192" s="3" t="str">
        <f>IF(BA192=" ","OK",IF(ISBLANK(VLOOKUP(BA192,'Player List'!$A$3:$C$275,3)),"Err",IF(VLOOKUP(BA192,'Player List'!$A$3:$C$275,3)='Player Input'!$B192,"OK",IF(VLOOKUP(BA192,'Player List'!$A$3:$C$275,2)=VLOOKUP($B192,'Lookup Lists'!$A$2:$C$23,3),"CS","Err"))))</f>
        <v>OK</v>
      </c>
      <c r="BW192" s="3" t="str">
        <f>IF(BB192=" ","OK",IF(ISBLANK(VLOOKUP(BB192,'Player List'!$A$3:$C$275,3)),"Err",IF(VLOOKUP(BB192,'Player List'!$A$3:$C$275,3)='Player Input'!$B192,"OK",IF(VLOOKUP(BB192,'Player List'!$A$3:$C$275,2)=VLOOKUP($B192,'Lookup Lists'!$A$2:$C$23,3),"CS","Err"))))</f>
        <v>OK</v>
      </c>
      <c r="BX192" s="3" t="str">
        <f>IF(BC192=" ","OK",IF(ISBLANK(VLOOKUP(BC192,'Player List'!$A$3:$C$275,3)),"Err",IF(VLOOKUP(BC192,'Player List'!$A$3:$C$275,3)='Player Input'!$B192,"OK",IF(VLOOKUP(BC192,'Player List'!$A$3:$C$275,2)=VLOOKUP($B192,'Lookup Lists'!$A$2:$C$23,3),"CS","Err"))))</f>
        <v>OK</v>
      </c>
      <c r="BY192" s="3" t="str">
        <f>IF(BD192=" ","OK",IF(ISBLANK(VLOOKUP(BD192,'Player List'!$A$3:$C$275,3)),"Err",IF(VLOOKUP(BD192,'Player List'!$A$3:$C$275,3)='Player Input'!$B192,"OK",IF(VLOOKUP(BD192,'Player List'!$A$3:$C$275,2)=VLOOKUP($B192,'Lookup Lists'!$A$2:$C$23,3),"CS","Err"))))</f>
        <v>OK</v>
      </c>
      <c r="BZ192" s="42" t="str">
        <f>IF(BE192=" ","OK",IF(ISBLANK(VLOOKUP(BE192,'Player List'!$A$3:$C$275,3)),"Err",IF(VLOOKUP(BE192,'Player List'!$A$3:$C$275,3)='Player Input'!$C192,"OK",IF(VLOOKUP(BE192,'Player List'!$A$3:$C$275,2)=VLOOKUP($C192,'Lookup Lists'!$A$2:$C$23,3),"CS","Err"))))</f>
        <v>OK</v>
      </c>
      <c r="CA192" s="3" t="str">
        <f>IF(BF192=" ","OK",IF(ISBLANK(VLOOKUP(BF192,'Player List'!$A$3:$C$275,3)),"Err",IF(VLOOKUP(BF192,'Player List'!$A$3:$C$275,3)='Player Input'!$C192,"OK",IF(VLOOKUP(BF192,'Player List'!$A$3:$C$275,2)=VLOOKUP($C192,'Lookup Lists'!$A$2:$C$23,3),"CS","Err"))))</f>
        <v>OK</v>
      </c>
      <c r="CB192" s="3" t="str">
        <f>IF(BG192=" ","OK",IF(ISBLANK(VLOOKUP(BG192,'Player List'!$A$3:$C$275,3)),"Err",IF(VLOOKUP(BG192,'Player List'!$A$3:$C$275,3)='Player Input'!$C192,"OK",IF(VLOOKUP(BG192,'Player List'!$A$3:$C$275,2)=VLOOKUP($C192,'Lookup Lists'!$A$2:$C$23,3),"CS","Err"))))</f>
        <v>OK</v>
      </c>
      <c r="CC192" s="3" t="str">
        <f>IF(BH192=" ","OK",IF(ISBLANK(VLOOKUP(BH192,'Player List'!$A$3:$C$275,3)),"Err",IF(VLOOKUP(BH192,'Player List'!$A$3:$C$275,3)='Player Input'!$C192,"OK",IF(VLOOKUP(BH192,'Player List'!$A$3:$C$275,2)=VLOOKUP($C192,'Lookup Lists'!$A$2:$C$23,3),"CS","Err"))))</f>
        <v>OK</v>
      </c>
      <c r="CD192" s="3" t="str">
        <f>IF(BI192=" ","OK",IF(ISBLANK(VLOOKUP(BI192,'Player List'!$A$3:$C$275,3)),"Err",IF(VLOOKUP(BI192,'Player List'!$A$3:$C$275,3)='Player Input'!$C192,"OK",IF(VLOOKUP(BI192,'Player List'!$A$3:$C$275,2)=VLOOKUP($C192,'Lookup Lists'!$A$2:$C$23,3),"CS","Err"))))</f>
        <v>OK</v>
      </c>
      <c r="CE192" s="3" t="str">
        <f>IF(BJ192=" ","OK",IF(ISBLANK(VLOOKUP(BJ192,'Player List'!$A$3:$C$275,3)),"Err",IF(VLOOKUP(BJ192,'Player List'!$A$3:$C$275,3)='Player Input'!$C192,"OK",IF(VLOOKUP(BJ192,'Player List'!$A$3:$C$275,2)=VLOOKUP($C192,'Lookup Lists'!$A$2:$C$23,3),"CS","Err"))))</f>
        <v>OK</v>
      </c>
      <c r="CF192" s="3" t="str">
        <f>IF(BK192=" ","OK",IF(ISBLANK(VLOOKUP(BK192,'Player List'!$A$3:$C$275,3)),"Err",IF(VLOOKUP(BK192,'Player List'!$A$3:$C$275,3)='Player Input'!$C192,"OK",IF(VLOOKUP(BK192,'Player List'!$A$3:$C$275,2)=VLOOKUP($C192,'Lookup Lists'!$A$2:$C$23,3),"CS","Err"))))</f>
        <v>OK</v>
      </c>
      <c r="CG192" s="3" t="str">
        <f>IF(BL192=" ","OK",IF(ISBLANK(VLOOKUP(BL192,'Player List'!$A$3:$C$275,3)),"Err",IF(VLOOKUP(BL192,'Player List'!$A$3:$C$275,3)='Player Input'!$C192,"OK",IF(VLOOKUP(BL192,'Player List'!$A$3:$C$275,2)=VLOOKUP($C192,'Lookup Lists'!$A$2:$C$23,3),"CS","Err"))))</f>
        <v>OK</v>
      </c>
      <c r="CH192" s="3" t="str">
        <f>IF(BM192=" ","OK",IF(ISBLANK(VLOOKUP(BM192,'Player List'!$A$3:$C$275,3)),"Err",IF(VLOOKUP(BM192,'Player List'!$A$3:$C$275,3)='Player Input'!$C192,"OK",IF(VLOOKUP(BM192,'Player List'!$A$3:$C$275,2)=VLOOKUP($C192,'Lookup Lists'!$A$2:$C$23,3),"CS","Err"))))</f>
        <v>OK</v>
      </c>
      <c r="CI192" s="43" t="str">
        <f>IF(BN192=" ","OK",IF(ISBLANK(VLOOKUP(BN192,'Player List'!$A$3:$C$275,3)),"Err",IF(VLOOKUP(BN192,'Player List'!$A$3:$C$275,3)='Player Input'!$C192,"OK",IF(VLOOKUP(BN192,'Player List'!$A$3:$C$275,2)=VLOOKUP($C192,'Lookup Lists'!$A$2:$C$23,3),"CS","Err"))))</f>
        <v>OK</v>
      </c>
    </row>
    <row r="193" spans="1:87" x14ac:dyDescent="0.2">
      <c r="A193" s="90">
        <v>42797</v>
      </c>
      <c r="B193" s="89" t="s">
        <v>260</v>
      </c>
      <c r="C193" s="89" t="s">
        <v>273</v>
      </c>
      <c r="D193" s="60" t="str">
        <f t="shared" si="127"/>
        <v>CS</v>
      </c>
      <c r="E193" s="42">
        <v>31</v>
      </c>
      <c r="F193" s="46" t="str">
        <f>VLOOKUP(E193,'Player List'!$A$3:$F$275,6)</f>
        <v>J BRYANT</v>
      </c>
      <c r="G193" s="3">
        <v>257</v>
      </c>
      <c r="H193" s="46" t="str">
        <f>VLOOKUP(G193,'Player List'!$A$3:$F$275,6)</f>
        <v>E KEMP</v>
      </c>
      <c r="I193" s="3">
        <v>27</v>
      </c>
      <c r="J193" s="46" t="str">
        <f>VLOOKUP(I193,'Player List'!$A$3:$F$275,6)</f>
        <v>B HESKETH</v>
      </c>
      <c r="K193" s="3">
        <v>34</v>
      </c>
      <c r="L193" s="46" t="str">
        <f>VLOOKUP(K193,'Player List'!$A$3:$F$275,6)</f>
        <v>D BOTT</v>
      </c>
      <c r="M193" s="42">
        <v>32</v>
      </c>
      <c r="N193" s="46" t="str">
        <f>VLOOKUP(M193,'Player List'!$A$3:$F$275,6)</f>
        <v>K O'CONNOR</v>
      </c>
      <c r="O193" s="3">
        <v>33</v>
      </c>
      <c r="P193" s="46" t="str">
        <f>VLOOKUP(O193,'Player List'!$A$3:$F$275,6)</f>
        <v>D TOLSON</v>
      </c>
      <c r="Q193" s="3">
        <v>30</v>
      </c>
      <c r="R193" s="46" t="str">
        <f>VLOOKUP(Q193,'Player List'!$A$3:$F$275,6)</f>
        <v>J CATON</v>
      </c>
      <c r="S193" s="3">
        <v>29</v>
      </c>
      <c r="T193" s="47" t="str">
        <f>VLOOKUP(S193,'Player List'!$A$3:$F$275,6)</f>
        <v>I PORTER</v>
      </c>
      <c r="U193" s="46">
        <v>49</v>
      </c>
      <c r="V193" s="46" t="str">
        <f>VLOOKUP(U193,'Player List'!$A$3:$F$275,6)</f>
        <v>L KEMP</v>
      </c>
      <c r="W193" s="46"/>
      <c r="X193" s="47" t="e">
        <f>VLOOKUP(W193,'Player List'!$A$3:$F$275,6)</f>
        <v>#N/A</v>
      </c>
      <c r="Y193" s="34"/>
      <c r="Z193" s="42">
        <v>154</v>
      </c>
      <c r="AA193" s="46" t="str">
        <f>VLOOKUP(Z193,'Player List'!$A$3:$F$275,6)</f>
        <v>T WILSON</v>
      </c>
      <c r="AB193" s="3">
        <v>160</v>
      </c>
      <c r="AC193" s="46" t="str">
        <f>VLOOKUP(AB193,'Player List'!$A$3:$F$275,6)</f>
        <v>L COLE</v>
      </c>
      <c r="AD193" s="3">
        <v>144</v>
      </c>
      <c r="AE193" s="46" t="str">
        <f>VLOOKUP(AD193,'Player List'!$A$3:$F$275,6)</f>
        <v>M LEAKE</v>
      </c>
      <c r="AF193" s="3">
        <v>146</v>
      </c>
      <c r="AG193" s="47" t="str">
        <f>VLOOKUP(AF193,'Player List'!$A$3:$F$275,6)</f>
        <v>B GLOVER</v>
      </c>
      <c r="AH193" s="42">
        <v>105</v>
      </c>
      <c r="AI193" s="46" t="str">
        <f>VLOOKUP(AH193,'Player List'!$A$3:$F$275,6)</f>
        <v>K WILLIAMS</v>
      </c>
      <c r="AJ193" s="3">
        <v>269</v>
      </c>
      <c r="AK193" s="46" t="str">
        <f>VLOOKUP(AJ193,'Player List'!$A$3:$F$275,6)</f>
        <v>T WILLIAMS</v>
      </c>
      <c r="AL193" s="3">
        <v>147</v>
      </c>
      <c r="AM193" s="46" t="str">
        <f>VLOOKUP(AL193,'Player List'!$A$3:$F$275,6)</f>
        <v>G HARNWELL</v>
      </c>
      <c r="AN193" s="3">
        <v>106</v>
      </c>
      <c r="AO193" s="47" t="str">
        <f>VLOOKUP(AN193,'Player List'!$A$3:$F$275,6)</f>
        <v>G WILLIAMS</v>
      </c>
      <c r="AP193" s="46"/>
      <c r="AQ193" s="46" t="e">
        <f>VLOOKUP(AP193,'Player List'!$A$3:$F$275,6)</f>
        <v>#N/A</v>
      </c>
      <c r="AR193" s="46"/>
      <c r="AS193" s="47" t="e">
        <f>VLOOKUP(AR193,'Player List'!$A$3:$F$275,6)</f>
        <v>#N/A</v>
      </c>
      <c r="AU193" s="42">
        <f t="shared" si="128"/>
        <v>31</v>
      </c>
      <c r="AV193" s="3">
        <f t="shared" si="129"/>
        <v>257</v>
      </c>
      <c r="AW193" s="3">
        <f t="shared" si="130"/>
        <v>27</v>
      </c>
      <c r="AX193" s="3">
        <f t="shared" si="131"/>
        <v>34</v>
      </c>
      <c r="AY193" s="3">
        <f t="shared" si="132"/>
        <v>32</v>
      </c>
      <c r="AZ193" s="3">
        <f t="shared" si="133"/>
        <v>33</v>
      </c>
      <c r="BA193" s="3">
        <f t="shared" si="134"/>
        <v>30</v>
      </c>
      <c r="BB193" s="3">
        <f t="shared" si="135"/>
        <v>29</v>
      </c>
      <c r="BC193" s="3">
        <f t="shared" si="136"/>
        <v>49</v>
      </c>
      <c r="BD193" s="3" t="str">
        <f t="shared" si="137"/>
        <v xml:space="preserve"> </v>
      </c>
      <c r="BE193" s="42">
        <f t="shared" si="138"/>
        <v>154</v>
      </c>
      <c r="BF193" s="3">
        <f t="shared" si="139"/>
        <v>160</v>
      </c>
      <c r="BG193" s="3">
        <f t="shared" si="140"/>
        <v>144</v>
      </c>
      <c r="BH193" s="3">
        <f t="shared" si="141"/>
        <v>146</v>
      </c>
      <c r="BI193" s="3">
        <f t="shared" si="142"/>
        <v>105</v>
      </c>
      <c r="BJ193" s="3">
        <f t="shared" si="143"/>
        <v>269</v>
      </c>
      <c r="BK193" s="3">
        <f t="shared" si="144"/>
        <v>147</v>
      </c>
      <c r="BL193" s="3">
        <f t="shared" si="145"/>
        <v>106</v>
      </c>
      <c r="BM193" s="3" t="str">
        <f t="shared" si="146"/>
        <v xml:space="preserve"> </v>
      </c>
      <c r="BN193" s="43" t="str">
        <f t="shared" si="147"/>
        <v xml:space="preserve"> </v>
      </c>
      <c r="BP193" s="42" t="str">
        <f>IF(AU193=" ","OK",IF(ISBLANK(VLOOKUP(AU193,'Player List'!$A$3:$C$275,3)),"Err",IF(VLOOKUP(AU193,'Player List'!$A$3:$C$275,3)='Player Input'!$B193,"OK",IF(VLOOKUP(AU193,'Player List'!$A$3:$C$275,2)=VLOOKUP($B193,'Lookup Lists'!$A$2:$C$23,3),"CS","Err"))))</f>
        <v>OK</v>
      </c>
      <c r="BQ193" s="3" t="str">
        <f>IF(AV193=" ","OK",IF(ISBLANK(VLOOKUP(AV193,'Player List'!$A$3:$C$275,3)),"Err",IF(VLOOKUP(AV193,'Player List'!$A$3:$C$275,3)='Player Input'!$B193,"OK",IF(VLOOKUP(AV193,'Player List'!$A$3:$C$275,2)=VLOOKUP($B193,'Lookup Lists'!$A$2:$C$23,3),"CS","Err"))))</f>
        <v>OK</v>
      </c>
      <c r="BR193" s="3" t="str">
        <f>IF(AW193=" ","OK",IF(ISBLANK(VLOOKUP(AW193,'Player List'!$A$3:$C$275,3)),"Err",IF(VLOOKUP(AW193,'Player List'!$A$3:$C$275,3)='Player Input'!$B193,"OK",IF(VLOOKUP(AW193,'Player List'!$A$3:$C$275,2)=VLOOKUP($B193,'Lookup Lists'!$A$2:$C$23,3),"CS","Err"))))</f>
        <v>OK</v>
      </c>
      <c r="BS193" s="3" t="str">
        <f>IF(AX193=" ","OK",IF(ISBLANK(VLOOKUP(AX193,'Player List'!$A$3:$C$275,3)),"Err",IF(VLOOKUP(AX193,'Player List'!$A$3:$C$275,3)='Player Input'!$B193,"OK",IF(VLOOKUP(AX193,'Player List'!$A$3:$C$275,2)=VLOOKUP($B193,'Lookup Lists'!$A$2:$C$23,3),"CS","Err"))))</f>
        <v>OK</v>
      </c>
      <c r="BT193" s="3" t="str">
        <f>IF(AY193=" ","OK",IF(ISBLANK(VLOOKUP(AY193,'Player List'!$A$3:$C$275,3)),"Err",IF(VLOOKUP(AY193,'Player List'!$A$3:$C$275,3)='Player Input'!$B193,"OK",IF(VLOOKUP(AY193,'Player List'!$A$3:$C$275,2)=VLOOKUP($B193,'Lookup Lists'!$A$2:$C$23,3),"CS","Err"))))</f>
        <v>OK</v>
      </c>
      <c r="BU193" s="3" t="str">
        <f>IF(AZ193=" ","OK",IF(ISBLANK(VLOOKUP(AZ193,'Player List'!$A$3:$C$275,3)),"Err",IF(VLOOKUP(AZ193,'Player List'!$A$3:$C$275,3)='Player Input'!$B193,"OK",IF(VLOOKUP(AZ193,'Player List'!$A$3:$C$275,2)=VLOOKUP($B193,'Lookup Lists'!$A$2:$C$23,3),"CS","Err"))))</f>
        <v>OK</v>
      </c>
      <c r="BV193" s="3" t="str">
        <f>IF(BA193=" ","OK",IF(ISBLANK(VLOOKUP(BA193,'Player List'!$A$3:$C$275,3)),"Err",IF(VLOOKUP(BA193,'Player List'!$A$3:$C$275,3)='Player Input'!$B193,"OK",IF(VLOOKUP(BA193,'Player List'!$A$3:$C$275,2)=VLOOKUP($B193,'Lookup Lists'!$A$2:$C$23,3),"CS","Err"))))</f>
        <v>OK</v>
      </c>
      <c r="BW193" s="3" t="str">
        <f>IF(BB193=" ","OK",IF(ISBLANK(VLOOKUP(BB193,'Player List'!$A$3:$C$275,3)),"Err",IF(VLOOKUP(BB193,'Player List'!$A$3:$C$275,3)='Player Input'!$B193,"OK",IF(VLOOKUP(BB193,'Player List'!$A$3:$C$275,2)=VLOOKUP($B193,'Lookup Lists'!$A$2:$C$23,3),"CS","Err"))))</f>
        <v>OK</v>
      </c>
      <c r="BX193" s="3" t="str">
        <f>IF(BC193=" ","OK",IF(ISBLANK(VLOOKUP(BC193,'Player List'!$A$3:$C$275,3)),"Err",IF(VLOOKUP(BC193,'Player List'!$A$3:$C$275,3)='Player Input'!$B193,"OK",IF(VLOOKUP(BC193,'Player List'!$A$3:$C$275,2)=VLOOKUP($B193,'Lookup Lists'!$A$2:$C$23,3),"CS","Err"))))</f>
        <v>OK</v>
      </c>
      <c r="BY193" s="3" t="str">
        <f>IF(BD193=" ","OK",IF(ISBLANK(VLOOKUP(BD193,'Player List'!$A$3:$C$275,3)),"Err",IF(VLOOKUP(BD193,'Player List'!$A$3:$C$275,3)='Player Input'!$B193,"OK",IF(VLOOKUP(BD193,'Player List'!$A$3:$C$275,2)=VLOOKUP($B193,'Lookup Lists'!$A$2:$C$23,3),"CS","Err"))))</f>
        <v>OK</v>
      </c>
      <c r="BZ193" s="42" t="str">
        <f>IF(BE193=" ","OK",IF(ISBLANK(VLOOKUP(BE193,'Player List'!$A$3:$C$275,3)),"Err",IF(VLOOKUP(BE193,'Player List'!$A$3:$C$275,3)='Player Input'!$C193,"OK",IF(VLOOKUP(BE193,'Player List'!$A$3:$C$275,2)=VLOOKUP($C193,'Lookup Lists'!$A$2:$C$23,3),"CS","Err"))))</f>
        <v>OK</v>
      </c>
      <c r="CA193" s="3" t="str">
        <f>IF(BF193=" ","OK",IF(ISBLANK(VLOOKUP(BF193,'Player List'!$A$3:$C$275,3)),"Err",IF(VLOOKUP(BF193,'Player List'!$A$3:$C$275,3)='Player Input'!$C193,"OK",IF(VLOOKUP(BF193,'Player List'!$A$3:$C$275,2)=VLOOKUP($C193,'Lookup Lists'!$A$2:$C$23,3),"CS","Err"))))</f>
        <v>CS</v>
      </c>
      <c r="CB193" s="3" t="str">
        <f>IF(BG193=" ","OK",IF(ISBLANK(VLOOKUP(BG193,'Player List'!$A$3:$C$275,3)),"Err",IF(VLOOKUP(BG193,'Player List'!$A$3:$C$275,3)='Player Input'!$C193,"OK",IF(VLOOKUP(BG193,'Player List'!$A$3:$C$275,2)=VLOOKUP($C193,'Lookup Lists'!$A$2:$C$23,3),"CS","Err"))))</f>
        <v>OK</v>
      </c>
      <c r="CC193" s="3" t="str">
        <f>IF(BH193=" ","OK",IF(ISBLANK(VLOOKUP(BH193,'Player List'!$A$3:$C$275,3)),"Err",IF(VLOOKUP(BH193,'Player List'!$A$3:$C$275,3)='Player Input'!$C193,"OK",IF(VLOOKUP(BH193,'Player List'!$A$3:$C$275,2)=VLOOKUP($C193,'Lookup Lists'!$A$2:$C$23,3),"CS","Err"))))</f>
        <v>OK</v>
      </c>
      <c r="CD193" s="3" t="str">
        <f>IF(BI193=" ","OK",IF(ISBLANK(VLOOKUP(BI193,'Player List'!$A$3:$C$275,3)),"Err",IF(VLOOKUP(BI193,'Player List'!$A$3:$C$275,3)='Player Input'!$C193,"OK",IF(VLOOKUP(BI193,'Player List'!$A$3:$C$275,2)=VLOOKUP($C193,'Lookup Lists'!$A$2:$C$23,3),"CS","Err"))))</f>
        <v>CS</v>
      </c>
      <c r="CE193" s="3" t="str">
        <f>IF(BJ193=" ","OK",IF(ISBLANK(VLOOKUP(BJ193,'Player List'!$A$3:$C$275,3)),"Err",IF(VLOOKUP(BJ193,'Player List'!$A$3:$C$275,3)='Player Input'!$C193,"OK",IF(VLOOKUP(BJ193,'Player List'!$A$3:$C$275,2)=VLOOKUP($C193,'Lookup Lists'!$A$2:$C$23,3),"CS","Err"))))</f>
        <v>OK</v>
      </c>
      <c r="CF193" s="3" t="str">
        <f>IF(BK193=" ","OK",IF(ISBLANK(VLOOKUP(BK193,'Player List'!$A$3:$C$275,3)),"Err",IF(VLOOKUP(BK193,'Player List'!$A$3:$C$275,3)='Player Input'!$C193,"OK",IF(VLOOKUP(BK193,'Player List'!$A$3:$C$275,2)=VLOOKUP($C193,'Lookup Lists'!$A$2:$C$23,3),"CS","Err"))))</f>
        <v>OK</v>
      </c>
      <c r="CG193" s="3" t="str">
        <f>IF(BL193=" ","OK",IF(ISBLANK(VLOOKUP(BL193,'Player List'!$A$3:$C$275,3)),"Err",IF(VLOOKUP(BL193,'Player List'!$A$3:$C$275,3)='Player Input'!$C193,"OK",IF(VLOOKUP(BL193,'Player List'!$A$3:$C$275,2)=VLOOKUP($C193,'Lookup Lists'!$A$2:$C$23,3),"CS","Err"))))</f>
        <v>OK</v>
      </c>
      <c r="CH193" s="3" t="str">
        <f>IF(BM193=" ","OK",IF(ISBLANK(VLOOKUP(BM193,'Player List'!$A$3:$C$275,3)),"Err",IF(VLOOKUP(BM193,'Player List'!$A$3:$C$275,3)='Player Input'!$C193,"OK",IF(VLOOKUP(BM193,'Player List'!$A$3:$C$275,2)=VLOOKUP($C193,'Lookup Lists'!$A$2:$C$23,3),"CS","Err"))))</f>
        <v>OK</v>
      </c>
      <c r="CI193" s="43" t="str">
        <f>IF(BN193=" ","OK",IF(ISBLANK(VLOOKUP(BN193,'Player List'!$A$3:$C$275,3)),"Err",IF(VLOOKUP(BN193,'Player List'!$A$3:$C$275,3)='Player Input'!$C193,"OK",IF(VLOOKUP(BN193,'Player List'!$A$3:$C$275,2)=VLOOKUP($C193,'Lookup Lists'!$A$2:$C$23,3),"CS","Err"))))</f>
        <v>OK</v>
      </c>
    </row>
    <row r="194" spans="1:87" x14ac:dyDescent="0.2">
      <c r="A194" s="90">
        <v>42797</v>
      </c>
      <c r="B194" s="89" t="s">
        <v>347</v>
      </c>
      <c r="C194" s="89" t="s">
        <v>261</v>
      </c>
      <c r="D194" s="60" t="str">
        <f t="shared" si="127"/>
        <v>OK</v>
      </c>
      <c r="E194" s="42">
        <v>75</v>
      </c>
      <c r="F194" s="46" t="str">
        <f>VLOOKUP(E194,'Player List'!$A$3:$F$275,6)</f>
        <v>S WHITTINGHAM</v>
      </c>
      <c r="G194" s="3">
        <v>308</v>
      </c>
      <c r="H194" s="46" t="str">
        <f>VLOOKUP(G194,'Player List'!$A$3:$F$275,6)</f>
        <v>S WYE</v>
      </c>
      <c r="I194" s="3">
        <v>72</v>
      </c>
      <c r="J194" s="46" t="str">
        <f>VLOOKUP(I194,'Player List'!$A$3:$F$275,6)</f>
        <v>H VITALE</v>
      </c>
      <c r="K194" s="3">
        <v>73</v>
      </c>
      <c r="L194" s="46" t="str">
        <f>VLOOKUP(K194,'Player List'!$A$3:$F$275,6)</f>
        <v>T VITALE</v>
      </c>
      <c r="M194" s="42">
        <v>82</v>
      </c>
      <c r="N194" s="46" t="str">
        <f>VLOOKUP(M194,'Player List'!$A$3:$F$275,6)</f>
        <v>C BOYSE</v>
      </c>
      <c r="O194" s="3">
        <v>79</v>
      </c>
      <c r="P194" s="46" t="str">
        <f>VLOOKUP(O194,'Player List'!$A$3:$F$275,6)</f>
        <v>A WYE</v>
      </c>
      <c r="Q194" s="3">
        <v>86</v>
      </c>
      <c r="R194" s="46" t="str">
        <f>VLOOKUP(Q194,'Player List'!$A$3:$F$275,6)</f>
        <v>J GWYNNE</v>
      </c>
      <c r="S194" s="3">
        <v>81</v>
      </c>
      <c r="T194" s="47" t="str">
        <f>VLOOKUP(S194,'Player List'!$A$3:$F$275,6)</f>
        <v>L PHILLIPS</v>
      </c>
      <c r="U194" s="46"/>
      <c r="V194" s="46" t="e">
        <f>VLOOKUP(U194,'Player List'!$A$3:$F$275,6)</f>
        <v>#N/A</v>
      </c>
      <c r="W194" s="46"/>
      <c r="X194" s="47" t="e">
        <f>VLOOKUP(W194,'Player List'!$A$3:$F$275,6)</f>
        <v>#N/A</v>
      </c>
      <c r="Y194" s="34"/>
      <c r="Z194" s="42">
        <v>222</v>
      </c>
      <c r="AA194" s="46" t="str">
        <f>VLOOKUP(Z194,'Player List'!$A$3:$F$275,6)</f>
        <v>G JAMES</v>
      </c>
      <c r="AB194" s="3">
        <v>176</v>
      </c>
      <c r="AC194" s="46" t="str">
        <f>VLOOKUP(AB194,'Player List'!$A$3:$F$275,6)</f>
        <v>P KITTO</v>
      </c>
      <c r="AD194" s="3">
        <v>170</v>
      </c>
      <c r="AE194" s="46" t="str">
        <f>VLOOKUP(AD194,'Player List'!$A$3:$F$275,6)</f>
        <v>M BROWNING</v>
      </c>
      <c r="AF194" s="3">
        <v>167</v>
      </c>
      <c r="AG194" s="47" t="str">
        <f>VLOOKUP(AF194,'Player List'!$A$3:$F$275,6)</f>
        <v>T HORTON-SMITH</v>
      </c>
      <c r="AH194" s="42">
        <v>355</v>
      </c>
      <c r="AI194" s="46" t="str">
        <f>VLOOKUP(AH194,'Player List'!$A$3:$F$275,6)</f>
        <v>A NASH</v>
      </c>
      <c r="AJ194" s="3">
        <v>169</v>
      </c>
      <c r="AK194" s="46" t="str">
        <f>VLOOKUP(AJ194,'Player List'!$A$3:$F$275,6)</f>
        <v>W SOILLEUX</v>
      </c>
      <c r="AL194" s="3">
        <v>174</v>
      </c>
      <c r="AM194" s="46" t="str">
        <f>VLOOKUP(AL194,'Player List'!$A$3:$F$275,6)</f>
        <v>V HODGES</v>
      </c>
      <c r="AN194" s="3">
        <v>175</v>
      </c>
      <c r="AO194" s="47" t="str">
        <f>VLOOKUP(AN194,'Player List'!$A$3:$F$275,6)</f>
        <v>R POTTER</v>
      </c>
      <c r="AP194" s="46"/>
      <c r="AQ194" s="46" t="e">
        <f>VLOOKUP(AP194,'Player List'!$A$3:$F$275,6)</f>
        <v>#N/A</v>
      </c>
      <c r="AR194" s="46"/>
      <c r="AS194" s="47" t="e">
        <f>VLOOKUP(AR194,'Player List'!$A$3:$F$275,6)</f>
        <v>#N/A</v>
      </c>
      <c r="AU194" s="42">
        <f t="shared" si="128"/>
        <v>75</v>
      </c>
      <c r="AV194" s="3">
        <f t="shared" si="129"/>
        <v>308</v>
      </c>
      <c r="AW194" s="3">
        <f t="shared" si="130"/>
        <v>72</v>
      </c>
      <c r="AX194" s="3">
        <f t="shared" si="131"/>
        <v>73</v>
      </c>
      <c r="AY194" s="3">
        <f t="shared" si="132"/>
        <v>82</v>
      </c>
      <c r="AZ194" s="3">
        <f t="shared" si="133"/>
        <v>79</v>
      </c>
      <c r="BA194" s="3">
        <f t="shared" si="134"/>
        <v>86</v>
      </c>
      <c r="BB194" s="3">
        <f t="shared" si="135"/>
        <v>81</v>
      </c>
      <c r="BC194" s="3" t="str">
        <f t="shared" si="136"/>
        <v xml:space="preserve"> </v>
      </c>
      <c r="BD194" s="3" t="str">
        <f t="shared" si="137"/>
        <v xml:space="preserve"> </v>
      </c>
      <c r="BE194" s="42">
        <f t="shared" si="138"/>
        <v>222</v>
      </c>
      <c r="BF194" s="3">
        <f t="shared" si="139"/>
        <v>176</v>
      </c>
      <c r="BG194" s="3">
        <f t="shared" si="140"/>
        <v>170</v>
      </c>
      <c r="BH194" s="3">
        <f t="shared" si="141"/>
        <v>167</v>
      </c>
      <c r="BI194" s="3">
        <f t="shared" si="142"/>
        <v>355</v>
      </c>
      <c r="BJ194" s="3">
        <f t="shared" si="143"/>
        <v>169</v>
      </c>
      <c r="BK194" s="3">
        <f t="shared" si="144"/>
        <v>174</v>
      </c>
      <c r="BL194" s="3">
        <f t="shared" si="145"/>
        <v>175</v>
      </c>
      <c r="BM194" s="3" t="str">
        <f t="shared" si="146"/>
        <v xml:space="preserve"> </v>
      </c>
      <c r="BN194" s="43" t="str">
        <f t="shared" si="147"/>
        <v xml:space="preserve"> </v>
      </c>
      <c r="BP194" s="42" t="str">
        <f>IF(AU194=" ","OK",IF(ISBLANK(VLOOKUP(AU194,'Player List'!$A$3:$C$275,3)),"Err",IF(VLOOKUP(AU194,'Player List'!$A$3:$C$275,3)='Player Input'!$B194,"OK",IF(VLOOKUP(AU194,'Player List'!$A$3:$C$275,2)=VLOOKUP($B194,'Lookup Lists'!$A$2:$C$23,3),"CS","Err"))))</f>
        <v>OK</v>
      </c>
      <c r="BQ194" s="3" t="str">
        <f>IF(AV194=" ","OK",IF(ISBLANK(VLOOKUP(AV194,'Player List'!$A$3:$C$275,3)),"Err",IF(VLOOKUP(AV194,'Player List'!$A$3:$C$275,3)='Player Input'!$B194,"OK",IF(VLOOKUP(AV194,'Player List'!$A$3:$C$275,2)=VLOOKUP($B194,'Lookup Lists'!$A$2:$C$23,3),"CS","Err"))))</f>
        <v>OK</v>
      </c>
      <c r="BR194" s="3" t="str">
        <f>IF(AW194=" ","OK",IF(ISBLANK(VLOOKUP(AW194,'Player List'!$A$3:$C$275,3)),"Err",IF(VLOOKUP(AW194,'Player List'!$A$3:$C$275,3)='Player Input'!$B194,"OK",IF(VLOOKUP(AW194,'Player List'!$A$3:$C$275,2)=VLOOKUP($B194,'Lookup Lists'!$A$2:$C$23,3),"CS","Err"))))</f>
        <v>OK</v>
      </c>
      <c r="BS194" s="3" t="str">
        <f>IF(AX194=" ","OK",IF(ISBLANK(VLOOKUP(AX194,'Player List'!$A$3:$C$275,3)),"Err",IF(VLOOKUP(AX194,'Player List'!$A$3:$C$275,3)='Player Input'!$B194,"OK",IF(VLOOKUP(AX194,'Player List'!$A$3:$C$275,2)=VLOOKUP($B194,'Lookup Lists'!$A$2:$C$23,3),"CS","Err"))))</f>
        <v>OK</v>
      </c>
      <c r="BT194" s="3" t="str">
        <f>IF(AY194=" ","OK",IF(ISBLANK(VLOOKUP(AY194,'Player List'!$A$3:$C$275,3)),"Err",IF(VLOOKUP(AY194,'Player List'!$A$3:$C$275,3)='Player Input'!$B194,"OK",IF(VLOOKUP(AY194,'Player List'!$A$3:$C$275,2)=VLOOKUP($B194,'Lookup Lists'!$A$2:$C$23,3),"CS","Err"))))</f>
        <v>OK</v>
      </c>
      <c r="BU194" s="3" t="str">
        <f>IF(AZ194=" ","OK",IF(ISBLANK(VLOOKUP(AZ194,'Player List'!$A$3:$C$275,3)),"Err",IF(VLOOKUP(AZ194,'Player List'!$A$3:$C$275,3)='Player Input'!$B194,"OK",IF(VLOOKUP(AZ194,'Player List'!$A$3:$C$275,2)=VLOOKUP($B194,'Lookup Lists'!$A$2:$C$23,3),"CS","Err"))))</f>
        <v>OK</v>
      </c>
      <c r="BV194" s="3" t="str">
        <f>IF(BA194=" ","OK",IF(ISBLANK(VLOOKUP(BA194,'Player List'!$A$3:$C$275,3)),"Err",IF(VLOOKUP(BA194,'Player List'!$A$3:$C$275,3)='Player Input'!$B194,"OK",IF(VLOOKUP(BA194,'Player List'!$A$3:$C$275,2)=VLOOKUP($B194,'Lookup Lists'!$A$2:$C$23,3),"CS","Err"))))</f>
        <v>OK</v>
      </c>
      <c r="BW194" s="3" t="str">
        <f>IF(BB194=" ","OK",IF(ISBLANK(VLOOKUP(BB194,'Player List'!$A$3:$C$275,3)),"Err",IF(VLOOKUP(BB194,'Player List'!$A$3:$C$275,3)='Player Input'!$B194,"OK",IF(VLOOKUP(BB194,'Player List'!$A$3:$C$275,2)=VLOOKUP($B194,'Lookup Lists'!$A$2:$C$23,3),"CS","Err"))))</f>
        <v>OK</v>
      </c>
      <c r="BX194" s="3" t="str">
        <f>IF(BC194=" ","OK",IF(ISBLANK(VLOOKUP(BC194,'Player List'!$A$3:$C$275,3)),"Err",IF(VLOOKUP(BC194,'Player List'!$A$3:$C$275,3)='Player Input'!$B194,"OK",IF(VLOOKUP(BC194,'Player List'!$A$3:$C$275,2)=VLOOKUP($B194,'Lookup Lists'!$A$2:$C$23,3),"CS","Err"))))</f>
        <v>OK</v>
      </c>
      <c r="BY194" s="3" t="str">
        <f>IF(BD194=" ","OK",IF(ISBLANK(VLOOKUP(BD194,'Player List'!$A$3:$C$275,3)),"Err",IF(VLOOKUP(BD194,'Player List'!$A$3:$C$275,3)='Player Input'!$B194,"OK",IF(VLOOKUP(BD194,'Player List'!$A$3:$C$275,2)=VLOOKUP($B194,'Lookup Lists'!$A$2:$C$23,3),"CS","Err"))))</f>
        <v>OK</v>
      </c>
      <c r="BZ194" s="42" t="str">
        <f>IF(BE194=" ","OK",IF(ISBLANK(VLOOKUP(BE194,'Player List'!$A$3:$C$275,3)),"Err",IF(VLOOKUP(BE194,'Player List'!$A$3:$C$275,3)='Player Input'!$C194,"OK",IF(VLOOKUP(BE194,'Player List'!$A$3:$C$275,2)=VLOOKUP($C194,'Lookup Lists'!$A$2:$C$23,3),"CS","Err"))))</f>
        <v>OK</v>
      </c>
      <c r="CA194" s="3" t="str">
        <f>IF(BF194=" ","OK",IF(ISBLANK(VLOOKUP(BF194,'Player List'!$A$3:$C$275,3)),"Err",IF(VLOOKUP(BF194,'Player List'!$A$3:$C$275,3)='Player Input'!$C194,"OK",IF(VLOOKUP(BF194,'Player List'!$A$3:$C$275,2)=VLOOKUP($C194,'Lookup Lists'!$A$2:$C$23,3),"CS","Err"))))</f>
        <v>OK</v>
      </c>
      <c r="CB194" s="3" t="str">
        <f>IF(BG194=" ","OK",IF(ISBLANK(VLOOKUP(BG194,'Player List'!$A$3:$C$275,3)),"Err",IF(VLOOKUP(BG194,'Player List'!$A$3:$C$275,3)='Player Input'!$C194,"OK",IF(VLOOKUP(BG194,'Player List'!$A$3:$C$275,2)=VLOOKUP($C194,'Lookup Lists'!$A$2:$C$23,3),"CS","Err"))))</f>
        <v>OK</v>
      </c>
      <c r="CC194" s="3" t="str">
        <f>IF(BH194=" ","OK",IF(ISBLANK(VLOOKUP(BH194,'Player List'!$A$3:$C$275,3)),"Err",IF(VLOOKUP(BH194,'Player List'!$A$3:$C$275,3)='Player Input'!$C194,"OK",IF(VLOOKUP(BH194,'Player List'!$A$3:$C$275,2)=VLOOKUP($C194,'Lookup Lists'!$A$2:$C$23,3),"CS","Err"))))</f>
        <v>OK</v>
      </c>
      <c r="CD194" s="3" t="str">
        <f>IF(BI194=" ","OK",IF(ISBLANK(VLOOKUP(BI194,'Player List'!$A$3:$C$275,3)),"Err",IF(VLOOKUP(BI194,'Player List'!$A$3:$C$275,3)='Player Input'!$C194,"OK",IF(VLOOKUP(BI194,'Player List'!$A$3:$C$275,2)=VLOOKUP($C194,'Lookup Lists'!$A$2:$C$23,3),"CS","Err"))))</f>
        <v>OK</v>
      </c>
      <c r="CE194" s="3" t="str">
        <f>IF(BJ194=" ","OK",IF(ISBLANK(VLOOKUP(BJ194,'Player List'!$A$3:$C$275,3)),"Err",IF(VLOOKUP(BJ194,'Player List'!$A$3:$C$275,3)='Player Input'!$C194,"OK",IF(VLOOKUP(BJ194,'Player List'!$A$3:$C$275,2)=VLOOKUP($C194,'Lookup Lists'!$A$2:$C$23,3),"CS","Err"))))</f>
        <v>OK</v>
      </c>
      <c r="CF194" s="3" t="str">
        <f>IF(BK194=" ","OK",IF(ISBLANK(VLOOKUP(BK194,'Player List'!$A$3:$C$275,3)),"Err",IF(VLOOKUP(BK194,'Player List'!$A$3:$C$275,3)='Player Input'!$C194,"OK",IF(VLOOKUP(BK194,'Player List'!$A$3:$C$275,2)=VLOOKUP($C194,'Lookup Lists'!$A$2:$C$23,3),"CS","Err"))))</f>
        <v>OK</v>
      </c>
      <c r="CG194" s="3" t="str">
        <f>IF(BL194=" ","OK",IF(ISBLANK(VLOOKUP(BL194,'Player List'!$A$3:$C$275,3)),"Err",IF(VLOOKUP(BL194,'Player List'!$A$3:$C$275,3)='Player Input'!$C194,"OK",IF(VLOOKUP(BL194,'Player List'!$A$3:$C$275,2)=VLOOKUP($C194,'Lookup Lists'!$A$2:$C$23,3),"CS","Err"))))</f>
        <v>OK</v>
      </c>
      <c r="CH194" s="3" t="str">
        <f>IF(BM194=" ","OK",IF(ISBLANK(VLOOKUP(BM194,'Player List'!$A$3:$C$275,3)),"Err",IF(VLOOKUP(BM194,'Player List'!$A$3:$C$275,3)='Player Input'!$C194,"OK",IF(VLOOKUP(BM194,'Player List'!$A$3:$C$275,2)=VLOOKUP($C194,'Lookup Lists'!$A$2:$C$23,3),"CS","Err"))))</f>
        <v>OK</v>
      </c>
      <c r="CI194" s="43" t="str">
        <f>IF(BN194=" ","OK",IF(ISBLANK(VLOOKUP(BN194,'Player List'!$A$3:$C$275,3)),"Err",IF(VLOOKUP(BN194,'Player List'!$A$3:$C$275,3)='Player Input'!$C194,"OK",IF(VLOOKUP(BN194,'Player List'!$A$3:$C$275,2)=VLOOKUP($C194,'Lookup Lists'!$A$2:$C$23,3),"CS","Err"))))</f>
        <v>OK</v>
      </c>
    </row>
    <row r="195" spans="1:87" x14ac:dyDescent="0.2">
      <c r="A195" s="90">
        <v>42800</v>
      </c>
      <c r="B195" s="89" t="s">
        <v>261</v>
      </c>
      <c r="C195" s="89" t="s">
        <v>269</v>
      </c>
      <c r="D195" s="60" t="str">
        <f t="shared" si="127"/>
        <v>CS</v>
      </c>
      <c r="E195" s="42">
        <v>355</v>
      </c>
      <c r="F195" s="46" t="str">
        <f>VLOOKUP(E195,'Player List'!$A$3:$F$275,6)</f>
        <v>A NASH</v>
      </c>
      <c r="G195" s="3">
        <v>169</v>
      </c>
      <c r="H195" s="46" t="str">
        <f>VLOOKUP(G195,'Player List'!$A$3:$F$275,6)</f>
        <v>W SOILLEUX</v>
      </c>
      <c r="I195" s="3">
        <v>174</v>
      </c>
      <c r="J195" s="46" t="str">
        <f>VLOOKUP(I195,'Player List'!$A$3:$F$275,6)</f>
        <v>V HODGES</v>
      </c>
      <c r="K195" s="3">
        <v>175</v>
      </c>
      <c r="L195" s="46" t="str">
        <f>VLOOKUP(K195,'Player List'!$A$3:$F$275,6)</f>
        <v>R POTTER</v>
      </c>
      <c r="M195" s="42">
        <v>222</v>
      </c>
      <c r="N195" s="46" t="str">
        <f>VLOOKUP(M195,'Player List'!$A$3:$F$275,6)</f>
        <v>G JAMES</v>
      </c>
      <c r="O195" s="3">
        <v>176</v>
      </c>
      <c r="P195" s="46" t="str">
        <f>VLOOKUP(O195,'Player List'!$A$3:$F$275,6)</f>
        <v>P KITTO</v>
      </c>
      <c r="Q195" s="3">
        <v>170</v>
      </c>
      <c r="R195" s="46" t="str">
        <f>VLOOKUP(Q195,'Player List'!$A$3:$F$275,6)</f>
        <v>M BROWNING</v>
      </c>
      <c r="S195" s="3">
        <v>167</v>
      </c>
      <c r="T195" s="47" t="str">
        <f>VLOOKUP(S195,'Player List'!$A$3:$F$275,6)</f>
        <v>T HORTON-SMITH</v>
      </c>
      <c r="U195" s="46"/>
      <c r="V195" s="46" t="e">
        <f>VLOOKUP(U195,'Player List'!$A$3:$F$275,6)</f>
        <v>#N/A</v>
      </c>
      <c r="W195" s="46"/>
      <c r="X195" s="47" t="e">
        <f>VLOOKUP(W195,'Player List'!$A$3:$F$275,6)</f>
        <v>#N/A</v>
      </c>
      <c r="Y195" s="34"/>
      <c r="Z195" s="42">
        <v>11</v>
      </c>
      <c r="AA195" s="46" t="str">
        <f>VLOOKUP(Z195,'Player List'!$A$3:$F$275,6)</f>
        <v>D WARREN</v>
      </c>
      <c r="AB195" s="3">
        <v>279</v>
      </c>
      <c r="AC195" s="46" t="str">
        <f>VLOOKUP(AB195,'Player List'!$A$3:$F$275,6)</f>
        <v>R MARTIN</v>
      </c>
      <c r="AD195" s="3">
        <v>130</v>
      </c>
      <c r="AE195" s="46" t="str">
        <f>VLOOKUP(AD195,'Player List'!$A$3:$F$275,6)</f>
        <v>T GRIFFITHS</v>
      </c>
      <c r="AF195" s="3">
        <v>4</v>
      </c>
      <c r="AG195" s="47" t="str">
        <f>VLOOKUP(AF195,'Player List'!$A$3:$F$275,6)</f>
        <v>R HANCOCK</v>
      </c>
      <c r="AH195" s="42">
        <v>3</v>
      </c>
      <c r="AI195" s="46" t="str">
        <f>VLOOKUP(AH195,'Player List'!$A$3:$F$275,6)</f>
        <v>E EVANS</v>
      </c>
      <c r="AJ195" s="3">
        <v>286</v>
      </c>
      <c r="AK195" s="46" t="str">
        <f>VLOOKUP(AJ195,'Player List'!$A$3:$F$275,6)</f>
        <v>M CONWAY</v>
      </c>
      <c r="AL195" s="3">
        <v>2</v>
      </c>
      <c r="AM195" s="46" t="str">
        <f>VLOOKUP(AL195,'Player List'!$A$3:$F$275,6)</f>
        <v>T DARRINGTON</v>
      </c>
      <c r="AN195" s="3">
        <v>5</v>
      </c>
      <c r="AO195" s="47" t="str">
        <f>VLOOKUP(AN195,'Player List'!$A$3:$F$275,6)</f>
        <v>M MORTIMER</v>
      </c>
      <c r="AP195" s="46"/>
      <c r="AQ195" s="46" t="e">
        <f>VLOOKUP(AP195,'Player List'!$A$3:$F$275,6)</f>
        <v>#N/A</v>
      </c>
      <c r="AR195" s="46"/>
      <c r="AS195" s="47" t="e">
        <f>VLOOKUP(AR195,'Player List'!$A$3:$F$275,6)</f>
        <v>#N/A</v>
      </c>
      <c r="AU195" s="42">
        <f t="shared" si="128"/>
        <v>355</v>
      </c>
      <c r="AV195" s="3">
        <f t="shared" si="129"/>
        <v>169</v>
      </c>
      <c r="AW195" s="3">
        <f t="shared" si="130"/>
        <v>174</v>
      </c>
      <c r="AX195" s="3">
        <f t="shared" si="131"/>
        <v>175</v>
      </c>
      <c r="AY195" s="3">
        <f t="shared" si="132"/>
        <v>222</v>
      </c>
      <c r="AZ195" s="3">
        <f t="shared" si="133"/>
        <v>176</v>
      </c>
      <c r="BA195" s="3">
        <f t="shared" si="134"/>
        <v>170</v>
      </c>
      <c r="BB195" s="3">
        <f t="shared" si="135"/>
        <v>167</v>
      </c>
      <c r="BC195" s="3" t="str">
        <f t="shared" si="136"/>
        <v xml:space="preserve"> </v>
      </c>
      <c r="BD195" s="3" t="str">
        <f t="shared" si="137"/>
        <v xml:space="preserve"> </v>
      </c>
      <c r="BE195" s="42">
        <f t="shared" si="138"/>
        <v>11</v>
      </c>
      <c r="BF195" s="3">
        <f t="shared" si="139"/>
        <v>279</v>
      </c>
      <c r="BG195" s="3">
        <f t="shared" si="140"/>
        <v>130</v>
      </c>
      <c r="BH195" s="3">
        <f t="shared" si="141"/>
        <v>4</v>
      </c>
      <c r="BI195" s="3">
        <f t="shared" si="142"/>
        <v>3</v>
      </c>
      <c r="BJ195" s="3">
        <f t="shared" si="143"/>
        <v>286</v>
      </c>
      <c r="BK195" s="3">
        <f t="shared" si="144"/>
        <v>2</v>
      </c>
      <c r="BL195" s="3">
        <f t="shared" si="145"/>
        <v>5</v>
      </c>
      <c r="BM195" s="3" t="str">
        <f t="shared" si="146"/>
        <v xml:space="preserve"> </v>
      </c>
      <c r="BN195" s="43" t="str">
        <f t="shared" si="147"/>
        <v xml:space="preserve"> </v>
      </c>
      <c r="BP195" s="42" t="str">
        <f>IF(AU195=" ","OK",IF(ISBLANK(VLOOKUP(AU195,'Player List'!$A$3:$C$275,3)),"Err",IF(VLOOKUP(AU195,'Player List'!$A$3:$C$275,3)='Player Input'!$B195,"OK",IF(VLOOKUP(AU195,'Player List'!$A$3:$C$275,2)=VLOOKUP($B195,'Lookup Lists'!$A$2:$C$23,3),"CS","Err"))))</f>
        <v>OK</v>
      </c>
      <c r="BQ195" s="3" t="str">
        <f>IF(AV195=" ","OK",IF(ISBLANK(VLOOKUP(AV195,'Player List'!$A$3:$C$275,3)),"Err",IF(VLOOKUP(AV195,'Player List'!$A$3:$C$275,3)='Player Input'!$B195,"OK",IF(VLOOKUP(AV195,'Player List'!$A$3:$C$275,2)=VLOOKUP($B195,'Lookup Lists'!$A$2:$C$23,3),"CS","Err"))))</f>
        <v>OK</v>
      </c>
      <c r="BR195" s="3" t="str">
        <f>IF(AW195=" ","OK",IF(ISBLANK(VLOOKUP(AW195,'Player List'!$A$3:$C$275,3)),"Err",IF(VLOOKUP(AW195,'Player List'!$A$3:$C$275,3)='Player Input'!$B195,"OK",IF(VLOOKUP(AW195,'Player List'!$A$3:$C$275,2)=VLOOKUP($B195,'Lookup Lists'!$A$2:$C$23,3),"CS","Err"))))</f>
        <v>OK</v>
      </c>
      <c r="BS195" s="3" t="str">
        <f>IF(AX195=" ","OK",IF(ISBLANK(VLOOKUP(AX195,'Player List'!$A$3:$C$275,3)),"Err",IF(VLOOKUP(AX195,'Player List'!$A$3:$C$275,3)='Player Input'!$B195,"OK",IF(VLOOKUP(AX195,'Player List'!$A$3:$C$275,2)=VLOOKUP($B195,'Lookup Lists'!$A$2:$C$23,3),"CS","Err"))))</f>
        <v>OK</v>
      </c>
      <c r="BT195" s="3" t="str">
        <f>IF(AY195=" ","OK",IF(ISBLANK(VLOOKUP(AY195,'Player List'!$A$3:$C$275,3)),"Err",IF(VLOOKUP(AY195,'Player List'!$A$3:$C$275,3)='Player Input'!$B195,"OK",IF(VLOOKUP(AY195,'Player List'!$A$3:$C$275,2)=VLOOKUP($B195,'Lookup Lists'!$A$2:$C$23,3),"CS","Err"))))</f>
        <v>OK</v>
      </c>
      <c r="BU195" s="3" t="str">
        <f>IF(AZ195=" ","OK",IF(ISBLANK(VLOOKUP(AZ195,'Player List'!$A$3:$C$275,3)),"Err",IF(VLOOKUP(AZ195,'Player List'!$A$3:$C$275,3)='Player Input'!$B195,"OK",IF(VLOOKUP(AZ195,'Player List'!$A$3:$C$275,2)=VLOOKUP($B195,'Lookup Lists'!$A$2:$C$23,3),"CS","Err"))))</f>
        <v>OK</v>
      </c>
      <c r="BV195" s="3" t="str">
        <f>IF(BA195=" ","OK",IF(ISBLANK(VLOOKUP(BA195,'Player List'!$A$3:$C$275,3)),"Err",IF(VLOOKUP(BA195,'Player List'!$A$3:$C$275,3)='Player Input'!$B195,"OK",IF(VLOOKUP(BA195,'Player List'!$A$3:$C$275,2)=VLOOKUP($B195,'Lookup Lists'!$A$2:$C$23,3),"CS","Err"))))</f>
        <v>OK</v>
      </c>
      <c r="BW195" s="3" t="str">
        <f>IF(BB195=" ","OK",IF(ISBLANK(VLOOKUP(BB195,'Player List'!$A$3:$C$275,3)),"Err",IF(VLOOKUP(BB195,'Player List'!$A$3:$C$275,3)='Player Input'!$B195,"OK",IF(VLOOKUP(BB195,'Player List'!$A$3:$C$275,2)=VLOOKUP($B195,'Lookup Lists'!$A$2:$C$23,3),"CS","Err"))))</f>
        <v>OK</v>
      </c>
      <c r="BX195" s="3" t="str">
        <f>IF(BC195=" ","OK",IF(ISBLANK(VLOOKUP(BC195,'Player List'!$A$3:$C$275,3)),"Err",IF(VLOOKUP(BC195,'Player List'!$A$3:$C$275,3)='Player Input'!$B195,"OK",IF(VLOOKUP(BC195,'Player List'!$A$3:$C$275,2)=VLOOKUP($B195,'Lookup Lists'!$A$2:$C$23,3),"CS","Err"))))</f>
        <v>OK</v>
      </c>
      <c r="BY195" s="3" t="str">
        <f>IF(BD195=" ","OK",IF(ISBLANK(VLOOKUP(BD195,'Player List'!$A$3:$C$275,3)),"Err",IF(VLOOKUP(BD195,'Player List'!$A$3:$C$275,3)='Player Input'!$B195,"OK",IF(VLOOKUP(BD195,'Player List'!$A$3:$C$275,2)=VLOOKUP($B195,'Lookup Lists'!$A$2:$C$23,3),"CS","Err"))))</f>
        <v>OK</v>
      </c>
      <c r="BZ195" s="42" t="str">
        <f>IF(BE195=" ","OK",IF(ISBLANK(VLOOKUP(BE195,'Player List'!$A$3:$C$275,3)),"Err",IF(VLOOKUP(BE195,'Player List'!$A$3:$C$275,3)='Player Input'!$C195,"OK",IF(VLOOKUP(BE195,'Player List'!$A$3:$C$275,2)=VLOOKUP($C195,'Lookup Lists'!$A$2:$C$23,3),"CS","Err"))))</f>
        <v>OK</v>
      </c>
      <c r="CA195" s="3" t="str">
        <f>IF(BF195=" ","OK",IF(ISBLANK(VLOOKUP(BF195,'Player List'!$A$3:$C$275,3)),"Err",IF(VLOOKUP(BF195,'Player List'!$A$3:$C$275,3)='Player Input'!$C195,"OK",IF(VLOOKUP(BF195,'Player List'!$A$3:$C$275,2)=VLOOKUP($C195,'Lookup Lists'!$A$2:$C$23,3),"CS","Err"))))</f>
        <v>CS</v>
      </c>
      <c r="CB195" s="3" t="str">
        <f>IF(BG195=" ","OK",IF(ISBLANK(VLOOKUP(BG195,'Player List'!$A$3:$C$275,3)),"Err",IF(VLOOKUP(BG195,'Player List'!$A$3:$C$275,3)='Player Input'!$C195,"OK",IF(VLOOKUP(BG195,'Player List'!$A$3:$C$275,2)=VLOOKUP($C195,'Lookup Lists'!$A$2:$C$23,3),"CS","Err"))))</f>
        <v>OK</v>
      </c>
      <c r="CC195" s="3" t="str">
        <f>IF(BH195=" ","OK",IF(ISBLANK(VLOOKUP(BH195,'Player List'!$A$3:$C$275,3)),"Err",IF(VLOOKUP(BH195,'Player List'!$A$3:$C$275,3)='Player Input'!$C195,"OK",IF(VLOOKUP(BH195,'Player List'!$A$3:$C$275,2)=VLOOKUP($C195,'Lookup Lists'!$A$2:$C$23,3),"CS","Err"))))</f>
        <v>OK</v>
      </c>
      <c r="CD195" s="3" t="str">
        <f>IF(BI195=" ","OK",IF(ISBLANK(VLOOKUP(BI195,'Player List'!$A$3:$C$275,3)),"Err",IF(VLOOKUP(BI195,'Player List'!$A$3:$C$275,3)='Player Input'!$C195,"OK",IF(VLOOKUP(BI195,'Player List'!$A$3:$C$275,2)=VLOOKUP($C195,'Lookup Lists'!$A$2:$C$23,3),"CS","Err"))))</f>
        <v>OK</v>
      </c>
      <c r="CE195" s="3" t="str">
        <f>IF(BJ195=" ","OK",IF(ISBLANK(VLOOKUP(BJ195,'Player List'!$A$3:$C$275,3)),"Err",IF(VLOOKUP(BJ195,'Player List'!$A$3:$C$275,3)='Player Input'!$C195,"OK",IF(VLOOKUP(BJ195,'Player List'!$A$3:$C$275,2)=VLOOKUP($C195,'Lookup Lists'!$A$2:$C$23,3),"CS","Err"))))</f>
        <v>OK</v>
      </c>
      <c r="CF195" s="3" t="str">
        <f>IF(BK195=" ","OK",IF(ISBLANK(VLOOKUP(BK195,'Player List'!$A$3:$C$275,3)),"Err",IF(VLOOKUP(BK195,'Player List'!$A$3:$C$275,3)='Player Input'!$C195,"OK",IF(VLOOKUP(BK195,'Player List'!$A$3:$C$275,2)=VLOOKUP($C195,'Lookup Lists'!$A$2:$C$23,3),"CS","Err"))))</f>
        <v>OK</v>
      </c>
      <c r="CG195" s="3" t="str">
        <f>IF(BL195=" ","OK",IF(ISBLANK(VLOOKUP(BL195,'Player List'!$A$3:$C$275,3)),"Err",IF(VLOOKUP(BL195,'Player List'!$A$3:$C$275,3)='Player Input'!$C195,"OK",IF(VLOOKUP(BL195,'Player List'!$A$3:$C$275,2)=VLOOKUP($C195,'Lookup Lists'!$A$2:$C$23,3),"CS","Err"))))</f>
        <v>OK</v>
      </c>
      <c r="CH195" s="3" t="str">
        <f>IF(BM195=" ","OK",IF(ISBLANK(VLOOKUP(BM195,'Player List'!$A$3:$C$275,3)),"Err",IF(VLOOKUP(BM195,'Player List'!$A$3:$C$275,3)='Player Input'!$C195,"OK",IF(VLOOKUP(BM195,'Player List'!$A$3:$C$275,2)=VLOOKUP($C195,'Lookup Lists'!$A$2:$C$23,3),"CS","Err"))))</f>
        <v>OK</v>
      </c>
      <c r="CI195" s="43" t="str">
        <f>IF(BN195=" ","OK",IF(ISBLANK(VLOOKUP(BN195,'Player List'!$A$3:$C$275,3)),"Err",IF(VLOOKUP(BN195,'Player List'!$A$3:$C$275,3)='Player Input'!$C195,"OK",IF(VLOOKUP(BN195,'Player List'!$A$3:$C$275,2)=VLOOKUP($C195,'Lookup Lists'!$A$2:$C$23,3),"CS","Err"))))</f>
        <v>OK</v>
      </c>
    </row>
    <row r="196" spans="1:87" x14ac:dyDescent="0.2">
      <c r="A196" s="108">
        <v>42800</v>
      </c>
      <c r="B196" s="109" t="s">
        <v>274</v>
      </c>
      <c r="C196" s="109" t="s">
        <v>11</v>
      </c>
      <c r="D196" s="60" t="str">
        <f t="shared" si="127"/>
        <v>OK</v>
      </c>
      <c r="E196" s="42">
        <v>202</v>
      </c>
      <c r="F196" s="46" t="str">
        <f>VLOOKUP(E196,'Player List'!$A$3:$F$275,6)</f>
        <v>M BOWDEN</v>
      </c>
      <c r="G196" s="3">
        <v>193</v>
      </c>
      <c r="H196" s="46" t="str">
        <f>VLOOKUP(G196,'Player List'!$A$3:$F$275,6)</f>
        <v>S ROGERS</v>
      </c>
      <c r="I196" s="3">
        <v>204</v>
      </c>
      <c r="J196" s="46" t="str">
        <f>VLOOKUP(I196,'Player List'!$A$3:$F$275,6)</f>
        <v>G WATKINS</v>
      </c>
      <c r="K196" s="3">
        <v>191</v>
      </c>
      <c r="L196" s="46" t="str">
        <f>VLOOKUP(K196,'Player List'!$A$3:$F$275,6)</f>
        <v>A ROGERS</v>
      </c>
      <c r="M196" s="42">
        <v>229</v>
      </c>
      <c r="N196" s="46" t="str">
        <f>VLOOKUP(M196,'Player List'!$A$3:$F$275,6)</f>
        <v>D ROGERS</v>
      </c>
      <c r="O196" s="3">
        <v>199</v>
      </c>
      <c r="P196" s="46" t="str">
        <f>VLOOKUP(O196,'Player List'!$A$3:$F$275,6)</f>
        <v>R COX</v>
      </c>
      <c r="Q196" s="3">
        <v>290</v>
      </c>
      <c r="R196" s="46" t="str">
        <f>VLOOKUP(Q196,'Player List'!$A$3:$F$275,6)</f>
        <v>J JILLINGS</v>
      </c>
      <c r="S196" s="3">
        <v>192</v>
      </c>
      <c r="T196" s="47" t="str">
        <f>VLOOKUP(S196,'Player List'!$A$3:$F$275,6)</f>
        <v>P ROGERS</v>
      </c>
      <c r="U196" s="46"/>
      <c r="V196" s="46" t="e">
        <f>VLOOKUP(U196,'Player List'!$A$3:$F$275,6)</f>
        <v>#N/A</v>
      </c>
      <c r="W196" s="46"/>
      <c r="X196" s="47" t="e">
        <f>VLOOKUP(W196,'Player List'!$A$3:$F$275,6)</f>
        <v>#N/A</v>
      </c>
      <c r="Y196" s="34"/>
      <c r="Z196" s="42">
        <v>126</v>
      </c>
      <c r="AA196" s="46" t="str">
        <f>VLOOKUP(Z196,'Player List'!$A$3:$F$275,6)</f>
        <v>R JOSEPH</v>
      </c>
      <c r="AB196" s="3">
        <v>132</v>
      </c>
      <c r="AC196" s="46" t="str">
        <f>VLOOKUP(AB196,'Player List'!$A$3:$F$275,6)</f>
        <v>G BIGGS</v>
      </c>
      <c r="AD196" s="3">
        <v>125</v>
      </c>
      <c r="AE196" s="46" t="str">
        <f>VLOOKUP(AD196,'Player List'!$A$3:$F$275,6)</f>
        <v>M POWELL</v>
      </c>
      <c r="AF196" s="3">
        <v>123</v>
      </c>
      <c r="AG196" s="47" t="str">
        <f>VLOOKUP(AF196,'Player List'!$A$3:$F$275,6)</f>
        <v>J HARRIS</v>
      </c>
      <c r="AH196" s="42">
        <v>124</v>
      </c>
      <c r="AI196" s="46" t="str">
        <f>VLOOKUP(AH196,'Player List'!$A$3:$F$275,6)</f>
        <v>E POWELL</v>
      </c>
      <c r="AJ196" s="3">
        <v>131</v>
      </c>
      <c r="AK196" s="46" t="str">
        <f>VLOOKUP(AJ196,'Player List'!$A$3:$F$275,6)</f>
        <v>A BIGGS</v>
      </c>
      <c r="AL196" s="3">
        <v>127</v>
      </c>
      <c r="AM196" s="46" t="str">
        <f>VLOOKUP(AL196,'Player List'!$A$3:$F$275,6)</f>
        <v>E JOSEPH</v>
      </c>
      <c r="AN196" s="3">
        <v>133</v>
      </c>
      <c r="AO196" s="47" t="str">
        <f>VLOOKUP(AN196,'Player List'!$A$3:$F$275,6)</f>
        <v>M CINDEREY</v>
      </c>
      <c r="AP196" s="46"/>
      <c r="AQ196" s="46" t="e">
        <f>VLOOKUP(AP196,'Player List'!$A$3:$F$275,6)</f>
        <v>#N/A</v>
      </c>
      <c r="AR196" s="46"/>
      <c r="AS196" s="47" t="e">
        <f>VLOOKUP(AR196,'Player List'!$A$3:$F$275,6)</f>
        <v>#N/A</v>
      </c>
      <c r="AU196" s="42">
        <f t="shared" si="128"/>
        <v>202</v>
      </c>
      <c r="AV196" s="3">
        <f t="shared" si="129"/>
        <v>193</v>
      </c>
      <c r="AW196" s="3">
        <f t="shared" si="130"/>
        <v>204</v>
      </c>
      <c r="AX196" s="3">
        <f t="shared" si="131"/>
        <v>191</v>
      </c>
      <c r="AY196" s="3">
        <f t="shared" si="132"/>
        <v>229</v>
      </c>
      <c r="AZ196" s="3">
        <f t="shared" si="133"/>
        <v>199</v>
      </c>
      <c r="BA196" s="3">
        <f t="shared" si="134"/>
        <v>290</v>
      </c>
      <c r="BB196" s="3">
        <f t="shared" si="135"/>
        <v>192</v>
      </c>
      <c r="BC196" s="3" t="str">
        <f t="shared" si="136"/>
        <v xml:space="preserve"> </v>
      </c>
      <c r="BD196" s="3" t="str">
        <f t="shared" si="137"/>
        <v xml:space="preserve"> </v>
      </c>
      <c r="BE196" s="42">
        <f t="shared" si="138"/>
        <v>126</v>
      </c>
      <c r="BF196" s="3">
        <f t="shared" si="139"/>
        <v>132</v>
      </c>
      <c r="BG196" s="3">
        <f t="shared" si="140"/>
        <v>125</v>
      </c>
      <c r="BH196" s="3">
        <f t="shared" si="141"/>
        <v>123</v>
      </c>
      <c r="BI196" s="3">
        <f t="shared" si="142"/>
        <v>124</v>
      </c>
      <c r="BJ196" s="3">
        <f t="shared" si="143"/>
        <v>131</v>
      </c>
      <c r="BK196" s="3">
        <f t="shared" si="144"/>
        <v>127</v>
      </c>
      <c r="BL196" s="3">
        <f t="shared" si="145"/>
        <v>133</v>
      </c>
      <c r="BM196" s="3" t="str">
        <f t="shared" si="146"/>
        <v xml:space="preserve"> </v>
      </c>
      <c r="BN196" s="43" t="str">
        <f t="shared" si="147"/>
        <v xml:space="preserve"> </v>
      </c>
      <c r="BP196" s="42" t="str">
        <f>IF(AU196=" ","OK",IF(ISBLANK(VLOOKUP(AU196,'Player List'!$A$3:$C$275,3)),"Err",IF(VLOOKUP(AU196,'Player List'!$A$3:$C$275,3)='Player Input'!$B196,"OK",IF(VLOOKUP(AU196,'Player List'!$A$3:$C$275,2)=VLOOKUP($B196,'Lookup Lists'!$A$2:$C$23,3),"CS","Err"))))</f>
        <v>OK</v>
      </c>
      <c r="BQ196" s="3" t="str">
        <f>IF(AV196=" ","OK",IF(ISBLANK(VLOOKUP(AV196,'Player List'!$A$3:$C$275,3)),"Err",IF(VLOOKUP(AV196,'Player List'!$A$3:$C$275,3)='Player Input'!$B196,"OK",IF(VLOOKUP(AV196,'Player List'!$A$3:$C$275,2)=VLOOKUP($B196,'Lookup Lists'!$A$2:$C$23,3),"CS","Err"))))</f>
        <v>OK</v>
      </c>
      <c r="BR196" s="3" t="str">
        <f>IF(AW196=" ","OK",IF(ISBLANK(VLOOKUP(AW196,'Player List'!$A$3:$C$275,3)),"Err",IF(VLOOKUP(AW196,'Player List'!$A$3:$C$275,3)='Player Input'!$B196,"OK",IF(VLOOKUP(AW196,'Player List'!$A$3:$C$275,2)=VLOOKUP($B196,'Lookup Lists'!$A$2:$C$23,3),"CS","Err"))))</f>
        <v>OK</v>
      </c>
      <c r="BS196" s="3" t="str">
        <f>IF(AX196=" ","OK",IF(ISBLANK(VLOOKUP(AX196,'Player List'!$A$3:$C$275,3)),"Err",IF(VLOOKUP(AX196,'Player List'!$A$3:$C$275,3)='Player Input'!$B196,"OK",IF(VLOOKUP(AX196,'Player List'!$A$3:$C$275,2)=VLOOKUP($B196,'Lookup Lists'!$A$2:$C$23,3),"CS","Err"))))</f>
        <v>OK</v>
      </c>
      <c r="BT196" s="3" t="str">
        <f>IF(AY196=" ","OK",IF(ISBLANK(VLOOKUP(AY196,'Player List'!$A$3:$C$275,3)),"Err",IF(VLOOKUP(AY196,'Player List'!$A$3:$C$275,3)='Player Input'!$B196,"OK",IF(VLOOKUP(AY196,'Player List'!$A$3:$C$275,2)=VLOOKUP($B196,'Lookup Lists'!$A$2:$C$23,3),"CS","Err"))))</f>
        <v>OK</v>
      </c>
      <c r="BU196" s="3" t="str">
        <f>IF(AZ196=" ","OK",IF(ISBLANK(VLOOKUP(AZ196,'Player List'!$A$3:$C$275,3)),"Err",IF(VLOOKUP(AZ196,'Player List'!$A$3:$C$275,3)='Player Input'!$B196,"OK",IF(VLOOKUP(AZ196,'Player List'!$A$3:$C$275,2)=VLOOKUP($B196,'Lookup Lists'!$A$2:$C$23,3),"CS","Err"))))</f>
        <v>OK</v>
      </c>
      <c r="BV196" s="3" t="str">
        <f>IF(BA196=" ","OK",IF(ISBLANK(VLOOKUP(BA196,'Player List'!$A$3:$C$275,3)),"Err",IF(VLOOKUP(BA196,'Player List'!$A$3:$C$275,3)='Player Input'!$B196,"OK",IF(VLOOKUP(BA196,'Player List'!$A$3:$C$275,2)=VLOOKUP($B196,'Lookup Lists'!$A$2:$C$23,3),"CS","Err"))))</f>
        <v>OK</v>
      </c>
      <c r="BW196" s="3" t="str">
        <f>IF(BB196=" ","OK",IF(ISBLANK(VLOOKUP(BB196,'Player List'!$A$3:$C$275,3)),"Err",IF(VLOOKUP(BB196,'Player List'!$A$3:$C$275,3)='Player Input'!$B196,"OK",IF(VLOOKUP(BB196,'Player List'!$A$3:$C$275,2)=VLOOKUP($B196,'Lookup Lists'!$A$2:$C$23,3),"CS","Err"))))</f>
        <v>OK</v>
      </c>
      <c r="BX196" s="3" t="str">
        <f>IF(BC196=" ","OK",IF(ISBLANK(VLOOKUP(BC196,'Player List'!$A$3:$C$275,3)),"Err",IF(VLOOKUP(BC196,'Player List'!$A$3:$C$275,3)='Player Input'!$B196,"OK",IF(VLOOKUP(BC196,'Player List'!$A$3:$C$275,2)=VLOOKUP($B196,'Lookup Lists'!$A$2:$C$23,3),"CS","Err"))))</f>
        <v>OK</v>
      </c>
      <c r="BY196" s="3" t="str">
        <f>IF(BD196=" ","OK",IF(ISBLANK(VLOOKUP(BD196,'Player List'!$A$3:$C$275,3)),"Err",IF(VLOOKUP(BD196,'Player List'!$A$3:$C$275,3)='Player Input'!$B196,"OK",IF(VLOOKUP(BD196,'Player List'!$A$3:$C$275,2)=VLOOKUP($B196,'Lookup Lists'!$A$2:$C$23,3),"CS","Err"))))</f>
        <v>OK</v>
      </c>
      <c r="BZ196" s="42" t="str">
        <f>IF(BE196=" ","OK",IF(ISBLANK(VLOOKUP(BE196,'Player List'!$A$3:$C$275,3)),"Err",IF(VLOOKUP(BE196,'Player List'!$A$3:$C$275,3)='Player Input'!$C196,"OK",IF(VLOOKUP(BE196,'Player List'!$A$3:$C$275,2)=VLOOKUP($C196,'Lookup Lists'!$A$2:$C$23,3),"CS","Err"))))</f>
        <v>OK</v>
      </c>
      <c r="CA196" s="3" t="str">
        <f>IF(BF196=" ","OK",IF(ISBLANK(VLOOKUP(BF196,'Player List'!$A$3:$C$275,3)),"Err",IF(VLOOKUP(BF196,'Player List'!$A$3:$C$275,3)='Player Input'!$C196,"OK",IF(VLOOKUP(BF196,'Player List'!$A$3:$C$275,2)=VLOOKUP($C196,'Lookup Lists'!$A$2:$C$23,3),"CS","Err"))))</f>
        <v>OK</v>
      </c>
      <c r="CB196" s="3" t="str">
        <f>IF(BG196=" ","OK",IF(ISBLANK(VLOOKUP(BG196,'Player List'!$A$3:$C$275,3)),"Err",IF(VLOOKUP(BG196,'Player List'!$A$3:$C$275,3)='Player Input'!$C196,"OK",IF(VLOOKUP(BG196,'Player List'!$A$3:$C$275,2)=VLOOKUP($C196,'Lookup Lists'!$A$2:$C$23,3),"CS","Err"))))</f>
        <v>OK</v>
      </c>
      <c r="CC196" s="3" t="str">
        <f>IF(BH196=" ","OK",IF(ISBLANK(VLOOKUP(BH196,'Player List'!$A$3:$C$275,3)),"Err",IF(VLOOKUP(BH196,'Player List'!$A$3:$C$275,3)='Player Input'!$C196,"OK",IF(VLOOKUP(BH196,'Player List'!$A$3:$C$275,2)=VLOOKUP($C196,'Lookup Lists'!$A$2:$C$23,3),"CS","Err"))))</f>
        <v>OK</v>
      </c>
      <c r="CD196" s="3" t="str">
        <f>IF(BI196=" ","OK",IF(ISBLANK(VLOOKUP(BI196,'Player List'!$A$3:$C$275,3)),"Err",IF(VLOOKUP(BI196,'Player List'!$A$3:$C$275,3)='Player Input'!$C196,"OK",IF(VLOOKUP(BI196,'Player List'!$A$3:$C$275,2)=VLOOKUP($C196,'Lookup Lists'!$A$2:$C$23,3),"CS","Err"))))</f>
        <v>OK</v>
      </c>
      <c r="CE196" s="3" t="str">
        <f>IF(BJ196=" ","OK",IF(ISBLANK(VLOOKUP(BJ196,'Player List'!$A$3:$C$275,3)),"Err",IF(VLOOKUP(BJ196,'Player List'!$A$3:$C$275,3)='Player Input'!$C196,"OK",IF(VLOOKUP(BJ196,'Player List'!$A$3:$C$275,2)=VLOOKUP($C196,'Lookup Lists'!$A$2:$C$23,3),"CS","Err"))))</f>
        <v>OK</v>
      </c>
      <c r="CF196" s="3" t="str">
        <f>IF(BK196=" ","OK",IF(ISBLANK(VLOOKUP(BK196,'Player List'!$A$3:$C$275,3)),"Err",IF(VLOOKUP(BK196,'Player List'!$A$3:$C$275,3)='Player Input'!$C196,"OK",IF(VLOOKUP(BK196,'Player List'!$A$3:$C$275,2)=VLOOKUP($C196,'Lookup Lists'!$A$2:$C$23,3),"CS","Err"))))</f>
        <v>OK</v>
      </c>
      <c r="CG196" s="3" t="str">
        <f>IF(BL196=" ","OK",IF(ISBLANK(VLOOKUP(BL196,'Player List'!$A$3:$C$275,3)),"Err",IF(VLOOKUP(BL196,'Player List'!$A$3:$C$275,3)='Player Input'!$C196,"OK",IF(VLOOKUP(BL196,'Player List'!$A$3:$C$275,2)=VLOOKUP($C196,'Lookup Lists'!$A$2:$C$23,3),"CS","Err"))))</f>
        <v>OK</v>
      </c>
      <c r="CH196" s="3" t="str">
        <f>IF(BM196=" ","OK",IF(ISBLANK(VLOOKUP(BM196,'Player List'!$A$3:$C$275,3)),"Err",IF(VLOOKUP(BM196,'Player List'!$A$3:$C$275,3)='Player Input'!$C196,"OK",IF(VLOOKUP(BM196,'Player List'!$A$3:$C$275,2)=VLOOKUP($C196,'Lookup Lists'!$A$2:$C$23,3),"CS","Err"))))</f>
        <v>OK</v>
      </c>
      <c r="CI196" s="43" t="str">
        <f>IF(BN196=" ","OK",IF(ISBLANK(VLOOKUP(BN196,'Player List'!$A$3:$C$275,3)),"Err",IF(VLOOKUP(BN196,'Player List'!$A$3:$C$275,3)='Player Input'!$C196,"OK",IF(VLOOKUP(BN196,'Player List'!$A$3:$C$275,2)=VLOOKUP($C196,'Lookup Lists'!$A$2:$C$23,3),"CS","Err"))))</f>
        <v>OK</v>
      </c>
    </row>
    <row r="197" spans="1:87" x14ac:dyDescent="0.2">
      <c r="A197" s="108">
        <v>42801</v>
      </c>
      <c r="B197" s="109" t="s">
        <v>273</v>
      </c>
      <c r="C197" s="89" t="s">
        <v>262</v>
      </c>
      <c r="D197" s="60" t="str">
        <f t="shared" si="127"/>
        <v>OK</v>
      </c>
      <c r="E197" s="42">
        <v>154</v>
      </c>
      <c r="F197" s="46" t="str">
        <f>VLOOKUP(E197,'Player List'!$A$3:$F$275,6)</f>
        <v>T WILSON</v>
      </c>
      <c r="G197" s="3">
        <v>153</v>
      </c>
      <c r="H197" s="46" t="str">
        <f>VLOOKUP(G197,'Player List'!$A$3:$F$275,6)</f>
        <v>S STEPHENSON</v>
      </c>
      <c r="I197" s="3">
        <v>106</v>
      </c>
      <c r="J197" s="46" t="str">
        <f>VLOOKUP(I197,'Player List'!$A$3:$F$275,6)</f>
        <v>G WILLIAMS</v>
      </c>
      <c r="K197" s="3">
        <v>145</v>
      </c>
      <c r="L197" s="46" t="str">
        <f>VLOOKUP(K197,'Player List'!$A$3:$F$275,6)</f>
        <v>M ROBINSON</v>
      </c>
      <c r="M197" s="42">
        <v>268</v>
      </c>
      <c r="N197" s="46" t="str">
        <f>VLOOKUP(M197,'Player List'!$A$3:$F$275,6)</f>
        <v>I STEPHENSON</v>
      </c>
      <c r="O197" s="3">
        <v>147</v>
      </c>
      <c r="P197" s="46" t="str">
        <f>VLOOKUP(O197,'Player List'!$A$3:$F$275,6)</f>
        <v>G HARNWELL</v>
      </c>
      <c r="Q197" s="3">
        <v>144</v>
      </c>
      <c r="R197" s="46" t="str">
        <f>VLOOKUP(Q197,'Player List'!$A$3:$F$275,6)</f>
        <v>M LEAKE</v>
      </c>
      <c r="S197" s="3">
        <v>146</v>
      </c>
      <c r="T197" s="47" t="str">
        <f>VLOOKUP(S197,'Player List'!$A$3:$F$275,6)</f>
        <v>B GLOVER</v>
      </c>
      <c r="U197" s="46"/>
      <c r="V197" s="46" t="e">
        <f>VLOOKUP(U197,'Player List'!$A$3:$F$275,6)</f>
        <v>#N/A</v>
      </c>
      <c r="W197" s="46"/>
      <c r="X197" s="47" t="e">
        <f>VLOOKUP(W197,'Player List'!$A$3:$F$275,6)</f>
        <v>#N/A</v>
      </c>
      <c r="Y197" s="34"/>
      <c r="Z197" s="42">
        <v>116</v>
      </c>
      <c r="AA197" s="46" t="str">
        <f>VLOOKUP(Z197,'Player List'!$A$3:$F$275,6)</f>
        <v>S AYLING</v>
      </c>
      <c r="AB197" s="3">
        <v>117</v>
      </c>
      <c r="AC197" s="46" t="str">
        <f>VLOOKUP(AB197,'Player List'!$A$3:$F$275,6)</f>
        <v>D SHIRVINGTON</v>
      </c>
      <c r="AD197" s="3">
        <v>120</v>
      </c>
      <c r="AE197" s="46" t="str">
        <f>VLOOKUP(AD197,'Player List'!$A$3:$F$275,6)</f>
        <v>D SPENCER</v>
      </c>
      <c r="AF197" s="3">
        <v>111</v>
      </c>
      <c r="AG197" s="47" t="str">
        <f>VLOOKUP(AF197,'Player List'!$A$3:$F$275,6)</f>
        <v>S MCINTYRE</v>
      </c>
      <c r="AH197" s="42">
        <v>110</v>
      </c>
      <c r="AI197" s="46" t="str">
        <f>VLOOKUP(AH197,'Player List'!$A$3:$F$275,6)</f>
        <v>J BELL</v>
      </c>
      <c r="AJ197" s="3">
        <v>119</v>
      </c>
      <c r="AK197" s="46" t="str">
        <f>VLOOKUP(AJ197,'Player List'!$A$3:$F$275,6)</f>
        <v>J WILLIAMS</v>
      </c>
      <c r="AL197" s="3">
        <v>118</v>
      </c>
      <c r="AM197" s="46" t="str">
        <f>VLOOKUP(AL197,'Player List'!$A$3:$F$275,6)</f>
        <v>V HOWLEY</v>
      </c>
      <c r="AN197" s="3">
        <v>234</v>
      </c>
      <c r="AO197" s="47" t="str">
        <f>VLOOKUP(AN197,'Player List'!$A$3:$F$275,6)</f>
        <v>J WELCH</v>
      </c>
      <c r="AP197" s="46"/>
      <c r="AQ197" s="46" t="e">
        <f>VLOOKUP(AP197,'Player List'!$A$3:$F$275,6)</f>
        <v>#N/A</v>
      </c>
      <c r="AR197" s="46"/>
      <c r="AS197" s="47" t="e">
        <f>VLOOKUP(AR197,'Player List'!$A$3:$F$275,6)</f>
        <v>#N/A</v>
      </c>
      <c r="AU197" s="42">
        <f t="shared" si="128"/>
        <v>154</v>
      </c>
      <c r="AV197" s="3">
        <f t="shared" si="129"/>
        <v>153</v>
      </c>
      <c r="AW197" s="3">
        <f t="shared" si="130"/>
        <v>106</v>
      </c>
      <c r="AX197" s="3">
        <f t="shared" si="131"/>
        <v>145</v>
      </c>
      <c r="AY197" s="3">
        <f t="shared" si="132"/>
        <v>268</v>
      </c>
      <c r="AZ197" s="3">
        <f t="shared" si="133"/>
        <v>147</v>
      </c>
      <c r="BA197" s="3">
        <f t="shared" si="134"/>
        <v>144</v>
      </c>
      <c r="BB197" s="3">
        <f t="shared" si="135"/>
        <v>146</v>
      </c>
      <c r="BC197" s="3" t="str">
        <f t="shared" si="136"/>
        <v xml:space="preserve"> </v>
      </c>
      <c r="BD197" s="3" t="str">
        <f t="shared" si="137"/>
        <v xml:space="preserve"> </v>
      </c>
      <c r="BE197" s="42">
        <f t="shared" si="138"/>
        <v>116</v>
      </c>
      <c r="BF197" s="3">
        <f t="shared" si="139"/>
        <v>117</v>
      </c>
      <c r="BG197" s="3">
        <f t="shared" si="140"/>
        <v>120</v>
      </c>
      <c r="BH197" s="3">
        <f t="shared" si="141"/>
        <v>111</v>
      </c>
      <c r="BI197" s="3">
        <f t="shared" si="142"/>
        <v>110</v>
      </c>
      <c r="BJ197" s="3">
        <f t="shared" si="143"/>
        <v>119</v>
      </c>
      <c r="BK197" s="3">
        <f t="shared" si="144"/>
        <v>118</v>
      </c>
      <c r="BL197" s="3">
        <f t="shared" si="145"/>
        <v>234</v>
      </c>
      <c r="BM197" s="3" t="str">
        <f t="shared" si="146"/>
        <v xml:space="preserve"> </v>
      </c>
      <c r="BN197" s="43" t="str">
        <f t="shared" si="147"/>
        <v xml:space="preserve"> </v>
      </c>
      <c r="BP197" s="42" t="str">
        <f>IF(AU197=" ","OK",IF(ISBLANK(VLOOKUP(AU197,'Player List'!$A$3:$C$275,3)),"Err",IF(VLOOKUP(AU197,'Player List'!$A$3:$C$275,3)='Player Input'!$B197,"OK",IF(VLOOKUP(AU197,'Player List'!$A$3:$C$275,2)=VLOOKUP($B197,'Lookup Lists'!$A$2:$C$23,3),"CS","Err"))))</f>
        <v>OK</v>
      </c>
      <c r="BQ197" s="3" t="str">
        <f>IF(AV197=" ","OK",IF(ISBLANK(VLOOKUP(AV197,'Player List'!$A$3:$C$275,3)),"Err",IF(VLOOKUP(AV197,'Player List'!$A$3:$C$275,3)='Player Input'!$B197,"OK",IF(VLOOKUP(AV197,'Player List'!$A$3:$C$275,2)=VLOOKUP($B197,'Lookup Lists'!$A$2:$C$23,3),"CS","Err"))))</f>
        <v>OK</v>
      </c>
      <c r="BR197" s="3" t="str">
        <f>IF(AW197=" ","OK",IF(ISBLANK(VLOOKUP(AW197,'Player List'!$A$3:$C$275,3)),"Err",IF(VLOOKUP(AW197,'Player List'!$A$3:$C$275,3)='Player Input'!$B197,"OK",IF(VLOOKUP(AW197,'Player List'!$A$3:$C$275,2)=VLOOKUP($B197,'Lookup Lists'!$A$2:$C$23,3),"CS","Err"))))</f>
        <v>OK</v>
      </c>
      <c r="BS197" s="3" t="str">
        <f>IF(AX197=" ","OK",IF(ISBLANK(VLOOKUP(AX197,'Player List'!$A$3:$C$275,3)),"Err",IF(VLOOKUP(AX197,'Player List'!$A$3:$C$275,3)='Player Input'!$B197,"OK",IF(VLOOKUP(AX197,'Player List'!$A$3:$C$275,2)=VLOOKUP($B197,'Lookup Lists'!$A$2:$C$23,3),"CS","Err"))))</f>
        <v>OK</v>
      </c>
      <c r="BT197" s="3" t="str">
        <f>IF(AY197=" ","OK",IF(ISBLANK(VLOOKUP(AY197,'Player List'!$A$3:$C$275,3)),"Err",IF(VLOOKUP(AY197,'Player List'!$A$3:$C$275,3)='Player Input'!$B197,"OK",IF(VLOOKUP(AY197,'Player List'!$A$3:$C$275,2)=VLOOKUP($B197,'Lookup Lists'!$A$2:$C$23,3),"CS","Err"))))</f>
        <v>OK</v>
      </c>
      <c r="BU197" s="3" t="str">
        <f>IF(AZ197=" ","OK",IF(ISBLANK(VLOOKUP(AZ197,'Player List'!$A$3:$C$275,3)),"Err",IF(VLOOKUP(AZ197,'Player List'!$A$3:$C$275,3)='Player Input'!$B197,"OK",IF(VLOOKUP(AZ197,'Player List'!$A$3:$C$275,2)=VLOOKUP($B197,'Lookup Lists'!$A$2:$C$23,3),"CS","Err"))))</f>
        <v>OK</v>
      </c>
      <c r="BV197" s="3" t="str">
        <f>IF(BA197=" ","OK",IF(ISBLANK(VLOOKUP(BA197,'Player List'!$A$3:$C$275,3)),"Err",IF(VLOOKUP(BA197,'Player List'!$A$3:$C$275,3)='Player Input'!$B197,"OK",IF(VLOOKUP(BA197,'Player List'!$A$3:$C$275,2)=VLOOKUP($B197,'Lookup Lists'!$A$2:$C$23,3),"CS","Err"))))</f>
        <v>OK</v>
      </c>
      <c r="BW197" s="3" t="str">
        <f>IF(BB197=" ","OK",IF(ISBLANK(VLOOKUP(BB197,'Player List'!$A$3:$C$275,3)),"Err",IF(VLOOKUP(BB197,'Player List'!$A$3:$C$275,3)='Player Input'!$B197,"OK",IF(VLOOKUP(BB197,'Player List'!$A$3:$C$275,2)=VLOOKUP($B197,'Lookup Lists'!$A$2:$C$23,3),"CS","Err"))))</f>
        <v>OK</v>
      </c>
      <c r="BX197" s="3" t="str">
        <f>IF(BC197=" ","OK",IF(ISBLANK(VLOOKUP(BC197,'Player List'!$A$3:$C$275,3)),"Err",IF(VLOOKUP(BC197,'Player List'!$A$3:$C$275,3)='Player Input'!$B197,"OK",IF(VLOOKUP(BC197,'Player List'!$A$3:$C$275,2)=VLOOKUP($B197,'Lookup Lists'!$A$2:$C$23,3),"CS","Err"))))</f>
        <v>OK</v>
      </c>
      <c r="BY197" s="3" t="str">
        <f>IF(BD197=" ","OK",IF(ISBLANK(VLOOKUP(BD197,'Player List'!$A$3:$C$275,3)),"Err",IF(VLOOKUP(BD197,'Player List'!$A$3:$C$275,3)='Player Input'!$B197,"OK",IF(VLOOKUP(BD197,'Player List'!$A$3:$C$275,2)=VLOOKUP($B197,'Lookup Lists'!$A$2:$C$23,3),"CS","Err"))))</f>
        <v>OK</v>
      </c>
      <c r="BZ197" s="42" t="str">
        <f>IF(BE197=" ","OK",IF(ISBLANK(VLOOKUP(BE197,'Player List'!$A$3:$C$275,3)),"Err",IF(VLOOKUP(BE197,'Player List'!$A$3:$C$275,3)='Player Input'!$C197,"OK",IF(VLOOKUP(BE197,'Player List'!$A$3:$C$275,2)=VLOOKUP($C197,'Lookup Lists'!$A$2:$C$23,3),"CS","Err"))))</f>
        <v>OK</v>
      </c>
      <c r="CA197" s="3" t="str">
        <f>IF(BF197=" ","OK",IF(ISBLANK(VLOOKUP(BF197,'Player List'!$A$3:$C$275,3)),"Err",IF(VLOOKUP(BF197,'Player List'!$A$3:$C$275,3)='Player Input'!$C197,"OK",IF(VLOOKUP(BF197,'Player List'!$A$3:$C$275,2)=VLOOKUP($C197,'Lookup Lists'!$A$2:$C$23,3),"CS","Err"))))</f>
        <v>OK</v>
      </c>
      <c r="CB197" s="3" t="str">
        <f>IF(BG197=" ","OK",IF(ISBLANK(VLOOKUP(BG197,'Player List'!$A$3:$C$275,3)),"Err",IF(VLOOKUP(BG197,'Player List'!$A$3:$C$275,3)='Player Input'!$C197,"OK",IF(VLOOKUP(BG197,'Player List'!$A$3:$C$275,2)=VLOOKUP($C197,'Lookup Lists'!$A$2:$C$23,3),"CS","Err"))))</f>
        <v>OK</v>
      </c>
      <c r="CC197" s="3" t="str">
        <f>IF(BH197=" ","OK",IF(ISBLANK(VLOOKUP(BH197,'Player List'!$A$3:$C$275,3)),"Err",IF(VLOOKUP(BH197,'Player List'!$A$3:$C$275,3)='Player Input'!$C197,"OK",IF(VLOOKUP(BH197,'Player List'!$A$3:$C$275,2)=VLOOKUP($C197,'Lookup Lists'!$A$2:$C$23,3),"CS","Err"))))</f>
        <v>OK</v>
      </c>
      <c r="CD197" s="3" t="str">
        <f>IF(BI197=" ","OK",IF(ISBLANK(VLOOKUP(BI197,'Player List'!$A$3:$C$275,3)),"Err",IF(VLOOKUP(BI197,'Player List'!$A$3:$C$275,3)='Player Input'!$C197,"OK",IF(VLOOKUP(BI197,'Player List'!$A$3:$C$275,2)=VLOOKUP($C197,'Lookup Lists'!$A$2:$C$23,3),"CS","Err"))))</f>
        <v>OK</v>
      </c>
      <c r="CE197" s="3" t="str">
        <f>IF(BJ197=" ","OK",IF(ISBLANK(VLOOKUP(BJ197,'Player List'!$A$3:$C$275,3)),"Err",IF(VLOOKUP(BJ197,'Player List'!$A$3:$C$275,3)='Player Input'!$C197,"OK",IF(VLOOKUP(BJ197,'Player List'!$A$3:$C$275,2)=VLOOKUP($C197,'Lookup Lists'!$A$2:$C$23,3),"CS","Err"))))</f>
        <v>OK</v>
      </c>
      <c r="CF197" s="3" t="str">
        <f>IF(BK197=" ","OK",IF(ISBLANK(VLOOKUP(BK197,'Player List'!$A$3:$C$275,3)),"Err",IF(VLOOKUP(BK197,'Player List'!$A$3:$C$275,3)='Player Input'!$C197,"OK",IF(VLOOKUP(BK197,'Player List'!$A$3:$C$275,2)=VLOOKUP($C197,'Lookup Lists'!$A$2:$C$23,3),"CS","Err"))))</f>
        <v>OK</v>
      </c>
      <c r="CG197" s="3" t="str">
        <f>IF(BL197=" ","OK",IF(ISBLANK(VLOOKUP(BL197,'Player List'!$A$3:$C$275,3)),"Err",IF(VLOOKUP(BL197,'Player List'!$A$3:$C$275,3)='Player Input'!$C197,"OK",IF(VLOOKUP(BL197,'Player List'!$A$3:$C$275,2)=VLOOKUP($C197,'Lookup Lists'!$A$2:$C$23,3),"CS","Err"))))</f>
        <v>OK</v>
      </c>
      <c r="CH197" s="3" t="str">
        <f>IF(BM197=" ","OK",IF(ISBLANK(VLOOKUP(BM197,'Player List'!$A$3:$C$275,3)),"Err",IF(VLOOKUP(BM197,'Player List'!$A$3:$C$275,3)='Player Input'!$C197,"OK",IF(VLOOKUP(BM197,'Player List'!$A$3:$C$275,2)=VLOOKUP($C197,'Lookup Lists'!$A$2:$C$23,3),"CS","Err"))))</f>
        <v>OK</v>
      </c>
      <c r="CI197" s="43" t="str">
        <f>IF(BN197=" ","OK",IF(ISBLANK(VLOOKUP(BN197,'Player List'!$A$3:$C$275,3)),"Err",IF(VLOOKUP(BN197,'Player List'!$A$3:$C$275,3)='Player Input'!$C197,"OK",IF(VLOOKUP(BN197,'Player List'!$A$3:$C$275,2)=VLOOKUP($C197,'Lookup Lists'!$A$2:$C$23,3),"CS","Err"))))</f>
        <v>OK</v>
      </c>
    </row>
    <row r="198" spans="1:87" x14ac:dyDescent="0.2">
      <c r="A198" s="90">
        <v>42802</v>
      </c>
      <c r="B198" s="89" t="s">
        <v>10</v>
      </c>
      <c r="C198" s="89" t="s">
        <v>348</v>
      </c>
      <c r="D198" s="60" t="str">
        <f t="shared" si="127"/>
        <v>OK</v>
      </c>
      <c r="E198" s="42">
        <v>244</v>
      </c>
      <c r="F198" s="46" t="str">
        <f>VLOOKUP(E198,'Player List'!$A$3:$F$275,6)</f>
        <v>C LANSBERRY</v>
      </c>
      <c r="G198" s="3">
        <v>52</v>
      </c>
      <c r="H198" s="46" t="str">
        <f>VLOOKUP(G198,'Player List'!$A$3:$F$275,6)</f>
        <v>P DAVIS</v>
      </c>
      <c r="I198" s="3">
        <v>50</v>
      </c>
      <c r="J198" s="46" t="str">
        <f>VLOOKUP(I198,'Player List'!$A$3:$F$275,6)</f>
        <v>D GRIFFITHS</v>
      </c>
      <c r="K198" s="3">
        <v>43</v>
      </c>
      <c r="L198" s="46" t="str">
        <f>VLOOKUP(K198,'Player List'!$A$3:$F$275,6)</f>
        <v>J STANNARD</v>
      </c>
      <c r="M198" s="42">
        <v>281</v>
      </c>
      <c r="N198" s="46" t="str">
        <f>VLOOKUP(M198,'Player List'!$A$3:$F$275,6)</f>
        <v>C WHEADON</v>
      </c>
      <c r="O198" s="3">
        <v>323</v>
      </c>
      <c r="P198" s="46" t="str">
        <f>VLOOKUP(O198,'Player List'!$A$3:$F$275,6)</f>
        <v>N LLOYD</v>
      </c>
      <c r="Q198" s="3">
        <v>53</v>
      </c>
      <c r="R198" s="46" t="str">
        <f>VLOOKUP(Q198,'Player List'!$A$3:$F$275,6)</f>
        <v>C ROWLAND</v>
      </c>
      <c r="S198" s="3">
        <v>44</v>
      </c>
      <c r="T198" s="47" t="str">
        <f>VLOOKUP(S198,'Player List'!$A$3:$F$275,6)</f>
        <v>S STANNARD</v>
      </c>
      <c r="U198" s="46"/>
      <c r="V198" s="46" t="e">
        <f>VLOOKUP(U198,'Player List'!$A$3:$F$275,6)</f>
        <v>#N/A</v>
      </c>
      <c r="W198" s="46"/>
      <c r="X198" s="47" t="e">
        <f>VLOOKUP(W198,'Player List'!$A$3:$F$275,6)</f>
        <v>#N/A</v>
      </c>
      <c r="Y198" s="34"/>
      <c r="Z198" s="42">
        <v>85</v>
      </c>
      <c r="AA198" s="46" t="str">
        <f>VLOOKUP(Z198,'Player List'!$A$3:$F$275,6)</f>
        <v>M DAVIES</v>
      </c>
      <c r="AB198" s="3">
        <v>330</v>
      </c>
      <c r="AC198" s="46" t="str">
        <f>VLOOKUP(AB198,'Player List'!$A$3:$F$275,6)</f>
        <v>L PEARCE</v>
      </c>
      <c r="AD198" s="3">
        <v>298</v>
      </c>
      <c r="AE198" s="46" t="str">
        <f>VLOOKUP(AD198,'Player List'!$A$3:$F$275,6)</f>
        <v>R FRANKS</v>
      </c>
      <c r="AF198" s="3">
        <v>76</v>
      </c>
      <c r="AG198" s="47" t="str">
        <f>VLOOKUP(AF198,'Player List'!$A$3:$F$275,6)</f>
        <v>H HIRD</v>
      </c>
      <c r="AH198" s="42">
        <v>299</v>
      </c>
      <c r="AI198" s="46" t="str">
        <f>VLOOKUP(AH198,'Player List'!$A$3:$F$275,6)</f>
        <v>M FRANKS</v>
      </c>
      <c r="AJ198" s="3">
        <v>301</v>
      </c>
      <c r="AK198" s="46" t="str">
        <f>VLOOKUP(AJ198,'Player List'!$A$3:$F$275,6)</f>
        <v>B CLARKE</v>
      </c>
      <c r="AL198" s="3">
        <v>87</v>
      </c>
      <c r="AM198" s="46" t="str">
        <f>VLOOKUP(AL198,'Player List'!$A$3:$F$275,6)</f>
        <v>D JAQUES</v>
      </c>
      <c r="AN198" s="3">
        <v>267</v>
      </c>
      <c r="AO198" s="47" t="str">
        <f>VLOOKUP(AN198,'Player List'!$A$3:$F$275,6)</f>
        <v>R SMITH</v>
      </c>
      <c r="AP198" s="46"/>
      <c r="AQ198" s="46" t="e">
        <f>VLOOKUP(AP198,'Player List'!$A$3:$F$275,6)</f>
        <v>#N/A</v>
      </c>
      <c r="AR198" s="46"/>
      <c r="AS198" s="47" t="e">
        <f>VLOOKUP(AR198,'Player List'!$A$3:$F$275,6)</f>
        <v>#N/A</v>
      </c>
      <c r="AU198" s="42">
        <f t="shared" si="128"/>
        <v>244</v>
      </c>
      <c r="AV198" s="3">
        <f t="shared" si="129"/>
        <v>52</v>
      </c>
      <c r="AW198" s="3">
        <f t="shared" si="130"/>
        <v>50</v>
      </c>
      <c r="AX198" s="3">
        <f t="shared" si="131"/>
        <v>43</v>
      </c>
      <c r="AY198" s="3">
        <f t="shared" si="132"/>
        <v>281</v>
      </c>
      <c r="AZ198" s="3">
        <f t="shared" si="133"/>
        <v>323</v>
      </c>
      <c r="BA198" s="3">
        <f t="shared" si="134"/>
        <v>53</v>
      </c>
      <c r="BB198" s="3">
        <f t="shared" si="135"/>
        <v>44</v>
      </c>
      <c r="BC198" s="3" t="str">
        <f t="shared" si="136"/>
        <v xml:space="preserve"> </v>
      </c>
      <c r="BD198" s="3" t="str">
        <f t="shared" si="137"/>
        <v xml:space="preserve"> </v>
      </c>
      <c r="BE198" s="42">
        <f t="shared" si="138"/>
        <v>85</v>
      </c>
      <c r="BF198" s="3">
        <f t="shared" si="139"/>
        <v>330</v>
      </c>
      <c r="BG198" s="3">
        <f t="shared" si="140"/>
        <v>298</v>
      </c>
      <c r="BH198" s="3">
        <f t="shared" si="141"/>
        <v>76</v>
      </c>
      <c r="BI198" s="3">
        <f t="shared" si="142"/>
        <v>299</v>
      </c>
      <c r="BJ198" s="3">
        <f t="shared" si="143"/>
        <v>301</v>
      </c>
      <c r="BK198" s="3">
        <f t="shared" si="144"/>
        <v>87</v>
      </c>
      <c r="BL198" s="3">
        <f t="shared" si="145"/>
        <v>267</v>
      </c>
      <c r="BM198" s="3" t="str">
        <f t="shared" si="146"/>
        <v xml:space="preserve"> </v>
      </c>
      <c r="BN198" s="43" t="str">
        <f t="shared" si="147"/>
        <v xml:space="preserve"> </v>
      </c>
      <c r="BP198" s="42" t="str">
        <f>IF(AU198=" ","OK",IF(ISBLANK(VLOOKUP(AU198,'Player List'!$A$3:$C$275,3)),"Err",IF(VLOOKUP(AU198,'Player List'!$A$3:$C$275,3)='Player Input'!$B198,"OK",IF(VLOOKUP(AU198,'Player List'!$A$3:$C$275,2)=VLOOKUP($B198,'Lookup Lists'!$A$2:$C$23,3),"CS","Err"))))</f>
        <v>OK</v>
      </c>
      <c r="BQ198" s="3" t="str">
        <f>IF(AV198=" ","OK",IF(ISBLANK(VLOOKUP(AV198,'Player List'!$A$3:$C$275,3)),"Err",IF(VLOOKUP(AV198,'Player List'!$A$3:$C$275,3)='Player Input'!$B198,"OK",IF(VLOOKUP(AV198,'Player List'!$A$3:$C$275,2)=VLOOKUP($B198,'Lookup Lists'!$A$2:$C$23,3),"CS","Err"))))</f>
        <v>OK</v>
      </c>
      <c r="BR198" s="3" t="str">
        <f>IF(AW198=" ","OK",IF(ISBLANK(VLOOKUP(AW198,'Player List'!$A$3:$C$275,3)),"Err",IF(VLOOKUP(AW198,'Player List'!$A$3:$C$275,3)='Player Input'!$B198,"OK",IF(VLOOKUP(AW198,'Player List'!$A$3:$C$275,2)=VLOOKUP($B198,'Lookup Lists'!$A$2:$C$23,3),"CS","Err"))))</f>
        <v>OK</v>
      </c>
      <c r="BS198" s="3" t="str">
        <f>IF(AX198=" ","OK",IF(ISBLANK(VLOOKUP(AX198,'Player List'!$A$3:$C$275,3)),"Err",IF(VLOOKUP(AX198,'Player List'!$A$3:$C$275,3)='Player Input'!$B198,"OK",IF(VLOOKUP(AX198,'Player List'!$A$3:$C$275,2)=VLOOKUP($B198,'Lookup Lists'!$A$2:$C$23,3),"CS","Err"))))</f>
        <v>OK</v>
      </c>
      <c r="BT198" s="3" t="str">
        <f>IF(AY198=" ","OK",IF(ISBLANK(VLOOKUP(AY198,'Player List'!$A$3:$C$275,3)),"Err",IF(VLOOKUP(AY198,'Player List'!$A$3:$C$275,3)='Player Input'!$B198,"OK",IF(VLOOKUP(AY198,'Player List'!$A$3:$C$275,2)=VLOOKUP($B198,'Lookup Lists'!$A$2:$C$23,3),"CS","Err"))))</f>
        <v>OK</v>
      </c>
      <c r="BU198" s="3" t="str">
        <f>IF(AZ198=" ","OK",IF(ISBLANK(VLOOKUP(AZ198,'Player List'!$A$3:$C$275,3)),"Err",IF(VLOOKUP(AZ198,'Player List'!$A$3:$C$275,3)='Player Input'!$B198,"OK",IF(VLOOKUP(AZ198,'Player List'!$A$3:$C$275,2)=VLOOKUP($B198,'Lookup Lists'!$A$2:$C$23,3),"CS","Err"))))</f>
        <v>OK</v>
      </c>
      <c r="BV198" s="3" t="str">
        <f>IF(BA198=" ","OK",IF(ISBLANK(VLOOKUP(BA198,'Player List'!$A$3:$C$275,3)),"Err",IF(VLOOKUP(BA198,'Player List'!$A$3:$C$275,3)='Player Input'!$B198,"OK",IF(VLOOKUP(BA198,'Player List'!$A$3:$C$275,2)=VLOOKUP($B198,'Lookup Lists'!$A$2:$C$23,3),"CS","Err"))))</f>
        <v>OK</v>
      </c>
      <c r="BW198" s="3" t="str">
        <f>IF(BB198=" ","OK",IF(ISBLANK(VLOOKUP(BB198,'Player List'!$A$3:$C$275,3)),"Err",IF(VLOOKUP(BB198,'Player List'!$A$3:$C$275,3)='Player Input'!$B198,"OK",IF(VLOOKUP(BB198,'Player List'!$A$3:$C$275,2)=VLOOKUP($B198,'Lookup Lists'!$A$2:$C$23,3),"CS","Err"))))</f>
        <v>OK</v>
      </c>
      <c r="BX198" s="3" t="str">
        <f>IF(BC198=" ","OK",IF(ISBLANK(VLOOKUP(BC198,'Player List'!$A$3:$C$275,3)),"Err",IF(VLOOKUP(BC198,'Player List'!$A$3:$C$275,3)='Player Input'!$B198,"OK",IF(VLOOKUP(BC198,'Player List'!$A$3:$C$275,2)=VLOOKUP($B198,'Lookup Lists'!$A$2:$C$23,3),"CS","Err"))))</f>
        <v>OK</v>
      </c>
      <c r="BY198" s="3" t="str">
        <f>IF(BD198=" ","OK",IF(ISBLANK(VLOOKUP(BD198,'Player List'!$A$3:$C$275,3)),"Err",IF(VLOOKUP(BD198,'Player List'!$A$3:$C$275,3)='Player Input'!$B198,"OK",IF(VLOOKUP(BD198,'Player List'!$A$3:$C$275,2)=VLOOKUP($B198,'Lookup Lists'!$A$2:$C$23,3),"CS","Err"))))</f>
        <v>OK</v>
      </c>
      <c r="BZ198" s="42" t="str">
        <f>IF(BE198=" ","OK",IF(ISBLANK(VLOOKUP(BE198,'Player List'!$A$3:$C$275,3)),"Err",IF(VLOOKUP(BE198,'Player List'!$A$3:$C$275,3)='Player Input'!$C198,"OK",IF(VLOOKUP(BE198,'Player List'!$A$3:$C$275,2)=VLOOKUP($C198,'Lookup Lists'!$A$2:$C$23,3),"CS","Err"))))</f>
        <v>OK</v>
      </c>
      <c r="CA198" s="3" t="str">
        <f>IF(BF198=" ","OK",IF(ISBLANK(VLOOKUP(BF198,'Player List'!$A$3:$C$275,3)),"Err",IF(VLOOKUP(BF198,'Player List'!$A$3:$C$275,3)='Player Input'!$C198,"OK",IF(VLOOKUP(BF198,'Player List'!$A$3:$C$275,2)=VLOOKUP($C198,'Lookup Lists'!$A$2:$C$23,3),"CS","Err"))))</f>
        <v>OK</v>
      </c>
      <c r="CB198" s="3" t="str">
        <f>IF(BG198=" ","OK",IF(ISBLANK(VLOOKUP(BG198,'Player List'!$A$3:$C$275,3)),"Err",IF(VLOOKUP(BG198,'Player List'!$A$3:$C$275,3)='Player Input'!$C198,"OK",IF(VLOOKUP(BG198,'Player List'!$A$3:$C$275,2)=VLOOKUP($C198,'Lookup Lists'!$A$2:$C$23,3),"CS","Err"))))</f>
        <v>OK</v>
      </c>
      <c r="CC198" s="3" t="str">
        <f>IF(BH198=" ","OK",IF(ISBLANK(VLOOKUP(BH198,'Player List'!$A$3:$C$275,3)),"Err",IF(VLOOKUP(BH198,'Player List'!$A$3:$C$275,3)='Player Input'!$C198,"OK",IF(VLOOKUP(BH198,'Player List'!$A$3:$C$275,2)=VLOOKUP($C198,'Lookup Lists'!$A$2:$C$23,3),"CS","Err"))))</f>
        <v>OK</v>
      </c>
      <c r="CD198" s="3" t="str">
        <f>IF(BI198=" ","OK",IF(ISBLANK(VLOOKUP(BI198,'Player List'!$A$3:$C$275,3)),"Err",IF(VLOOKUP(BI198,'Player List'!$A$3:$C$275,3)='Player Input'!$C198,"OK",IF(VLOOKUP(BI198,'Player List'!$A$3:$C$275,2)=VLOOKUP($C198,'Lookup Lists'!$A$2:$C$23,3),"CS","Err"))))</f>
        <v>OK</v>
      </c>
      <c r="CE198" s="3" t="str">
        <f>IF(BJ198=" ","OK",IF(ISBLANK(VLOOKUP(BJ198,'Player List'!$A$3:$C$275,3)),"Err",IF(VLOOKUP(BJ198,'Player List'!$A$3:$C$275,3)='Player Input'!$C198,"OK",IF(VLOOKUP(BJ198,'Player List'!$A$3:$C$275,2)=VLOOKUP($C198,'Lookup Lists'!$A$2:$C$23,3),"CS","Err"))))</f>
        <v>OK</v>
      </c>
      <c r="CF198" s="3" t="str">
        <f>IF(BK198=" ","OK",IF(ISBLANK(VLOOKUP(BK198,'Player List'!$A$3:$C$275,3)),"Err",IF(VLOOKUP(BK198,'Player List'!$A$3:$C$275,3)='Player Input'!$C198,"OK",IF(VLOOKUP(BK198,'Player List'!$A$3:$C$275,2)=VLOOKUP($C198,'Lookup Lists'!$A$2:$C$23,3),"CS","Err"))))</f>
        <v>OK</v>
      </c>
      <c r="CG198" s="3" t="str">
        <f>IF(BL198=" ","OK",IF(ISBLANK(VLOOKUP(BL198,'Player List'!$A$3:$C$275,3)),"Err",IF(VLOOKUP(BL198,'Player List'!$A$3:$C$275,3)='Player Input'!$C198,"OK",IF(VLOOKUP(BL198,'Player List'!$A$3:$C$275,2)=VLOOKUP($C198,'Lookup Lists'!$A$2:$C$23,3),"CS","Err"))))</f>
        <v>OK</v>
      </c>
      <c r="CH198" s="3" t="str">
        <f>IF(BM198=" ","OK",IF(ISBLANK(VLOOKUP(BM198,'Player List'!$A$3:$C$275,3)),"Err",IF(VLOOKUP(BM198,'Player List'!$A$3:$C$275,3)='Player Input'!$C198,"OK",IF(VLOOKUP(BM198,'Player List'!$A$3:$C$275,2)=VLOOKUP($C198,'Lookup Lists'!$A$2:$C$23,3),"CS","Err"))))</f>
        <v>OK</v>
      </c>
      <c r="CI198" s="43" t="str">
        <f>IF(BN198=" ","OK",IF(ISBLANK(VLOOKUP(BN198,'Player List'!$A$3:$C$275,3)),"Err",IF(VLOOKUP(BN198,'Player List'!$A$3:$C$275,3)='Player Input'!$C198,"OK",IF(VLOOKUP(BN198,'Player List'!$A$3:$C$275,2)=VLOOKUP($C198,'Lookup Lists'!$A$2:$C$23,3),"CS","Err"))))</f>
        <v>OK</v>
      </c>
    </row>
    <row r="199" spans="1:87" x14ac:dyDescent="0.2">
      <c r="A199" s="108">
        <v>42802</v>
      </c>
      <c r="B199" s="109" t="s">
        <v>327</v>
      </c>
      <c r="C199" s="109" t="s">
        <v>347</v>
      </c>
      <c r="D199" s="60" t="str">
        <f t="shared" si="127"/>
        <v>OK</v>
      </c>
      <c r="E199" s="42">
        <v>104</v>
      </c>
      <c r="F199" s="46" t="str">
        <f>VLOOKUP(E199,'Player List'!$A$3:$F$275,6)</f>
        <v>J SMITH</v>
      </c>
      <c r="G199" s="3">
        <v>98</v>
      </c>
      <c r="H199" s="46" t="str">
        <f>VLOOKUP(G199,'Player List'!$A$3:$F$275,6)</f>
        <v>C KITE</v>
      </c>
      <c r="I199" s="3">
        <v>95</v>
      </c>
      <c r="J199" s="46" t="str">
        <f>VLOOKUP(I199,'Player List'!$A$3:$F$275,6)</f>
        <v>J HARRIS</v>
      </c>
      <c r="K199" s="3">
        <v>90</v>
      </c>
      <c r="L199" s="46" t="str">
        <f>VLOOKUP(K199,'Player List'!$A$3:$F$275,6)</f>
        <v>M ATTWOOD</v>
      </c>
      <c r="M199" s="42">
        <v>97</v>
      </c>
      <c r="N199" s="46" t="str">
        <f>VLOOKUP(M199,'Player List'!$A$3:$F$275,6)</f>
        <v>G JONES</v>
      </c>
      <c r="O199" s="3">
        <v>108</v>
      </c>
      <c r="P199" s="46" t="str">
        <f>VLOOKUP(O199,'Player List'!$A$3:$F$275,6)</f>
        <v>M GARDNER</v>
      </c>
      <c r="Q199" s="3">
        <v>100</v>
      </c>
      <c r="R199" s="46" t="str">
        <f>VLOOKUP(Q199,'Player List'!$A$3:$F$275,6)</f>
        <v>S KITE</v>
      </c>
      <c r="S199" s="3">
        <v>102</v>
      </c>
      <c r="T199" s="47" t="str">
        <f>VLOOKUP(S199,'Player List'!$A$3:$F$275,6)</f>
        <v>C SMITH</v>
      </c>
      <c r="U199" s="46"/>
      <c r="V199" s="46" t="e">
        <f>VLOOKUP(U199,'Player List'!$A$3:$F$275,6)</f>
        <v>#N/A</v>
      </c>
      <c r="W199" s="46"/>
      <c r="X199" s="47" t="e">
        <f>VLOOKUP(W199,'Player List'!$A$3:$F$275,6)</f>
        <v>#N/A</v>
      </c>
      <c r="Y199" s="34"/>
      <c r="Z199" s="42">
        <v>75</v>
      </c>
      <c r="AA199" s="46" t="str">
        <f>VLOOKUP(Z199,'Player List'!$A$3:$F$275,6)</f>
        <v>S WHITTINGHAM</v>
      </c>
      <c r="AB199" s="3">
        <v>79</v>
      </c>
      <c r="AC199" s="46" t="str">
        <f>VLOOKUP(AB199,'Player List'!$A$3:$F$275,6)</f>
        <v>A WYE</v>
      </c>
      <c r="AD199" s="3">
        <v>72</v>
      </c>
      <c r="AE199" s="46" t="str">
        <f>VLOOKUP(AD199,'Player List'!$A$3:$F$275,6)</f>
        <v>H VITALE</v>
      </c>
      <c r="AF199" s="3">
        <v>73</v>
      </c>
      <c r="AG199" s="47" t="str">
        <f>VLOOKUP(AF199,'Player List'!$A$3:$F$275,6)</f>
        <v>T VITALE</v>
      </c>
      <c r="AH199" s="42">
        <v>82</v>
      </c>
      <c r="AI199" s="46" t="str">
        <f>VLOOKUP(AH199,'Player List'!$A$3:$F$275,6)</f>
        <v>C BOYSE</v>
      </c>
      <c r="AJ199" s="3">
        <v>86</v>
      </c>
      <c r="AK199" s="46" t="str">
        <f>VLOOKUP(AJ199,'Player List'!$A$3:$F$275,6)</f>
        <v>J GWYNNE</v>
      </c>
      <c r="AL199" s="3">
        <v>88</v>
      </c>
      <c r="AM199" s="46" t="str">
        <f>VLOOKUP(AL199,'Player List'!$A$3:$F$275,6)</f>
        <v>J MORRIS</v>
      </c>
      <c r="AN199" s="3">
        <v>81</v>
      </c>
      <c r="AO199" s="47" t="str">
        <f>VLOOKUP(AN199,'Player List'!$A$3:$F$275,6)</f>
        <v>L PHILLIPS</v>
      </c>
      <c r="AP199" s="46">
        <v>308</v>
      </c>
      <c r="AQ199" s="46" t="str">
        <f>VLOOKUP(AP199,'Player List'!$A$3:$F$275,6)</f>
        <v>S WYE</v>
      </c>
      <c r="AR199" s="46"/>
      <c r="AS199" s="47" t="e">
        <f>VLOOKUP(AR199,'Player List'!$A$3:$F$275,6)</f>
        <v>#N/A</v>
      </c>
      <c r="AU199" s="42">
        <f t="shared" si="128"/>
        <v>104</v>
      </c>
      <c r="AV199" s="3">
        <f t="shared" si="129"/>
        <v>98</v>
      </c>
      <c r="AW199" s="3">
        <f t="shared" si="130"/>
        <v>95</v>
      </c>
      <c r="AX199" s="3">
        <f t="shared" si="131"/>
        <v>90</v>
      </c>
      <c r="AY199" s="3">
        <f t="shared" si="132"/>
        <v>97</v>
      </c>
      <c r="AZ199" s="3">
        <f t="shared" si="133"/>
        <v>108</v>
      </c>
      <c r="BA199" s="3">
        <f t="shared" si="134"/>
        <v>100</v>
      </c>
      <c r="BB199" s="3">
        <f t="shared" si="135"/>
        <v>102</v>
      </c>
      <c r="BC199" s="3" t="str">
        <f t="shared" si="136"/>
        <v xml:space="preserve"> </v>
      </c>
      <c r="BD199" s="3" t="str">
        <f t="shared" si="137"/>
        <v xml:space="preserve"> </v>
      </c>
      <c r="BE199" s="42">
        <f t="shared" si="138"/>
        <v>75</v>
      </c>
      <c r="BF199" s="3">
        <f t="shared" si="139"/>
        <v>79</v>
      </c>
      <c r="BG199" s="3">
        <f t="shared" si="140"/>
        <v>72</v>
      </c>
      <c r="BH199" s="3">
        <f t="shared" si="141"/>
        <v>73</v>
      </c>
      <c r="BI199" s="3">
        <f t="shared" si="142"/>
        <v>82</v>
      </c>
      <c r="BJ199" s="3">
        <f t="shared" si="143"/>
        <v>86</v>
      </c>
      <c r="BK199" s="3">
        <f t="shared" si="144"/>
        <v>88</v>
      </c>
      <c r="BL199" s="3">
        <f t="shared" si="145"/>
        <v>81</v>
      </c>
      <c r="BM199" s="3">
        <f t="shared" si="146"/>
        <v>308</v>
      </c>
      <c r="BN199" s="43" t="str">
        <f t="shared" si="147"/>
        <v xml:space="preserve"> </v>
      </c>
      <c r="BP199" s="42" t="str">
        <f>IF(AU199=" ","OK",IF(ISBLANK(VLOOKUP(AU199,'Player List'!$A$3:$C$275,3)),"Err",IF(VLOOKUP(AU199,'Player List'!$A$3:$C$275,3)='Player Input'!$B199,"OK",IF(VLOOKUP(AU199,'Player List'!$A$3:$C$275,2)=VLOOKUP($B199,'Lookup Lists'!$A$2:$C$23,3),"CS","Err"))))</f>
        <v>OK</v>
      </c>
      <c r="BQ199" s="3" t="str">
        <f>IF(AV199=" ","OK",IF(ISBLANK(VLOOKUP(AV199,'Player List'!$A$3:$C$275,3)),"Err",IF(VLOOKUP(AV199,'Player List'!$A$3:$C$275,3)='Player Input'!$B199,"OK",IF(VLOOKUP(AV199,'Player List'!$A$3:$C$275,2)=VLOOKUP($B199,'Lookup Lists'!$A$2:$C$23,3),"CS","Err"))))</f>
        <v>OK</v>
      </c>
      <c r="BR199" s="3" t="str">
        <f>IF(AW199=" ","OK",IF(ISBLANK(VLOOKUP(AW199,'Player List'!$A$3:$C$275,3)),"Err",IF(VLOOKUP(AW199,'Player List'!$A$3:$C$275,3)='Player Input'!$B199,"OK",IF(VLOOKUP(AW199,'Player List'!$A$3:$C$275,2)=VLOOKUP($B199,'Lookup Lists'!$A$2:$C$23,3),"CS","Err"))))</f>
        <v>OK</v>
      </c>
      <c r="BS199" s="3" t="str">
        <f>IF(AX199=" ","OK",IF(ISBLANK(VLOOKUP(AX199,'Player List'!$A$3:$C$275,3)),"Err",IF(VLOOKUP(AX199,'Player List'!$A$3:$C$275,3)='Player Input'!$B199,"OK",IF(VLOOKUP(AX199,'Player List'!$A$3:$C$275,2)=VLOOKUP($B199,'Lookup Lists'!$A$2:$C$23,3),"CS","Err"))))</f>
        <v>OK</v>
      </c>
      <c r="BT199" s="3" t="str">
        <f>IF(AY199=" ","OK",IF(ISBLANK(VLOOKUP(AY199,'Player List'!$A$3:$C$275,3)),"Err",IF(VLOOKUP(AY199,'Player List'!$A$3:$C$275,3)='Player Input'!$B199,"OK",IF(VLOOKUP(AY199,'Player List'!$A$3:$C$275,2)=VLOOKUP($B199,'Lookup Lists'!$A$2:$C$23,3),"CS","Err"))))</f>
        <v>OK</v>
      </c>
      <c r="BU199" s="3" t="str">
        <f>IF(AZ199=" ","OK",IF(ISBLANK(VLOOKUP(AZ199,'Player List'!$A$3:$C$275,3)),"Err",IF(VLOOKUP(AZ199,'Player List'!$A$3:$C$275,3)='Player Input'!$B199,"OK",IF(VLOOKUP(AZ199,'Player List'!$A$3:$C$275,2)=VLOOKUP($B199,'Lookup Lists'!$A$2:$C$23,3),"CS","Err"))))</f>
        <v>OK</v>
      </c>
      <c r="BV199" s="3" t="str">
        <f>IF(BA199=" ","OK",IF(ISBLANK(VLOOKUP(BA199,'Player List'!$A$3:$C$275,3)),"Err",IF(VLOOKUP(BA199,'Player List'!$A$3:$C$275,3)='Player Input'!$B199,"OK",IF(VLOOKUP(BA199,'Player List'!$A$3:$C$275,2)=VLOOKUP($B199,'Lookup Lists'!$A$2:$C$23,3),"CS","Err"))))</f>
        <v>OK</v>
      </c>
      <c r="BW199" s="3" t="str">
        <f>IF(BB199=" ","OK",IF(ISBLANK(VLOOKUP(BB199,'Player List'!$A$3:$C$275,3)),"Err",IF(VLOOKUP(BB199,'Player List'!$A$3:$C$275,3)='Player Input'!$B199,"OK",IF(VLOOKUP(BB199,'Player List'!$A$3:$C$275,2)=VLOOKUP($B199,'Lookup Lists'!$A$2:$C$23,3),"CS","Err"))))</f>
        <v>OK</v>
      </c>
      <c r="BX199" s="3" t="str">
        <f>IF(BC199=" ","OK",IF(ISBLANK(VLOOKUP(BC199,'Player List'!$A$3:$C$275,3)),"Err",IF(VLOOKUP(BC199,'Player List'!$A$3:$C$275,3)='Player Input'!$B199,"OK",IF(VLOOKUP(BC199,'Player List'!$A$3:$C$275,2)=VLOOKUP($B199,'Lookup Lists'!$A$2:$C$23,3),"CS","Err"))))</f>
        <v>OK</v>
      </c>
      <c r="BY199" s="3" t="str">
        <f>IF(BD199=" ","OK",IF(ISBLANK(VLOOKUP(BD199,'Player List'!$A$3:$C$275,3)),"Err",IF(VLOOKUP(BD199,'Player List'!$A$3:$C$275,3)='Player Input'!$B199,"OK",IF(VLOOKUP(BD199,'Player List'!$A$3:$C$275,2)=VLOOKUP($B199,'Lookup Lists'!$A$2:$C$23,3),"CS","Err"))))</f>
        <v>OK</v>
      </c>
      <c r="BZ199" s="42" t="str">
        <f>IF(BE199=" ","OK",IF(ISBLANK(VLOOKUP(BE199,'Player List'!$A$3:$C$275,3)),"Err",IF(VLOOKUP(BE199,'Player List'!$A$3:$C$275,3)='Player Input'!$C199,"OK",IF(VLOOKUP(BE199,'Player List'!$A$3:$C$275,2)=VLOOKUP($C199,'Lookup Lists'!$A$2:$C$23,3),"CS","Err"))))</f>
        <v>OK</v>
      </c>
      <c r="CA199" s="3" t="str">
        <f>IF(BF199=" ","OK",IF(ISBLANK(VLOOKUP(BF199,'Player List'!$A$3:$C$275,3)),"Err",IF(VLOOKUP(BF199,'Player List'!$A$3:$C$275,3)='Player Input'!$C199,"OK",IF(VLOOKUP(BF199,'Player List'!$A$3:$C$275,2)=VLOOKUP($C199,'Lookup Lists'!$A$2:$C$23,3),"CS","Err"))))</f>
        <v>OK</v>
      </c>
      <c r="CB199" s="3" t="str">
        <f>IF(BG199=" ","OK",IF(ISBLANK(VLOOKUP(BG199,'Player List'!$A$3:$C$275,3)),"Err",IF(VLOOKUP(BG199,'Player List'!$A$3:$C$275,3)='Player Input'!$C199,"OK",IF(VLOOKUP(BG199,'Player List'!$A$3:$C$275,2)=VLOOKUP($C199,'Lookup Lists'!$A$2:$C$23,3),"CS","Err"))))</f>
        <v>OK</v>
      </c>
      <c r="CC199" s="3" t="str">
        <f>IF(BH199=" ","OK",IF(ISBLANK(VLOOKUP(BH199,'Player List'!$A$3:$C$275,3)),"Err",IF(VLOOKUP(BH199,'Player List'!$A$3:$C$275,3)='Player Input'!$C199,"OK",IF(VLOOKUP(BH199,'Player List'!$A$3:$C$275,2)=VLOOKUP($C199,'Lookup Lists'!$A$2:$C$23,3),"CS","Err"))))</f>
        <v>OK</v>
      </c>
      <c r="CD199" s="3" t="str">
        <f>IF(BI199=" ","OK",IF(ISBLANK(VLOOKUP(BI199,'Player List'!$A$3:$C$275,3)),"Err",IF(VLOOKUP(BI199,'Player List'!$A$3:$C$275,3)='Player Input'!$C199,"OK",IF(VLOOKUP(BI199,'Player List'!$A$3:$C$275,2)=VLOOKUP($C199,'Lookup Lists'!$A$2:$C$23,3),"CS","Err"))))</f>
        <v>OK</v>
      </c>
      <c r="CE199" s="3" t="str">
        <f>IF(BJ199=" ","OK",IF(ISBLANK(VLOOKUP(BJ199,'Player List'!$A$3:$C$275,3)),"Err",IF(VLOOKUP(BJ199,'Player List'!$A$3:$C$275,3)='Player Input'!$C199,"OK",IF(VLOOKUP(BJ199,'Player List'!$A$3:$C$275,2)=VLOOKUP($C199,'Lookup Lists'!$A$2:$C$23,3),"CS","Err"))))</f>
        <v>OK</v>
      </c>
      <c r="CF199" s="3" t="str">
        <f>IF(BK199=" ","OK",IF(ISBLANK(VLOOKUP(BK199,'Player List'!$A$3:$C$275,3)),"Err",IF(VLOOKUP(BK199,'Player List'!$A$3:$C$275,3)='Player Input'!$C199,"OK",IF(VLOOKUP(BK199,'Player List'!$A$3:$C$275,2)=VLOOKUP($C199,'Lookup Lists'!$A$2:$C$23,3),"CS","Err"))))</f>
        <v>OK</v>
      </c>
      <c r="CG199" s="3" t="str">
        <f>IF(BL199=" ","OK",IF(ISBLANK(VLOOKUP(BL199,'Player List'!$A$3:$C$275,3)),"Err",IF(VLOOKUP(BL199,'Player List'!$A$3:$C$275,3)='Player Input'!$C199,"OK",IF(VLOOKUP(BL199,'Player List'!$A$3:$C$275,2)=VLOOKUP($C199,'Lookup Lists'!$A$2:$C$23,3),"CS","Err"))))</f>
        <v>OK</v>
      </c>
      <c r="CH199" s="3" t="str">
        <f>IF(BM199=" ","OK",IF(ISBLANK(VLOOKUP(BM199,'Player List'!$A$3:$C$275,3)),"Err",IF(VLOOKUP(BM199,'Player List'!$A$3:$C$275,3)='Player Input'!$C199,"OK",IF(VLOOKUP(BM199,'Player List'!$A$3:$C$275,2)=VLOOKUP($C199,'Lookup Lists'!$A$2:$C$23,3),"CS","Err"))))</f>
        <v>OK</v>
      </c>
      <c r="CI199" s="43" t="str">
        <f>IF(BN199=" ","OK",IF(ISBLANK(VLOOKUP(BN199,'Player List'!$A$3:$C$275,3)),"Err",IF(VLOOKUP(BN199,'Player List'!$A$3:$C$275,3)='Player Input'!$C199,"OK",IF(VLOOKUP(BN199,'Player List'!$A$3:$C$275,2)=VLOOKUP($C199,'Lookup Lists'!$A$2:$C$23,3),"CS","Err"))))</f>
        <v>OK</v>
      </c>
    </row>
    <row r="200" spans="1:87" x14ac:dyDescent="0.2">
      <c r="A200" s="108">
        <v>42803</v>
      </c>
      <c r="B200" s="109" t="s">
        <v>346</v>
      </c>
      <c r="C200" s="109" t="s">
        <v>273</v>
      </c>
      <c r="D200" s="60" t="str">
        <f t="shared" si="127"/>
        <v>OK</v>
      </c>
      <c r="E200" s="42">
        <v>291</v>
      </c>
      <c r="F200" s="46" t="str">
        <f>VLOOKUP(E200,'Player List'!$A$3:$F$275,6)</f>
        <v>M MADIGAN</v>
      </c>
      <c r="G200" s="3">
        <v>358</v>
      </c>
      <c r="H200" s="46" t="str">
        <f>VLOOKUP(G200,'Player List'!$A$3:$F$275,6)</f>
        <v>L BARLOW</v>
      </c>
      <c r="I200" s="3">
        <v>66</v>
      </c>
      <c r="J200" s="46" t="str">
        <f>VLOOKUP(I200,'Player List'!$A$3:$F$275,6)</f>
        <v>H RENFIELD</v>
      </c>
      <c r="K200" s="3">
        <v>69</v>
      </c>
      <c r="L200" s="46" t="str">
        <f>VLOOKUP(K200,'Player List'!$A$3:$F$275,6)</f>
        <v>J TAYLOR</v>
      </c>
      <c r="M200" s="42">
        <v>303</v>
      </c>
      <c r="N200" s="46" t="str">
        <f>VLOOKUP(M200,'Player List'!$A$3:$F$275,6)</f>
        <v>P JONES</v>
      </c>
      <c r="O200" s="3">
        <v>326</v>
      </c>
      <c r="P200" s="46" t="str">
        <f>VLOOKUP(O200,'Player List'!$A$3:$F$275,6)</f>
        <v>J BESLEY</v>
      </c>
      <c r="Q200" s="3">
        <v>92</v>
      </c>
      <c r="R200" s="46" t="str">
        <f>VLOOKUP(Q200,'Player List'!$A$3:$F$275,6)</f>
        <v>A BESLEY</v>
      </c>
      <c r="S200" s="3">
        <v>65</v>
      </c>
      <c r="T200" s="47" t="str">
        <f>VLOOKUP(S200,'Player List'!$A$3:$F$275,6)</f>
        <v>A BARLOW</v>
      </c>
      <c r="U200" s="46"/>
      <c r="V200" s="46" t="e">
        <f>VLOOKUP(U200,'Player List'!$A$3:$F$275,6)</f>
        <v>#N/A</v>
      </c>
      <c r="W200" s="46"/>
      <c r="X200" s="47" t="e">
        <f>VLOOKUP(W200,'Player List'!$A$3:$F$275,6)</f>
        <v>#N/A</v>
      </c>
      <c r="Y200" s="34"/>
      <c r="Z200" s="42">
        <v>268</v>
      </c>
      <c r="AA200" s="46" t="str">
        <f>VLOOKUP(Z200,'Player List'!$A$3:$F$275,6)</f>
        <v>I STEPHENSON</v>
      </c>
      <c r="AB200" s="3">
        <v>151</v>
      </c>
      <c r="AC200" s="46" t="str">
        <f>VLOOKUP(AB200,'Player List'!$A$3:$F$275,6)</f>
        <v>B BUFTON</v>
      </c>
      <c r="AD200" s="3">
        <v>146</v>
      </c>
      <c r="AE200" s="46" t="str">
        <f>VLOOKUP(AD200,'Player List'!$A$3:$F$275,6)</f>
        <v>B GLOVER</v>
      </c>
      <c r="AF200" s="3">
        <v>144</v>
      </c>
      <c r="AG200" s="47" t="str">
        <f>VLOOKUP(AF200,'Player List'!$A$3:$F$275,6)</f>
        <v>M LEAKE</v>
      </c>
      <c r="AH200" s="42">
        <v>154</v>
      </c>
      <c r="AI200" s="46" t="str">
        <f>VLOOKUP(AH200,'Player List'!$A$3:$F$275,6)</f>
        <v>T WILSON</v>
      </c>
      <c r="AJ200" s="3">
        <v>153</v>
      </c>
      <c r="AK200" s="46" t="str">
        <f>VLOOKUP(AJ200,'Player List'!$A$3:$F$275,6)</f>
        <v>S STEPHENSON</v>
      </c>
      <c r="AL200" s="3">
        <v>147</v>
      </c>
      <c r="AM200" s="46" t="str">
        <f>VLOOKUP(AL200,'Player List'!$A$3:$F$275,6)</f>
        <v>G HARNWELL</v>
      </c>
      <c r="AN200" s="3">
        <v>145</v>
      </c>
      <c r="AO200" s="47" t="str">
        <f>VLOOKUP(AN200,'Player List'!$A$3:$F$275,6)</f>
        <v>M ROBINSON</v>
      </c>
      <c r="AP200" s="46"/>
      <c r="AQ200" s="46" t="e">
        <f>VLOOKUP(AP200,'Player List'!$A$3:$F$275,6)</f>
        <v>#N/A</v>
      </c>
      <c r="AR200" s="46"/>
      <c r="AS200" s="47" t="e">
        <f>VLOOKUP(AR200,'Player List'!$A$3:$F$275,6)</f>
        <v>#N/A</v>
      </c>
      <c r="AU200" s="42">
        <f t="shared" si="128"/>
        <v>291</v>
      </c>
      <c r="AV200" s="3">
        <f t="shared" si="129"/>
        <v>358</v>
      </c>
      <c r="AW200" s="3">
        <f t="shared" si="130"/>
        <v>66</v>
      </c>
      <c r="AX200" s="3">
        <f t="shared" si="131"/>
        <v>69</v>
      </c>
      <c r="AY200" s="3">
        <f t="shared" si="132"/>
        <v>303</v>
      </c>
      <c r="AZ200" s="3">
        <f t="shared" si="133"/>
        <v>326</v>
      </c>
      <c r="BA200" s="3">
        <f t="shared" si="134"/>
        <v>92</v>
      </c>
      <c r="BB200" s="3">
        <f t="shared" si="135"/>
        <v>65</v>
      </c>
      <c r="BC200" s="3" t="str">
        <f t="shared" si="136"/>
        <v xml:space="preserve"> </v>
      </c>
      <c r="BD200" s="3" t="str">
        <f t="shared" si="137"/>
        <v xml:space="preserve"> </v>
      </c>
      <c r="BE200" s="42">
        <f t="shared" si="138"/>
        <v>268</v>
      </c>
      <c r="BF200" s="3">
        <f t="shared" si="139"/>
        <v>151</v>
      </c>
      <c r="BG200" s="3">
        <f t="shared" si="140"/>
        <v>146</v>
      </c>
      <c r="BH200" s="3">
        <f t="shared" si="141"/>
        <v>144</v>
      </c>
      <c r="BI200" s="3">
        <f t="shared" si="142"/>
        <v>154</v>
      </c>
      <c r="BJ200" s="3">
        <f t="shared" si="143"/>
        <v>153</v>
      </c>
      <c r="BK200" s="3">
        <f t="shared" si="144"/>
        <v>147</v>
      </c>
      <c r="BL200" s="3">
        <f t="shared" si="145"/>
        <v>145</v>
      </c>
      <c r="BM200" s="3" t="str">
        <f t="shared" si="146"/>
        <v xml:space="preserve"> </v>
      </c>
      <c r="BN200" s="43" t="str">
        <f t="shared" si="147"/>
        <v xml:space="preserve"> </v>
      </c>
      <c r="BP200" s="42" t="str">
        <f>IF(AU200=" ","OK",IF(ISBLANK(VLOOKUP(AU200,'Player List'!$A$3:$C$275,3)),"Err",IF(VLOOKUP(AU200,'Player List'!$A$3:$C$275,3)='Player Input'!$B200,"OK",IF(VLOOKUP(AU200,'Player List'!$A$3:$C$275,2)=VLOOKUP($B200,'Lookup Lists'!$A$2:$C$23,3),"CS","Err"))))</f>
        <v>OK</v>
      </c>
      <c r="BQ200" s="3" t="str">
        <f>IF(AV200=" ","OK",IF(ISBLANK(VLOOKUP(AV200,'Player List'!$A$3:$C$275,3)),"Err",IF(VLOOKUP(AV200,'Player List'!$A$3:$C$275,3)='Player Input'!$B200,"OK",IF(VLOOKUP(AV200,'Player List'!$A$3:$C$275,2)=VLOOKUP($B200,'Lookup Lists'!$A$2:$C$23,3),"CS","Err"))))</f>
        <v>OK</v>
      </c>
      <c r="BR200" s="3" t="str">
        <f>IF(AW200=" ","OK",IF(ISBLANK(VLOOKUP(AW200,'Player List'!$A$3:$C$275,3)),"Err",IF(VLOOKUP(AW200,'Player List'!$A$3:$C$275,3)='Player Input'!$B200,"OK",IF(VLOOKUP(AW200,'Player List'!$A$3:$C$275,2)=VLOOKUP($B200,'Lookup Lists'!$A$2:$C$23,3),"CS","Err"))))</f>
        <v>OK</v>
      </c>
      <c r="BS200" s="3" t="str">
        <f>IF(AX200=" ","OK",IF(ISBLANK(VLOOKUP(AX200,'Player List'!$A$3:$C$275,3)),"Err",IF(VLOOKUP(AX200,'Player List'!$A$3:$C$275,3)='Player Input'!$B200,"OK",IF(VLOOKUP(AX200,'Player List'!$A$3:$C$275,2)=VLOOKUP($B200,'Lookup Lists'!$A$2:$C$23,3),"CS","Err"))))</f>
        <v>OK</v>
      </c>
      <c r="BT200" s="3" t="str">
        <f>IF(AY200=" ","OK",IF(ISBLANK(VLOOKUP(AY200,'Player List'!$A$3:$C$275,3)),"Err",IF(VLOOKUP(AY200,'Player List'!$A$3:$C$275,3)='Player Input'!$B200,"OK",IF(VLOOKUP(AY200,'Player List'!$A$3:$C$275,2)=VLOOKUP($B200,'Lookup Lists'!$A$2:$C$23,3),"CS","Err"))))</f>
        <v>OK</v>
      </c>
      <c r="BU200" s="3" t="str">
        <f>IF(AZ200=" ","OK",IF(ISBLANK(VLOOKUP(AZ200,'Player List'!$A$3:$C$275,3)),"Err",IF(VLOOKUP(AZ200,'Player List'!$A$3:$C$275,3)='Player Input'!$B200,"OK",IF(VLOOKUP(AZ200,'Player List'!$A$3:$C$275,2)=VLOOKUP($B200,'Lookup Lists'!$A$2:$C$23,3),"CS","Err"))))</f>
        <v>OK</v>
      </c>
      <c r="BV200" s="3" t="str">
        <f>IF(BA200=" ","OK",IF(ISBLANK(VLOOKUP(BA200,'Player List'!$A$3:$C$275,3)),"Err",IF(VLOOKUP(BA200,'Player List'!$A$3:$C$275,3)='Player Input'!$B200,"OK",IF(VLOOKUP(BA200,'Player List'!$A$3:$C$275,2)=VLOOKUP($B200,'Lookup Lists'!$A$2:$C$23,3),"CS","Err"))))</f>
        <v>OK</v>
      </c>
      <c r="BW200" s="3" t="str">
        <f>IF(BB200=" ","OK",IF(ISBLANK(VLOOKUP(BB200,'Player List'!$A$3:$C$275,3)),"Err",IF(VLOOKUP(BB200,'Player List'!$A$3:$C$275,3)='Player Input'!$B200,"OK",IF(VLOOKUP(BB200,'Player List'!$A$3:$C$275,2)=VLOOKUP($B200,'Lookup Lists'!$A$2:$C$23,3),"CS","Err"))))</f>
        <v>OK</v>
      </c>
      <c r="BX200" s="3" t="str">
        <f>IF(BC200=" ","OK",IF(ISBLANK(VLOOKUP(BC200,'Player List'!$A$3:$C$275,3)),"Err",IF(VLOOKUP(BC200,'Player List'!$A$3:$C$275,3)='Player Input'!$B200,"OK",IF(VLOOKUP(BC200,'Player List'!$A$3:$C$275,2)=VLOOKUP($B200,'Lookup Lists'!$A$2:$C$23,3),"CS","Err"))))</f>
        <v>OK</v>
      </c>
      <c r="BY200" s="3" t="str">
        <f>IF(BD200=" ","OK",IF(ISBLANK(VLOOKUP(BD200,'Player List'!$A$3:$C$275,3)),"Err",IF(VLOOKUP(BD200,'Player List'!$A$3:$C$275,3)='Player Input'!$B200,"OK",IF(VLOOKUP(BD200,'Player List'!$A$3:$C$275,2)=VLOOKUP($B200,'Lookup Lists'!$A$2:$C$23,3),"CS","Err"))))</f>
        <v>OK</v>
      </c>
      <c r="BZ200" s="42" t="str">
        <f>IF(BE200=" ","OK",IF(ISBLANK(VLOOKUP(BE200,'Player List'!$A$3:$C$275,3)),"Err",IF(VLOOKUP(BE200,'Player List'!$A$3:$C$275,3)='Player Input'!$C200,"OK",IF(VLOOKUP(BE200,'Player List'!$A$3:$C$275,2)=VLOOKUP($C200,'Lookup Lists'!$A$2:$C$23,3),"CS","Err"))))</f>
        <v>OK</v>
      </c>
      <c r="CA200" s="3" t="str">
        <f>IF(BF200=" ","OK",IF(ISBLANK(VLOOKUP(BF200,'Player List'!$A$3:$C$275,3)),"Err",IF(VLOOKUP(BF200,'Player List'!$A$3:$C$275,3)='Player Input'!$C200,"OK",IF(VLOOKUP(BF200,'Player List'!$A$3:$C$275,2)=VLOOKUP($C200,'Lookup Lists'!$A$2:$C$23,3),"CS","Err"))))</f>
        <v>OK</v>
      </c>
      <c r="CB200" s="3" t="str">
        <f>IF(BG200=" ","OK",IF(ISBLANK(VLOOKUP(BG200,'Player List'!$A$3:$C$275,3)),"Err",IF(VLOOKUP(BG200,'Player List'!$A$3:$C$275,3)='Player Input'!$C200,"OK",IF(VLOOKUP(BG200,'Player List'!$A$3:$C$275,2)=VLOOKUP($C200,'Lookup Lists'!$A$2:$C$23,3),"CS","Err"))))</f>
        <v>OK</v>
      </c>
      <c r="CC200" s="3" t="str">
        <f>IF(BH200=" ","OK",IF(ISBLANK(VLOOKUP(BH200,'Player List'!$A$3:$C$275,3)),"Err",IF(VLOOKUP(BH200,'Player List'!$A$3:$C$275,3)='Player Input'!$C200,"OK",IF(VLOOKUP(BH200,'Player List'!$A$3:$C$275,2)=VLOOKUP($C200,'Lookup Lists'!$A$2:$C$23,3),"CS","Err"))))</f>
        <v>OK</v>
      </c>
      <c r="CD200" s="3" t="str">
        <f>IF(BI200=" ","OK",IF(ISBLANK(VLOOKUP(BI200,'Player List'!$A$3:$C$275,3)),"Err",IF(VLOOKUP(BI200,'Player List'!$A$3:$C$275,3)='Player Input'!$C200,"OK",IF(VLOOKUP(BI200,'Player List'!$A$3:$C$275,2)=VLOOKUP($C200,'Lookup Lists'!$A$2:$C$23,3),"CS","Err"))))</f>
        <v>OK</v>
      </c>
      <c r="CE200" s="3" t="str">
        <f>IF(BJ200=" ","OK",IF(ISBLANK(VLOOKUP(BJ200,'Player List'!$A$3:$C$275,3)),"Err",IF(VLOOKUP(BJ200,'Player List'!$A$3:$C$275,3)='Player Input'!$C200,"OK",IF(VLOOKUP(BJ200,'Player List'!$A$3:$C$275,2)=VLOOKUP($C200,'Lookup Lists'!$A$2:$C$23,3),"CS","Err"))))</f>
        <v>OK</v>
      </c>
      <c r="CF200" s="3" t="str">
        <f>IF(BK200=" ","OK",IF(ISBLANK(VLOOKUP(BK200,'Player List'!$A$3:$C$275,3)),"Err",IF(VLOOKUP(BK200,'Player List'!$A$3:$C$275,3)='Player Input'!$C200,"OK",IF(VLOOKUP(BK200,'Player List'!$A$3:$C$275,2)=VLOOKUP($C200,'Lookup Lists'!$A$2:$C$23,3),"CS","Err"))))</f>
        <v>OK</v>
      </c>
      <c r="CG200" s="3" t="str">
        <f>IF(BL200=" ","OK",IF(ISBLANK(VLOOKUP(BL200,'Player List'!$A$3:$C$275,3)),"Err",IF(VLOOKUP(BL200,'Player List'!$A$3:$C$275,3)='Player Input'!$C200,"OK",IF(VLOOKUP(BL200,'Player List'!$A$3:$C$275,2)=VLOOKUP($C200,'Lookup Lists'!$A$2:$C$23,3),"CS","Err"))))</f>
        <v>OK</v>
      </c>
      <c r="CH200" s="3" t="str">
        <f>IF(BM200=" ","OK",IF(ISBLANK(VLOOKUP(BM200,'Player List'!$A$3:$C$275,3)),"Err",IF(VLOOKUP(BM200,'Player List'!$A$3:$C$275,3)='Player Input'!$C200,"OK",IF(VLOOKUP(BM200,'Player List'!$A$3:$C$275,2)=VLOOKUP($C200,'Lookup Lists'!$A$2:$C$23,3),"CS","Err"))))</f>
        <v>OK</v>
      </c>
      <c r="CI200" s="43" t="str">
        <f>IF(BN200=" ","OK",IF(ISBLANK(VLOOKUP(BN200,'Player List'!$A$3:$C$275,3)),"Err",IF(VLOOKUP(BN200,'Player List'!$A$3:$C$275,3)='Player Input'!$C200,"OK",IF(VLOOKUP(BN200,'Player List'!$A$3:$C$275,2)=VLOOKUP($C200,'Lookup Lists'!$A$2:$C$23,3),"CS","Err"))))</f>
        <v>OK</v>
      </c>
    </row>
    <row r="201" spans="1:87" x14ac:dyDescent="0.2">
      <c r="A201" s="108">
        <v>42803</v>
      </c>
      <c r="B201" s="109" t="s">
        <v>390</v>
      </c>
      <c r="C201" s="109" t="s">
        <v>270</v>
      </c>
      <c r="D201" s="60" t="str">
        <f t="shared" si="127"/>
        <v>OK</v>
      </c>
      <c r="E201" s="42">
        <v>346</v>
      </c>
      <c r="F201" s="46" t="str">
        <f>VLOOKUP(E201,'Player List'!$A$3:$F$275,6)</f>
        <v>R WILLIAMS</v>
      </c>
      <c r="G201" s="3">
        <v>351</v>
      </c>
      <c r="H201" s="46" t="str">
        <f>VLOOKUP(G201,'Player List'!$A$3:$F$275,6)</f>
        <v>T NEILSON</v>
      </c>
      <c r="I201" s="3">
        <v>362</v>
      </c>
      <c r="J201" s="46" t="str">
        <f>VLOOKUP(I201,'Player List'!$A$3:$F$275,6)</f>
        <v>P BEARMAN</v>
      </c>
      <c r="K201" s="3">
        <v>343</v>
      </c>
      <c r="L201" s="46" t="str">
        <f>VLOOKUP(K201,'Player List'!$A$3:$F$275,6)</f>
        <v>J MILLER</v>
      </c>
      <c r="M201" s="42">
        <v>363</v>
      </c>
      <c r="N201" s="46" t="str">
        <f>VLOOKUP(M201,'Player List'!$A$3:$F$275,6)</f>
        <v>S MASON</v>
      </c>
      <c r="O201" s="3">
        <v>344</v>
      </c>
      <c r="P201" s="46" t="str">
        <f>VLOOKUP(O201,'Player List'!$A$3:$F$275,6)</f>
        <v>J TIDY</v>
      </c>
      <c r="Q201" s="3">
        <v>342</v>
      </c>
      <c r="R201" s="46" t="str">
        <f>VLOOKUP(Q201,'Player List'!$A$3:$F$275,6)</f>
        <v>K WOODEN</v>
      </c>
      <c r="S201" s="3">
        <v>340</v>
      </c>
      <c r="T201" s="47" t="str">
        <f>VLOOKUP(S201,'Player List'!$A$3:$F$275,6)</f>
        <v>J KNOWLES</v>
      </c>
      <c r="U201" s="46">
        <v>364</v>
      </c>
      <c r="V201" s="46" t="str">
        <f>VLOOKUP(U201,'Player List'!$A$3:$F$275,6)</f>
        <v>C LEVY</v>
      </c>
      <c r="W201" s="46">
        <v>339</v>
      </c>
      <c r="X201" s="47" t="str">
        <f>VLOOKUP(W201,'Player List'!$A$3:$F$275,6)</f>
        <v>R HARRIS</v>
      </c>
      <c r="Y201" s="34"/>
      <c r="Z201" s="42">
        <v>357</v>
      </c>
      <c r="AA201" s="46" t="str">
        <f>VLOOKUP(Z201,'Player List'!$A$3:$F$275,6)</f>
        <v>C WOAKES</v>
      </c>
      <c r="AB201" s="3">
        <v>279</v>
      </c>
      <c r="AC201" s="46" t="str">
        <f>VLOOKUP(AB201,'Player List'!$A$3:$F$275,6)</f>
        <v>R MARTIN</v>
      </c>
      <c r="AD201" s="3">
        <v>273</v>
      </c>
      <c r="AE201" s="46" t="str">
        <f>VLOOKUP(AD201,'Player List'!$A$3:$F$275,6)</f>
        <v>J BEVAN</v>
      </c>
      <c r="AF201" s="3">
        <v>14</v>
      </c>
      <c r="AG201" s="47" t="str">
        <f>VLOOKUP(AF201,'Player List'!$A$3:$F$275,6)</f>
        <v>D BYWATER</v>
      </c>
      <c r="AH201" s="42">
        <v>366</v>
      </c>
      <c r="AI201" s="46" t="str">
        <f>VLOOKUP(AH201,'Player List'!$A$3:$F$275,6)</f>
        <v>J WOAKES</v>
      </c>
      <c r="AJ201" s="3">
        <v>320</v>
      </c>
      <c r="AK201" s="46" t="str">
        <f>VLOOKUP(AJ201,'Player List'!$A$3:$F$275,6)</f>
        <v>C BIRKIN</v>
      </c>
      <c r="AL201" s="3">
        <v>12</v>
      </c>
      <c r="AM201" s="46" t="str">
        <f>VLOOKUP(AL201,'Player List'!$A$3:$F$275,6)</f>
        <v>J BARRATT</v>
      </c>
      <c r="AN201" s="3">
        <v>13</v>
      </c>
      <c r="AO201" s="47" t="str">
        <f>VLOOKUP(AN201,'Player List'!$A$3:$F$275,6)</f>
        <v>G BYWATER</v>
      </c>
      <c r="AP201" s="46"/>
      <c r="AQ201" s="46" t="e">
        <f>VLOOKUP(AP201,'Player List'!$A$3:$F$275,6)</f>
        <v>#N/A</v>
      </c>
      <c r="AR201" s="46"/>
      <c r="AS201" s="47" t="e">
        <f>VLOOKUP(AR201,'Player List'!$A$3:$F$275,6)</f>
        <v>#N/A</v>
      </c>
      <c r="AU201" s="42">
        <f t="shared" si="128"/>
        <v>346</v>
      </c>
      <c r="AV201" s="3">
        <f t="shared" si="129"/>
        <v>351</v>
      </c>
      <c r="AW201" s="3">
        <f t="shared" si="130"/>
        <v>362</v>
      </c>
      <c r="AX201" s="3">
        <f t="shared" si="131"/>
        <v>343</v>
      </c>
      <c r="AY201" s="3">
        <f t="shared" si="132"/>
        <v>363</v>
      </c>
      <c r="AZ201" s="3">
        <f t="shared" si="133"/>
        <v>344</v>
      </c>
      <c r="BA201" s="3">
        <f t="shared" si="134"/>
        <v>342</v>
      </c>
      <c r="BB201" s="3">
        <f t="shared" si="135"/>
        <v>340</v>
      </c>
      <c r="BC201" s="3">
        <f t="shared" si="136"/>
        <v>364</v>
      </c>
      <c r="BD201" s="3">
        <f t="shared" si="137"/>
        <v>339</v>
      </c>
      <c r="BE201" s="42">
        <f t="shared" si="138"/>
        <v>357</v>
      </c>
      <c r="BF201" s="3">
        <f t="shared" si="139"/>
        <v>279</v>
      </c>
      <c r="BG201" s="3">
        <f t="shared" si="140"/>
        <v>273</v>
      </c>
      <c r="BH201" s="3">
        <f t="shared" si="141"/>
        <v>14</v>
      </c>
      <c r="BI201" s="3">
        <f t="shared" si="142"/>
        <v>366</v>
      </c>
      <c r="BJ201" s="3">
        <f t="shared" si="143"/>
        <v>320</v>
      </c>
      <c r="BK201" s="3">
        <f t="shared" si="144"/>
        <v>12</v>
      </c>
      <c r="BL201" s="3">
        <f t="shared" si="145"/>
        <v>13</v>
      </c>
      <c r="BM201" s="3" t="str">
        <f t="shared" si="146"/>
        <v xml:space="preserve"> </v>
      </c>
      <c r="BN201" s="43" t="str">
        <f t="shared" si="147"/>
        <v xml:space="preserve"> </v>
      </c>
      <c r="BP201" s="42" t="str">
        <f>IF(AU201=" ","OK",IF(ISBLANK(VLOOKUP(AU201,'Player List'!$A$3:$C$275,3)),"Err",IF(VLOOKUP(AU201,'Player List'!$A$3:$C$275,3)='Player Input'!$B201,"OK",IF(VLOOKUP(AU201,'Player List'!$A$3:$C$275,2)=VLOOKUP($B201,'Lookup Lists'!$A$2:$C$23,3),"CS","Err"))))</f>
        <v>OK</v>
      </c>
      <c r="BQ201" s="3" t="str">
        <f>IF(AV201=" ","OK",IF(ISBLANK(VLOOKUP(AV201,'Player List'!$A$3:$C$275,3)),"Err",IF(VLOOKUP(AV201,'Player List'!$A$3:$C$275,3)='Player Input'!$B201,"OK",IF(VLOOKUP(AV201,'Player List'!$A$3:$C$275,2)=VLOOKUP($B201,'Lookup Lists'!$A$2:$C$23,3),"CS","Err"))))</f>
        <v>OK</v>
      </c>
      <c r="BR201" s="3" t="str">
        <f>IF(AW201=" ","OK",IF(ISBLANK(VLOOKUP(AW201,'Player List'!$A$3:$C$275,3)),"Err",IF(VLOOKUP(AW201,'Player List'!$A$3:$C$275,3)='Player Input'!$B201,"OK",IF(VLOOKUP(AW201,'Player List'!$A$3:$C$275,2)=VLOOKUP($B201,'Lookup Lists'!$A$2:$C$23,3),"CS","Err"))))</f>
        <v>OK</v>
      </c>
      <c r="BS201" s="3" t="str">
        <f>IF(AX201=" ","OK",IF(ISBLANK(VLOOKUP(AX201,'Player List'!$A$3:$C$275,3)),"Err",IF(VLOOKUP(AX201,'Player List'!$A$3:$C$275,3)='Player Input'!$B201,"OK",IF(VLOOKUP(AX201,'Player List'!$A$3:$C$275,2)=VLOOKUP($B201,'Lookup Lists'!$A$2:$C$23,3),"CS","Err"))))</f>
        <v>OK</v>
      </c>
      <c r="BT201" s="3" t="str">
        <f>IF(AY201=" ","OK",IF(ISBLANK(VLOOKUP(AY201,'Player List'!$A$3:$C$275,3)),"Err",IF(VLOOKUP(AY201,'Player List'!$A$3:$C$275,3)='Player Input'!$B201,"OK",IF(VLOOKUP(AY201,'Player List'!$A$3:$C$275,2)=VLOOKUP($B201,'Lookup Lists'!$A$2:$C$23,3),"CS","Err"))))</f>
        <v>OK</v>
      </c>
      <c r="BU201" s="3" t="str">
        <f>IF(AZ201=" ","OK",IF(ISBLANK(VLOOKUP(AZ201,'Player List'!$A$3:$C$275,3)),"Err",IF(VLOOKUP(AZ201,'Player List'!$A$3:$C$275,3)='Player Input'!$B201,"OK",IF(VLOOKUP(AZ201,'Player List'!$A$3:$C$275,2)=VLOOKUP($B201,'Lookup Lists'!$A$2:$C$23,3),"CS","Err"))))</f>
        <v>OK</v>
      </c>
      <c r="BV201" s="3" t="str">
        <f>IF(BA201=" ","OK",IF(ISBLANK(VLOOKUP(BA201,'Player List'!$A$3:$C$275,3)),"Err",IF(VLOOKUP(BA201,'Player List'!$A$3:$C$275,3)='Player Input'!$B201,"OK",IF(VLOOKUP(BA201,'Player List'!$A$3:$C$275,2)=VLOOKUP($B201,'Lookup Lists'!$A$2:$C$23,3),"CS","Err"))))</f>
        <v>OK</v>
      </c>
      <c r="BW201" s="3" t="str">
        <f>IF(BB201=" ","OK",IF(ISBLANK(VLOOKUP(BB201,'Player List'!$A$3:$C$275,3)),"Err",IF(VLOOKUP(BB201,'Player List'!$A$3:$C$275,3)='Player Input'!$B201,"OK",IF(VLOOKUP(BB201,'Player List'!$A$3:$C$275,2)=VLOOKUP($B201,'Lookup Lists'!$A$2:$C$23,3),"CS","Err"))))</f>
        <v>OK</v>
      </c>
      <c r="BX201" s="3" t="str">
        <f>IF(BC201=" ","OK",IF(ISBLANK(VLOOKUP(BC201,'Player List'!$A$3:$C$275,3)),"Err",IF(VLOOKUP(BC201,'Player List'!$A$3:$C$275,3)='Player Input'!$B201,"OK",IF(VLOOKUP(BC201,'Player List'!$A$3:$C$275,2)=VLOOKUP($B201,'Lookup Lists'!$A$2:$C$23,3),"CS","Err"))))</f>
        <v>OK</v>
      </c>
      <c r="BY201" s="3" t="str">
        <f>IF(BD201=" ","OK",IF(ISBLANK(VLOOKUP(BD201,'Player List'!$A$3:$C$275,3)),"Err",IF(VLOOKUP(BD201,'Player List'!$A$3:$C$275,3)='Player Input'!$B201,"OK",IF(VLOOKUP(BD201,'Player List'!$A$3:$C$275,2)=VLOOKUP($B201,'Lookup Lists'!$A$2:$C$23,3),"CS","Err"))))</f>
        <v>OK</v>
      </c>
      <c r="BZ201" s="42" t="str">
        <f>IF(BE201=" ","OK",IF(ISBLANK(VLOOKUP(BE201,'Player List'!$A$3:$C$275,3)),"Err",IF(VLOOKUP(BE201,'Player List'!$A$3:$C$275,3)='Player Input'!$C201,"OK",IF(VLOOKUP(BE201,'Player List'!$A$3:$C$275,2)=VLOOKUP($C201,'Lookup Lists'!$A$2:$C$23,3),"CS","Err"))))</f>
        <v>OK</v>
      </c>
      <c r="CA201" s="3" t="str">
        <f>IF(BF201=" ","OK",IF(ISBLANK(VLOOKUP(BF201,'Player List'!$A$3:$C$275,3)),"Err",IF(VLOOKUP(BF201,'Player List'!$A$3:$C$275,3)='Player Input'!$C201,"OK",IF(VLOOKUP(BF201,'Player List'!$A$3:$C$275,2)=VLOOKUP($C201,'Lookup Lists'!$A$2:$C$23,3),"CS","Err"))))</f>
        <v>OK</v>
      </c>
      <c r="CB201" s="3" t="str">
        <f>IF(BG201=" ","OK",IF(ISBLANK(VLOOKUP(BG201,'Player List'!$A$3:$C$275,3)),"Err",IF(VLOOKUP(BG201,'Player List'!$A$3:$C$275,3)='Player Input'!$C201,"OK",IF(VLOOKUP(BG201,'Player List'!$A$3:$C$275,2)=VLOOKUP($C201,'Lookup Lists'!$A$2:$C$23,3),"CS","Err"))))</f>
        <v>OK</v>
      </c>
      <c r="CC201" s="3" t="str">
        <f>IF(BH201=" ","OK",IF(ISBLANK(VLOOKUP(BH201,'Player List'!$A$3:$C$275,3)),"Err",IF(VLOOKUP(BH201,'Player List'!$A$3:$C$275,3)='Player Input'!$C201,"OK",IF(VLOOKUP(BH201,'Player List'!$A$3:$C$275,2)=VLOOKUP($C201,'Lookup Lists'!$A$2:$C$23,3),"CS","Err"))))</f>
        <v>OK</v>
      </c>
      <c r="CD201" s="3" t="str">
        <f>IF(BI201=" ","OK",IF(ISBLANK(VLOOKUP(BI201,'Player List'!$A$3:$C$275,3)),"Err",IF(VLOOKUP(BI201,'Player List'!$A$3:$C$275,3)='Player Input'!$C201,"OK",IF(VLOOKUP(BI201,'Player List'!$A$3:$C$275,2)=VLOOKUP($C201,'Lookup Lists'!$A$2:$C$23,3),"CS","Err"))))</f>
        <v>OK</v>
      </c>
      <c r="CE201" s="3" t="str">
        <f>IF(BJ201=" ","OK",IF(ISBLANK(VLOOKUP(BJ201,'Player List'!$A$3:$C$275,3)),"Err",IF(VLOOKUP(BJ201,'Player List'!$A$3:$C$275,3)='Player Input'!$C201,"OK",IF(VLOOKUP(BJ201,'Player List'!$A$3:$C$275,2)=VLOOKUP($C201,'Lookup Lists'!$A$2:$C$23,3),"CS","Err"))))</f>
        <v>OK</v>
      </c>
      <c r="CF201" s="3" t="str">
        <f>IF(BK201=" ","OK",IF(ISBLANK(VLOOKUP(BK201,'Player List'!$A$3:$C$275,3)),"Err",IF(VLOOKUP(BK201,'Player List'!$A$3:$C$275,3)='Player Input'!$C201,"OK",IF(VLOOKUP(BK201,'Player List'!$A$3:$C$275,2)=VLOOKUP($C201,'Lookup Lists'!$A$2:$C$23,3),"CS","Err"))))</f>
        <v>OK</v>
      </c>
      <c r="CG201" s="3" t="str">
        <f>IF(BL201=" ","OK",IF(ISBLANK(VLOOKUP(BL201,'Player List'!$A$3:$C$275,3)),"Err",IF(VLOOKUP(BL201,'Player List'!$A$3:$C$275,3)='Player Input'!$C201,"OK",IF(VLOOKUP(BL201,'Player List'!$A$3:$C$275,2)=VLOOKUP($C201,'Lookup Lists'!$A$2:$C$23,3),"CS","Err"))))</f>
        <v>OK</v>
      </c>
      <c r="CH201" s="3" t="str">
        <f>IF(BM201=" ","OK",IF(ISBLANK(VLOOKUP(BM201,'Player List'!$A$3:$C$275,3)),"Err",IF(VLOOKUP(BM201,'Player List'!$A$3:$C$275,3)='Player Input'!$C201,"OK",IF(VLOOKUP(BM201,'Player List'!$A$3:$C$275,2)=VLOOKUP($C201,'Lookup Lists'!$A$2:$C$23,3),"CS","Err"))))</f>
        <v>OK</v>
      </c>
      <c r="CI201" s="43" t="str">
        <f>IF(BN201=" ","OK",IF(ISBLANK(VLOOKUP(BN201,'Player List'!$A$3:$C$275,3)),"Err",IF(VLOOKUP(BN201,'Player List'!$A$3:$C$275,3)='Player Input'!$C201,"OK",IF(VLOOKUP(BN201,'Player List'!$A$3:$C$275,2)=VLOOKUP($C201,'Lookup Lists'!$A$2:$C$23,3),"CS","Err"))))</f>
        <v>OK</v>
      </c>
    </row>
    <row r="202" spans="1:87" x14ac:dyDescent="0.2">
      <c r="A202" s="90">
        <v>42804</v>
      </c>
      <c r="B202" s="89" t="s">
        <v>260</v>
      </c>
      <c r="C202" s="89" t="s">
        <v>350</v>
      </c>
      <c r="D202" s="60" t="str">
        <f t="shared" si="127"/>
        <v>CS</v>
      </c>
      <c r="E202" s="42">
        <v>31</v>
      </c>
      <c r="F202" s="46" t="str">
        <f>VLOOKUP(E202,'Player List'!$A$3:$F$275,6)</f>
        <v>J BRYANT</v>
      </c>
      <c r="G202" s="3">
        <v>49</v>
      </c>
      <c r="H202" s="46" t="str">
        <f>VLOOKUP(G202,'Player List'!$A$3:$F$275,6)</f>
        <v>L KEMP</v>
      </c>
      <c r="I202" s="3">
        <v>27</v>
      </c>
      <c r="J202" s="46" t="str">
        <f>VLOOKUP(I202,'Player List'!$A$3:$F$275,6)</f>
        <v>B HESKETH</v>
      </c>
      <c r="K202" s="3">
        <v>34</v>
      </c>
      <c r="L202" s="46" t="str">
        <f>VLOOKUP(K202,'Player List'!$A$3:$F$275,6)</f>
        <v>D BOTT</v>
      </c>
      <c r="M202" s="42">
        <v>33</v>
      </c>
      <c r="N202" s="46" t="str">
        <f>VLOOKUP(M202,'Player List'!$A$3:$F$275,6)</f>
        <v>D TOLSON</v>
      </c>
      <c r="O202" s="3">
        <v>274</v>
      </c>
      <c r="P202" s="46" t="str">
        <f>VLOOKUP(O202,'Player List'!$A$3:$F$275,6)</f>
        <v>B ROGERS</v>
      </c>
      <c r="Q202" s="3">
        <v>30</v>
      </c>
      <c r="R202" s="46" t="str">
        <f>VLOOKUP(Q202,'Player List'!$A$3:$F$275,6)</f>
        <v>J CATON</v>
      </c>
      <c r="S202" s="3">
        <v>29</v>
      </c>
      <c r="T202" s="47" t="str">
        <f>VLOOKUP(S202,'Player List'!$A$3:$F$275,6)</f>
        <v>I PORTER</v>
      </c>
      <c r="U202" s="46"/>
      <c r="V202" s="46" t="e">
        <f>VLOOKUP(U202,'Player List'!$A$3:$F$275,6)</f>
        <v>#N/A</v>
      </c>
      <c r="W202" s="46"/>
      <c r="X202" s="47" t="e">
        <f>VLOOKUP(W202,'Player List'!$A$3:$F$275,6)</f>
        <v>#N/A</v>
      </c>
      <c r="Y202" s="34"/>
      <c r="Z202" s="42">
        <v>207</v>
      </c>
      <c r="AA202" s="46" t="str">
        <f>VLOOKUP(Z202,'Player List'!$A$3:$F$275,6)</f>
        <v>B AUBREY</v>
      </c>
      <c r="AB202" s="3">
        <v>48</v>
      </c>
      <c r="AC202" s="46" t="str">
        <f>VLOOKUP(AB202,'Player List'!$A$3:$F$275,6)</f>
        <v>G GANGE</v>
      </c>
      <c r="AD202" s="3">
        <v>47</v>
      </c>
      <c r="AE202" s="46" t="str">
        <f>VLOOKUP(AD202,'Player List'!$A$3:$F$275,6)</f>
        <v>B GANGE</v>
      </c>
      <c r="AF202" s="3">
        <v>46</v>
      </c>
      <c r="AG202" s="47" t="str">
        <f>VLOOKUP(AF202,'Player List'!$A$3:$F$275,6)</f>
        <v>J COOPER</v>
      </c>
      <c r="AH202" s="42">
        <v>181</v>
      </c>
      <c r="AI202" s="46" t="str">
        <f>VLOOKUP(AH202,'Player List'!$A$3:$F$275,6)</f>
        <v>D FOULKES</v>
      </c>
      <c r="AJ202" s="3">
        <v>208</v>
      </c>
      <c r="AK202" s="46" t="str">
        <f>VLOOKUP(AJ202,'Player List'!$A$3:$F$275,6)</f>
        <v>H AUBREY</v>
      </c>
      <c r="AL202" s="3">
        <v>219</v>
      </c>
      <c r="AM202" s="46" t="str">
        <f>VLOOKUP(AL202,'Player List'!$A$3:$F$275,6)</f>
        <v>G PRES</v>
      </c>
      <c r="AN202" s="3">
        <v>313</v>
      </c>
      <c r="AO202" s="47" t="str">
        <f>VLOOKUP(AN202,'Player List'!$A$3:$F$275,6)</f>
        <v>B CONSTABLE</v>
      </c>
      <c r="AP202" s="46"/>
      <c r="AQ202" s="46" t="e">
        <f>VLOOKUP(AP202,'Player List'!$A$3:$F$275,6)</f>
        <v>#N/A</v>
      </c>
      <c r="AR202" s="46"/>
      <c r="AS202" s="47" t="e">
        <f>VLOOKUP(AR202,'Player List'!$A$3:$F$275,6)</f>
        <v>#N/A</v>
      </c>
      <c r="AU202" s="42">
        <f t="shared" si="128"/>
        <v>31</v>
      </c>
      <c r="AV202" s="3">
        <f t="shared" si="129"/>
        <v>49</v>
      </c>
      <c r="AW202" s="3">
        <f t="shared" si="130"/>
        <v>27</v>
      </c>
      <c r="AX202" s="3">
        <f t="shared" si="131"/>
        <v>34</v>
      </c>
      <c r="AY202" s="3">
        <f t="shared" si="132"/>
        <v>33</v>
      </c>
      <c r="AZ202" s="3">
        <f t="shared" si="133"/>
        <v>274</v>
      </c>
      <c r="BA202" s="3">
        <f t="shared" si="134"/>
        <v>30</v>
      </c>
      <c r="BB202" s="3">
        <f t="shared" si="135"/>
        <v>29</v>
      </c>
      <c r="BC202" s="3" t="str">
        <f t="shared" si="136"/>
        <v xml:space="preserve"> </v>
      </c>
      <c r="BD202" s="3" t="str">
        <f t="shared" si="137"/>
        <v xml:space="preserve"> </v>
      </c>
      <c r="BE202" s="42">
        <f t="shared" si="138"/>
        <v>207</v>
      </c>
      <c r="BF202" s="3">
        <f t="shared" si="139"/>
        <v>48</v>
      </c>
      <c r="BG202" s="3">
        <f t="shared" si="140"/>
        <v>47</v>
      </c>
      <c r="BH202" s="3">
        <f t="shared" si="141"/>
        <v>46</v>
      </c>
      <c r="BI202" s="3">
        <f t="shared" si="142"/>
        <v>181</v>
      </c>
      <c r="BJ202" s="3">
        <f t="shared" si="143"/>
        <v>208</v>
      </c>
      <c r="BK202" s="3">
        <f t="shared" si="144"/>
        <v>219</v>
      </c>
      <c r="BL202" s="3">
        <f t="shared" si="145"/>
        <v>313</v>
      </c>
      <c r="BM202" s="3" t="str">
        <f t="shared" si="146"/>
        <v xml:space="preserve"> </v>
      </c>
      <c r="BN202" s="43" t="str">
        <f t="shared" si="147"/>
        <v xml:space="preserve"> </v>
      </c>
      <c r="BP202" s="42" t="str">
        <f>IF(AU202=" ","OK",IF(ISBLANK(VLOOKUP(AU202,'Player List'!$A$3:$C$275,3)),"Err",IF(VLOOKUP(AU202,'Player List'!$A$3:$C$275,3)='Player Input'!$B202,"OK",IF(VLOOKUP(AU202,'Player List'!$A$3:$C$275,2)=VLOOKUP($B202,'Lookup Lists'!$A$2:$C$23,3),"CS","Err"))))</f>
        <v>OK</v>
      </c>
      <c r="BQ202" s="3" t="str">
        <f>IF(AV202=" ","OK",IF(ISBLANK(VLOOKUP(AV202,'Player List'!$A$3:$C$275,3)),"Err",IF(VLOOKUP(AV202,'Player List'!$A$3:$C$275,3)='Player Input'!$B202,"OK",IF(VLOOKUP(AV202,'Player List'!$A$3:$C$275,2)=VLOOKUP($B202,'Lookup Lists'!$A$2:$C$23,3),"CS","Err"))))</f>
        <v>OK</v>
      </c>
      <c r="BR202" s="3" t="str">
        <f>IF(AW202=" ","OK",IF(ISBLANK(VLOOKUP(AW202,'Player List'!$A$3:$C$275,3)),"Err",IF(VLOOKUP(AW202,'Player List'!$A$3:$C$275,3)='Player Input'!$B202,"OK",IF(VLOOKUP(AW202,'Player List'!$A$3:$C$275,2)=VLOOKUP($B202,'Lookup Lists'!$A$2:$C$23,3),"CS","Err"))))</f>
        <v>OK</v>
      </c>
      <c r="BS202" s="3" t="str">
        <f>IF(AX202=" ","OK",IF(ISBLANK(VLOOKUP(AX202,'Player List'!$A$3:$C$275,3)),"Err",IF(VLOOKUP(AX202,'Player List'!$A$3:$C$275,3)='Player Input'!$B202,"OK",IF(VLOOKUP(AX202,'Player List'!$A$3:$C$275,2)=VLOOKUP($B202,'Lookup Lists'!$A$2:$C$23,3),"CS","Err"))))</f>
        <v>OK</v>
      </c>
      <c r="BT202" s="3" t="str">
        <f>IF(AY202=" ","OK",IF(ISBLANK(VLOOKUP(AY202,'Player List'!$A$3:$C$275,3)),"Err",IF(VLOOKUP(AY202,'Player List'!$A$3:$C$275,3)='Player Input'!$B202,"OK",IF(VLOOKUP(AY202,'Player List'!$A$3:$C$275,2)=VLOOKUP($B202,'Lookup Lists'!$A$2:$C$23,3),"CS","Err"))))</f>
        <v>OK</v>
      </c>
      <c r="BU202" s="3" t="str">
        <f>IF(AZ202=" ","OK",IF(ISBLANK(VLOOKUP(AZ202,'Player List'!$A$3:$C$275,3)),"Err",IF(VLOOKUP(AZ202,'Player List'!$A$3:$C$275,3)='Player Input'!$B202,"OK",IF(VLOOKUP(AZ202,'Player List'!$A$3:$C$275,2)=VLOOKUP($B202,'Lookup Lists'!$A$2:$C$23,3),"CS","Err"))))</f>
        <v>OK</v>
      </c>
      <c r="BV202" s="3" t="str">
        <f>IF(BA202=" ","OK",IF(ISBLANK(VLOOKUP(BA202,'Player List'!$A$3:$C$275,3)),"Err",IF(VLOOKUP(BA202,'Player List'!$A$3:$C$275,3)='Player Input'!$B202,"OK",IF(VLOOKUP(BA202,'Player List'!$A$3:$C$275,2)=VLOOKUP($B202,'Lookup Lists'!$A$2:$C$23,3),"CS","Err"))))</f>
        <v>OK</v>
      </c>
      <c r="BW202" s="3" t="str">
        <f>IF(BB202=" ","OK",IF(ISBLANK(VLOOKUP(BB202,'Player List'!$A$3:$C$275,3)),"Err",IF(VLOOKUP(BB202,'Player List'!$A$3:$C$275,3)='Player Input'!$B202,"OK",IF(VLOOKUP(BB202,'Player List'!$A$3:$C$275,2)=VLOOKUP($B202,'Lookup Lists'!$A$2:$C$23,3),"CS","Err"))))</f>
        <v>OK</v>
      </c>
      <c r="BX202" s="3" t="str">
        <f>IF(BC202=" ","OK",IF(ISBLANK(VLOOKUP(BC202,'Player List'!$A$3:$C$275,3)),"Err",IF(VLOOKUP(BC202,'Player List'!$A$3:$C$275,3)='Player Input'!$B202,"OK",IF(VLOOKUP(BC202,'Player List'!$A$3:$C$275,2)=VLOOKUP($B202,'Lookup Lists'!$A$2:$C$23,3),"CS","Err"))))</f>
        <v>OK</v>
      </c>
      <c r="BY202" s="3" t="str">
        <f>IF(BD202=" ","OK",IF(ISBLANK(VLOOKUP(BD202,'Player List'!$A$3:$C$275,3)),"Err",IF(VLOOKUP(BD202,'Player List'!$A$3:$C$275,3)='Player Input'!$B202,"OK",IF(VLOOKUP(BD202,'Player List'!$A$3:$C$275,2)=VLOOKUP($B202,'Lookup Lists'!$A$2:$C$23,3),"CS","Err"))))</f>
        <v>OK</v>
      </c>
      <c r="BZ202" s="42" t="str">
        <f>IF(BE202=" ","OK",IF(ISBLANK(VLOOKUP(BE202,'Player List'!$A$3:$C$275,3)),"Err",IF(VLOOKUP(BE202,'Player List'!$A$3:$C$275,3)='Player Input'!$C202,"OK",IF(VLOOKUP(BE202,'Player List'!$A$3:$C$275,2)=VLOOKUP($C202,'Lookup Lists'!$A$2:$C$23,3),"CS","Err"))))</f>
        <v>CS</v>
      </c>
      <c r="CA202" s="3" t="str">
        <f>IF(BF202=" ","OK",IF(ISBLANK(VLOOKUP(BF202,'Player List'!$A$3:$C$275,3)),"Err",IF(VLOOKUP(BF202,'Player List'!$A$3:$C$275,3)='Player Input'!$C202,"OK",IF(VLOOKUP(BF202,'Player List'!$A$3:$C$275,2)=VLOOKUP($C202,'Lookup Lists'!$A$2:$C$23,3),"CS","Err"))))</f>
        <v>OK</v>
      </c>
      <c r="CB202" s="3" t="str">
        <f>IF(BG202=" ","OK",IF(ISBLANK(VLOOKUP(BG202,'Player List'!$A$3:$C$275,3)),"Err",IF(VLOOKUP(BG202,'Player List'!$A$3:$C$275,3)='Player Input'!$C202,"OK",IF(VLOOKUP(BG202,'Player List'!$A$3:$C$275,2)=VLOOKUP($C202,'Lookup Lists'!$A$2:$C$23,3),"CS","Err"))))</f>
        <v>OK</v>
      </c>
      <c r="CC202" s="3" t="str">
        <f>IF(BH202=" ","OK",IF(ISBLANK(VLOOKUP(BH202,'Player List'!$A$3:$C$275,3)),"Err",IF(VLOOKUP(BH202,'Player List'!$A$3:$C$275,3)='Player Input'!$C202,"OK",IF(VLOOKUP(BH202,'Player List'!$A$3:$C$275,2)=VLOOKUP($C202,'Lookup Lists'!$A$2:$C$23,3),"CS","Err"))))</f>
        <v>OK</v>
      </c>
      <c r="CD202" s="3" t="str">
        <f>IF(BI202=" ","OK",IF(ISBLANK(VLOOKUP(BI202,'Player List'!$A$3:$C$275,3)),"Err",IF(VLOOKUP(BI202,'Player List'!$A$3:$C$275,3)='Player Input'!$C202,"OK",IF(VLOOKUP(BI202,'Player List'!$A$3:$C$275,2)=VLOOKUP($C202,'Lookup Lists'!$A$2:$C$23,3),"CS","Err"))))</f>
        <v>OK</v>
      </c>
      <c r="CE202" s="3" t="str">
        <f>IF(BJ202=" ","OK",IF(ISBLANK(VLOOKUP(BJ202,'Player List'!$A$3:$C$275,3)),"Err",IF(VLOOKUP(BJ202,'Player List'!$A$3:$C$275,3)='Player Input'!$C202,"OK",IF(VLOOKUP(BJ202,'Player List'!$A$3:$C$275,2)=VLOOKUP($C202,'Lookup Lists'!$A$2:$C$23,3),"CS","Err"))))</f>
        <v>CS</v>
      </c>
      <c r="CF202" s="3" t="str">
        <f>IF(BK202=" ","OK",IF(ISBLANK(VLOOKUP(BK202,'Player List'!$A$3:$C$275,3)),"Err",IF(VLOOKUP(BK202,'Player List'!$A$3:$C$275,3)='Player Input'!$C202,"OK",IF(VLOOKUP(BK202,'Player List'!$A$3:$C$275,2)=VLOOKUP($C202,'Lookup Lists'!$A$2:$C$23,3),"CS","Err"))))</f>
        <v>OK</v>
      </c>
      <c r="CG202" s="3" t="str">
        <f>IF(BL202=" ","OK",IF(ISBLANK(VLOOKUP(BL202,'Player List'!$A$3:$C$275,3)),"Err",IF(VLOOKUP(BL202,'Player List'!$A$3:$C$275,3)='Player Input'!$C202,"OK",IF(VLOOKUP(BL202,'Player List'!$A$3:$C$275,2)=VLOOKUP($C202,'Lookup Lists'!$A$2:$C$23,3),"CS","Err"))))</f>
        <v>OK</v>
      </c>
      <c r="CH202" s="3" t="str">
        <f>IF(BM202=" ","OK",IF(ISBLANK(VLOOKUP(BM202,'Player List'!$A$3:$C$275,3)),"Err",IF(VLOOKUP(BM202,'Player List'!$A$3:$C$275,3)='Player Input'!$C202,"OK",IF(VLOOKUP(BM202,'Player List'!$A$3:$C$275,2)=VLOOKUP($C202,'Lookup Lists'!$A$2:$C$23,3),"CS","Err"))))</f>
        <v>OK</v>
      </c>
      <c r="CI202" s="43" t="str">
        <f>IF(BN202=" ","OK",IF(ISBLANK(VLOOKUP(BN202,'Player List'!$A$3:$C$275,3)),"Err",IF(VLOOKUP(BN202,'Player List'!$A$3:$C$275,3)='Player Input'!$C202,"OK",IF(VLOOKUP(BN202,'Player List'!$A$3:$C$275,2)=VLOOKUP($C202,'Lookup Lists'!$A$2:$C$23,3),"CS","Err"))))</f>
        <v>OK</v>
      </c>
    </row>
    <row r="203" spans="1:87" x14ac:dyDescent="0.2">
      <c r="A203" s="90">
        <v>42805</v>
      </c>
      <c r="B203" s="89" t="s">
        <v>262</v>
      </c>
      <c r="C203" s="89" t="s">
        <v>272</v>
      </c>
      <c r="D203" s="60" t="str">
        <f t="shared" si="127"/>
        <v>CS</v>
      </c>
      <c r="E203" s="42">
        <v>110</v>
      </c>
      <c r="F203" s="46" t="str">
        <f>VLOOKUP(E203,'Player List'!$A$3:$F$275,6)</f>
        <v>J BELL</v>
      </c>
      <c r="G203" s="3">
        <v>117</v>
      </c>
      <c r="H203" s="46" t="str">
        <f>VLOOKUP(G203,'Player List'!$A$3:$F$275,6)</f>
        <v>D SHIRVINGTON</v>
      </c>
      <c r="I203" s="3">
        <v>113</v>
      </c>
      <c r="J203" s="46" t="str">
        <f>VLOOKUP(I203,'Player List'!$A$3:$F$275,6)</f>
        <v>S CURTIS</v>
      </c>
      <c r="K203" s="3">
        <v>111</v>
      </c>
      <c r="L203" s="46" t="str">
        <f>VLOOKUP(K203,'Player List'!$A$3:$F$275,6)</f>
        <v>S MCINTYRE</v>
      </c>
      <c r="M203" s="42">
        <v>120</v>
      </c>
      <c r="N203" s="46" t="str">
        <f>VLOOKUP(M203,'Player List'!$A$3:$F$275,6)</f>
        <v>D SPENCER</v>
      </c>
      <c r="O203" s="3">
        <v>119</v>
      </c>
      <c r="P203" s="46" t="str">
        <f>VLOOKUP(O203,'Player List'!$A$3:$F$275,6)</f>
        <v>J WILLIAMS</v>
      </c>
      <c r="Q203" s="3">
        <v>118</v>
      </c>
      <c r="R203" s="46" t="str">
        <f>VLOOKUP(Q203,'Player List'!$A$3:$F$275,6)</f>
        <v>V HOWLEY</v>
      </c>
      <c r="S203" s="3">
        <v>234</v>
      </c>
      <c r="T203" s="47" t="str">
        <f>VLOOKUP(S203,'Player List'!$A$3:$F$275,6)</f>
        <v>J WELCH</v>
      </c>
      <c r="U203" s="46"/>
      <c r="V203" s="46" t="e">
        <f>VLOOKUP(U203,'Player List'!$A$3:$F$275,6)</f>
        <v>#N/A</v>
      </c>
      <c r="W203" s="46"/>
      <c r="X203" s="47" t="e">
        <f>VLOOKUP(W203,'Player List'!$A$3:$F$275,6)</f>
        <v>#N/A</v>
      </c>
      <c r="Y203" s="34"/>
      <c r="Z203" s="42">
        <v>157</v>
      </c>
      <c r="AA203" s="46" t="str">
        <f>VLOOKUP(Z203,'Player List'!$A$3:$F$275,6)</f>
        <v>S DIX</v>
      </c>
      <c r="AB203" s="3">
        <v>143</v>
      </c>
      <c r="AC203" s="46" t="str">
        <f>VLOOKUP(AB203,'Player List'!$A$3:$F$275,6)</f>
        <v>L WILLIAMS</v>
      </c>
      <c r="AD203" s="3">
        <v>328</v>
      </c>
      <c r="AE203" s="46" t="str">
        <f>VLOOKUP(AD203,'Player List'!$A$3:$F$275,6)</f>
        <v>P JENKINSON</v>
      </c>
      <c r="AF203" s="3">
        <v>155</v>
      </c>
      <c r="AG203" s="47" t="str">
        <f>VLOOKUP(AF203,'Player List'!$A$3:$F$275,6)</f>
        <v>H CHURCHILL</v>
      </c>
      <c r="AH203" s="42">
        <v>160</v>
      </c>
      <c r="AI203" s="46" t="str">
        <f>VLOOKUP(AH203,'Player List'!$A$3:$F$275,6)</f>
        <v>L COLE</v>
      </c>
      <c r="AJ203" s="3">
        <v>156</v>
      </c>
      <c r="AK203" s="46" t="str">
        <f>VLOOKUP(AJ203,'Player List'!$A$3:$F$275,6)</f>
        <v>J CHURCHILL</v>
      </c>
      <c r="AL203" s="3">
        <v>165</v>
      </c>
      <c r="AM203" s="46" t="str">
        <f>VLOOKUP(AL203,'Player List'!$A$3:$F$275,6)</f>
        <v>P COOK</v>
      </c>
      <c r="AN203" s="3">
        <v>166</v>
      </c>
      <c r="AO203" s="47" t="str">
        <f>VLOOKUP(AN203,'Player List'!$A$3:$F$275,6)</f>
        <v>J PERKS</v>
      </c>
      <c r="AP203" s="46"/>
      <c r="AQ203" s="46" t="e">
        <f>VLOOKUP(AP203,'Player List'!$A$3:$F$275,6)</f>
        <v>#N/A</v>
      </c>
      <c r="AR203" s="46"/>
      <c r="AS203" s="47" t="e">
        <f>VLOOKUP(AR203,'Player List'!$A$3:$F$275,6)</f>
        <v>#N/A</v>
      </c>
      <c r="AU203" s="42">
        <f t="shared" si="128"/>
        <v>110</v>
      </c>
      <c r="AV203" s="3">
        <f t="shared" si="129"/>
        <v>117</v>
      </c>
      <c r="AW203" s="3">
        <f t="shared" si="130"/>
        <v>113</v>
      </c>
      <c r="AX203" s="3">
        <f t="shared" si="131"/>
        <v>111</v>
      </c>
      <c r="AY203" s="3">
        <f t="shared" si="132"/>
        <v>120</v>
      </c>
      <c r="AZ203" s="3">
        <f t="shared" si="133"/>
        <v>119</v>
      </c>
      <c r="BA203" s="3">
        <f t="shared" si="134"/>
        <v>118</v>
      </c>
      <c r="BB203" s="3">
        <f t="shared" si="135"/>
        <v>234</v>
      </c>
      <c r="BC203" s="3" t="str">
        <f t="shared" si="136"/>
        <v xml:space="preserve"> </v>
      </c>
      <c r="BD203" s="3" t="str">
        <f t="shared" si="137"/>
        <v xml:space="preserve"> </v>
      </c>
      <c r="BE203" s="42">
        <f t="shared" si="138"/>
        <v>157</v>
      </c>
      <c r="BF203" s="3">
        <f t="shared" si="139"/>
        <v>143</v>
      </c>
      <c r="BG203" s="3">
        <f t="shared" si="140"/>
        <v>328</v>
      </c>
      <c r="BH203" s="3">
        <f t="shared" si="141"/>
        <v>155</v>
      </c>
      <c r="BI203" s="3">
        <f t="shared" si="142"/>
        <v>160</v>
      </c>
      <c r="BJ203" s="3">
        <f t="shared" si="143"/>
        <v>156</v>
      </c>
      <c r="BK203" s="3">
        <f t="shared" si="144"/>
        <v>165</v>
      </c>
      <c r="BL203" s="3">
        <f t="shared" si="145"/>
        <v>166</v>
      </c>
      <c r="BM203" s="3" t="str">
        <f t="shared" si="146"/>
        <v xml:space="preserve"> </v>
      </c>
      <c r="BN203" s="43" t="str">
        <f t="shared" si="147"/>
        <v xml:space="preserve"> </v>
      </c>
      <c r="BP203" s="42" t="str">
        <f>IF(AU203=" ","OK",IF(ISBLANK(VLOOKUP(AU203,'Player List'!$A$3:$C$275,3)),"Err",IF(VLOOKUP(AU203,'Player List'!$A$3:$C$275,3)='Player Input'!$B203,"OK",IF(VLOOKUP(AU203,'Player List'!$A$3:$C$275,2)=VLOOKUP($B203,'Lookup Lists'!$A$2:$C$23,3),"CS","Err"))))</f>
        <v>OK</v>
      </c>
      <c r="BQ203" s="3" t="str">
        <f>IF(AV203=" ","OK",IF(ISBLANK(VLOOKUP(AV203,'Player List'!$A$3:$C$275,3)),"Err",IF(VLOOKUP(AV203,'Player List'!$A$3:$C$275,3)='Player Input'!$B203,"OK",IF(VLOOKUP(AV203,'Player List'!$A$3:$C$275,2)=VLOOKUP($B203,'Lookup Lists'!$A$2:$C$23,3),"CS","Err"))))</f>
        <v>OK</v>
      </c>
      <c r="BR203" s="3" t="str">
        <f>IF(AW203=" ","OK",IF(ISBLANK(VLOOKUP(AW203,'Player List'!$A$3:$C$275,3)),"Err",IF(VLOOKUP(AW203,'Player List'!$A$3:$C$275,3)='Player Input'!$B203,"OK",IF(VLOOKUP(AW203,'Player List'!$A$3:$C$275,2)=VLOOKUP($B203,'Lookup Lists'!$A$2:$C$23,3),"CS","Err"))))</f>
        <v>OK</v>
      </c>
      <c r="BS203" s="3" t="str">
        <f>IF(AX203=" ","OK",IF(ISBLANK(VLOOKUP(AX203,'Player List'!$A$3:$C$275,3)),"Err",IF(VLOOKUP(AX203,'Player List'!$A$3:$C$275,3)='Player Input'!$B203,"OK",IF(VLOOKUP(AX203,'Player List'!$A$3:$C$275,2)=VLOOKUP($B203,'Lookup Lists'!$A$2:$C$23,3),"CS","Err"))))</f>
        <v>OK</v>
      </c>
      <c r="BT203" s="3" t="str">
        <f>IF(AY203=" ","OK",IF(ISBLANK(VLOOKUP(AY203,'Player List'!$A$3:$C$275,3)),"Err",IF(VLOOKUP(AY203,'Player List'!$A$3:$C$275,3)='Player Input'!$B203,"OK",IF(VLOOKUP(AY203,'Player List'!$A$3:$C$275,2)=VLOOKUP($B203,'Lookup Lists'!$A$2:$C$23,3),"CS","Err"))))</f>
        <v>OK</v>
      </c>
      <c r="BU203" s="3" t="str">
        <f>IF(AZ203=" ","OK",IF(ISBLANK(VLOOKUP(AZ203,'Player List'!$A$3:$C$275,3)),"Err",IF(VLOOKUP(AZ203,'Player List'!$A$3:$C$275,3)='Player Input'!$B203,"OK",IF(VLOOKUP(AZ203,'Player List'!$A$3:$C$275,2)=VLOOKUP($B203,'Lookup Lists'!$A$2:$C$23,3),"CS","Err"))))</f>
        <v>OK</v>
      </c>
      <c r="BV203" s="3" t="str">
        <f>IF(BA203=" ","OK",IF(ISBLANK(VLOOKUP(BA203,'Player List'!$A$3:$C$275,3)),"Err",IF(VLOOKUP(BA203,'Player List'!$A$3:$C$275,3)='Player Input'!$B203,"OK",IF(VLOOKUP(BA203,'Player List'!$A$3:$C$275,2)=VLOOKUP($B203,'Lookup Lists'!$A$2:$C$23,3),"CS","Err"))))</f>
        <v>OK</v>
      </c>
      <c r="BW203" s="3" t="str">
        <f>IF(BB203=" ","OK",IF(ISBLANK(VLOOKUP(BB203,'Player List'!$A$3:$C$275,3)),"Err",IF(VLOOKUP(BB203,'Player List'!$A$3:$C$275,3)='Player Input'!$B203,"OK",IF(VLOOKUP(BB203,'Player List'!$A$3:$C$275,2)=VLOOKUP($B203,'Lookup Lists'!$A$2:$C$23,3),"CS","Err"))))</f>
        <v>OK</v>
      </c>
      <c r="BX203" s="3" t="str">
        <f>IF(BC203=" ","OK",IF(ISBLANK(VLOOKUP(BC203,'Player List'!$A$3:$C$275,3)),"Err",IF(VLOOKUP(BC203,'Player List'!$A$3:$C$275,3)='Player Input'!$B203,"OK",IF(VLOOKUP(BC203,'Player List'!$A$3:$C$275,2)=VLOOKUP($B203,'Lookup Lists'!$A$2:$C$23,3),"CS","Err"))))</f>
        <v>OK</v>
      </c>
      <c r="BY203" s="3" t="str">
        <f>IF(BD203=" ","OK",IF(ISBLANK(VLOOKUP(BD203,'Player List'!$A$3:$C$275,3)),"Err",IF(VLOOKUP(BD203,'Player List'!$A$3:$C$275,3)='Player Input'!$B203,"OK",IF(VLOOKUP(BD203,'Player List'!$A$3:$C$275,2)=VLOOKUP($B203,'Lookup Lists'!$A$2:$C$23,3),"CS","Err"))))</f>
        <v>OK</v>
      </c>
      <c r="BZ203" s="42" t="str">
        <f>IF(BE203=" ","OK",IF(ISBLANK(VLOOKUP(BE203,'Player List'!$A$3:$C$275,3)),"Err",IF(VLOOKUP(BE203,'Player List'!$A$3:$C$275,3)='Player Input'!$C203,"OK",IF(VLOOKUP(BE203,'Player List'!$A$3:$C$275,2)=VLOOKUP($C203,'Lookup Lists'!$A$2:$C$23,3),"CS","Err"))))</f>
        <v>OK</v>
      </c>
      <c r="CA203" s="3" t="str">
        <f>IF(BF203=" ","OK",IF(ISBLANK(VLOOKUP(BF203,'Player List'!$A$3:$C$275,3)),"Err",IF(VLOOKUP(BF203,'Player List'!$A$3:$C$275,3)='Player Input'!$C203,"OK",IF(VLOOKUP(BF203,'Player List'!$A$3:$C$275,2)=VLOOKUP($C203,'Lookup Lists'!$A$2:$C$23,3),"CS","Err"))))</f>
        <v>CS</v>
      </c>
      <c r="CB203" s="3" t="str">
        <f>IF(BG203=" ","OK",IF(ISBLANK(VLOOKUP(BG203,'Player List'!$A$3:$C$275,3)),"Err",IF(VLOOKUP(BG203,'Player List'!$A$3:$C$275,3)='Player Input'!$C203,"OK",IF(VLOOKUP(BG203,'Player List'!$A$3:$C$275,2)=VLOOKUP($C203,'Lookup Lists'!$A$2:$C$23,3),"CS","Err"))))</f>
        <v>OK</v>
      </c>
      <c r="CC203" s="3" t="str">
        <f>IF(BH203=" ","OK",IF(ISBLANK(VLOOKUP(BH203,'Player List'!$A$3:$C$275,3)),"Err",IF(VLOOKUP(BH203,'Player List'!$A$3:$C$275,3)='Player Input'!$C203,"OK",IF(VLOOKUP(BH203,'Player List'!$A$3:$C$275,2)=VLOOKUP($C203,'Lookup Lists'!$A$2:$C$23,3),"CS","Err"))))</f>
        <v>OK</v>
      </c>
      <c r="CD203" s="3" t="str">
        <f>IF(BI203=" ","OK",IF(ISBLANK(VLOOKUP(BI203,'Player List'!$A$3:$C$275,3)),"Err",IF(VLOOKUP(BI203,'Player List'!$A$3:$C$275,3)='Player Input'!$C203,"OK",IF(VLOOKUP(BI203,'Player List'!$A$3:$C$275,2)=VLOOKUP($C203,'Lookup Lists'!$A$2:$C$23,3),"CS","Err"))))</f>
        <v>OK</v>
      </c>
      <c r="CE203" s="3" t="str">
        <f>IF(BJ203=" ","OK",IF(ISBLANK(VLOOKUP(BJ203,'Player List'!$A$3:$C$275,3)),"Err",IF(VLOOKUP(BJ203,'Player List'!$A$3:$C$275,3)='Player Input'!$C203,"OK",IF(VLOOKUP(BJ203,'Player List'!$A$3:$C$275,2)=VLOOKUP($C203,'Lookup Lists'!$A$2:$C$23,3),"CS","Err"))))</f>
        <v>OK</v>
      </c>
      <c r="CF203" s="3" t="str">
        <f>IF(BK203=" ","OK",IF(ISBLANK(VLOOKUP(BK203,'Player List'!$A$3:$C$275,3)),"Err",IF(VLOOKUP(BK203,'Player List'!$A$3:$C$275,3)='Player Input'!$C203,"OK",IF(VLOOKUP(BK203,'Player List'!$A$3:$C$275,2)=VLOOKUP($C203,'Lookup Lists'!$A$2:$C$23,3),"CS","Err"))))</f>
        <v>OK</v>
      </c>
      <c r="CG203" s="3" t="str">
        <f>IF(BL203=" ","OK",IF(ISBLANK(VLOOKUP(BL203,'Player List'!$A$3:$C$275,3)),"Err",IF(VLOOKUP(BL203,'Player List'!$A$3:$C$275,3)='Player Input'!$C203,"OK",IF(VLOOKUP(BL203,'Player List'!$A$3:$C$275,2)=VLOOKUP($C203,'Lookup Lists'!$A$2:$C$23,3),"CS","Err"))))</f>
        <v>OK</v>
      </c>
      <c r="CH203" s="3" t="str">
        <f>IF(BM203=" ","OK",IF(ISBLANK(VLOOKUP(BM203,'Player List'!$A$3:$C$275,3)),"Err",IF(VLOOKUP(BM203,'Player List'!$A$3:$C$275,3)='Player Input'!$C203,"OK",IF(VLOOKUP(BM203,'Player List'!$A$3:$C$275,2)=VLOOKUP($C203,'Lookup Lists'!$A$2:$C$23,3),"CS","Err"))))</f>
        <v>OK</v>
      </c>
      <c r="CI203" s="43" t="str">
        <f>IF(BN203=" ","OK",IF(ISBLANK(VLOOKUP(BN203,'Player List'!$A$3:$C$275,3)),"Err",IF(VLOOKUP(BN203,'Player List'!$A$3:$C$275,3)='Player Input'!$C203,"OK",IF(VLOOKUP(BN203,'Player List'!$A$3:$C$275,2)=VLOOKUP($C203,'Lookup Lists'!$A$2:$C$23,3),"CS","Err"))))</f>
        <v>OK</v>
      </c>
    </row>
    <row r="204" spans="1:87" x14ac:dyDescent="0.2">
      <c r="A204" s="90">
        <v>42807</v>
      </c>
      <c r="B204" s="89" t="s">
        <v>12</v>
      </c>
      <c r="C204" s="89" t="s">
        <v>349</v>
      </c>
      <c r="D204" s="60" t="str">
        <f t="shared" si="127"/>
        <v>OK</v>
      </c>
      <c r="E204" s="42">
        <v>40</v>
      </c>
      <c r="F204" s="46" t="str">
        <f>VLOOKUP(E204,'Player List'!$A$3:$F$275,6)</f>
        <v>R LONDESBOROUGH</v>
      </c>
      <c r="G204" s="3">
        <v>42</v>
      </c>
      <c r="H204" s="46" t="str">
        <f>VLOOKUP(G204,'Player List'!$A$3:$F$275,6)</f>
        <v>J WILLIAMS</v>
      </c>
      <c r="I204" s="3">
        <v>39</v>
      </c>
      <c r="J204" s="46" t="str">
        <f>VLOOKUP(I204,'Player List'!$A$3:$F$275,6)</f>
        <v>F JONES</v>
      </c>
      <c r="K204" s="3">
        <v>235</v>
      </c>
      <c r="L204" s="46" t="str">
        <f>VLOOKUP(K204,'Player List'!$A$3:$F$275,6)</f>
        <v>P LEWIS</v>
      </c>
      <c r="M204" s="42">
        <v>37</v>
      </c>
      <c r="N204" s="46" t="str">
        <f>VLOOKUP(M204,'Player List'!$A$3:$F$275,6)</f>
        <v>J HEAVEN</v>
      </c>
      <c r="O204" s="3">
        <v>241</v>
      </c>
      <c r="P204" s="46" t="str">
        <f>VLOOKUP(O204,'Player List'!$A$3:$F$275,6)</f>
        <v>D ELLIOTT</v>
      </c>
      <c r="Q204" s="3">
        <v>311</v>
      </c>
      <c r="R204" s="46" t="str">
        <f>VLOOKUP(Q204,'Player List'!$A$3:$F$275,6)</f>
        <v>V THOMAS</v>
      </c>
      <c r="S204" s="3">
        <v>35</v>
      </c>
      <c r="T204" s="47" t="str">
        <f>VLOOKUP(S204,'Player List'!$A$3:$F$275,6)</f>
        <v>P ELLIOTT</v>
      </c>
      <c r="U204" s="46"/>
      <c r="V204" s="46" t="e">
        <f>VLOOKUP(U204,'Player List'!$A$3:$F$275,6)</f>
        <v>#N/A</v>
      </c>
      <c r="W204" s="46"/>
      <c r="X204" s="47" t="e">
        <f>VLOOKUP(W204,'Player List'!$A$3:$F$275,6)</f>
        <v>#N/A</v>
      </c>
      <c r="Y204" s="34"/>
      <c r="Z204" s="42">
        <v>218</v>
      </c>
      <c r="AA204" s="46" t="str">
        <f>VLOOKUP(Z204,'Player List'!$A$3:$F$275,6)</f>
        <v>T SNOW</v>
      </c>
      <c r="AB204" s="3">
        <v>215</v>
      </c>
      <c r="AC204" s="46" t="str">
        <f>VLOOKUP(AB204,'Player List'!$A$3:$F$275,6)</f>
        <v>J WILKINSON</v>
      </c>
      <c r="AD204" s="3">
        <v>213</v>
      </c>
      <c r="AE204" s="46" t="str">
        <f>VLOOKUP(AD204,'Player List'!$A$3:$F$275,6)</f>
        <v>P LOWE</v>
      </c>
      <c r="AF204" s="3">
        <v>209</v>
      </c>
      <c r="AG204" s="47" t="str">
        <f>VLOOKUP(AF204,'Player List'!$A$3:$F$275,6)</f>
        <v>T RIGDEN</v>
      </c>
      <c r="AH204" s="42">
        <v>210</v>
      </c>
      <c r="AI204" s="46" t="str">
        <f>VLOOKUP(AH204,'Player List'!$A$3:$F$275,6)</f>
        <v>G RIGDEN</v>
      </c>
      <c r="AJ204" s="3">
        <v>211</v>
      </c>
      <c r="AK204" s="46" t="str">
        <f>VLOOKUP(AJ204,'Player List'!$A$3:$F$275,6)</f>
        <v>S CLAPSON</v>
      </c>
      <c r="AL204" s="3">
        <v>212</v>
      </c>
      <c r="AM204" s="46" t="str">
        <f>VLOOKUP(AL204,'Player List'!$A$3:$F$275,6)</f>
        <v>J CLAPSON</v>
      </c>
      <c r="AN204" s="3">
        <v>182</v>
      </c>
      <c r="AO204" s="47" t="str">
        <f>VLOOKUP(AN204,'Player List'!$A$3:$F$275,6)</f>
        <v>H FOULKES</v>
      </c>
      <c r="AP204" s="46"/>
      <c r="AQ204" s="46" t="e">
        <f>VLOOKUP(AP204,'Player List'!$A$3:$F$275,6)</f>
        <v>#N/A</v>
      </c>
      <c r="AR204" s="46"/>
      <c r="AS204" s="47" t="e">
        <f>VLOOKUP(AR204,'Player List'!$A$3:$F$275,6)</f>
        <v>#N/A</v>
      </c>
      <c r="AU204" s="42">
        <f t="shared" si="128"/>
        <v>40</v>
      </c>
      <c r="AV204" s="3">
        <f t="shared" si="129"/>
        <v>42</v>
      </c>
      <c r="AW204" s="3">
        <f t="shared" si="130"/>
        <v>39</v>
      </c>
      <c r="AX204" s="3">
        <f t="shared" si="131"/>
        <v>235</v>
      </c>
      <c r="AY204" s="3">
        <f t="shared" si="132"/>
        <v>37</v>
      </c>
      <c r="AZ204" s="3">
        <f t="shared" si="133"/>
        <v>241</v>
      </c>
      <c r="BA204" s="3">
        <f t="shared" si="134"/>
        <v>311</v>
      </c>
      <c r="BB204" s="3">
        <f t="shared" si="135"/>
        <v>35</v>
      </c>
      <c r="BC204" s="3" t="str">
        <f t="shared" si="136"/>
        <v xml:space="preserve"> </v>
      </c>
      <c r="BD204" s="3" t="str">
        <f t="shared" si="137"/>
        <v xml:space="preserve"> </v>
      </c>
      <c r="BE204" s="42">
        <f t="shared" si="138"/>
        <v>218</v>
      </c>
      <c r="BF204" s="3">
        <f t="shared" si="139"/>
        <v>215</v>
      </c>
      <c r="BG204" s="3">
        <f t="shared" si="140"/>
        <v>213</v>
      </c>
      <c r="BH204" s="3">
        <f t="shared" si="141"/>
        <v>209</v>
      </c>
      <c r="BI204" s="3">
        <f t="shared" si="142"/>
        <v>210</v>
      </c>
      <c r="BJ204" s="3">
        <f t="shared" si="143"/>
        <v>211</v>
      </c>
      <c r="BK204" s="3">
        <f t="shared" si="144"/>
        <v>212</v>
      </c>
      <c r="BL204" s="3">
        <f t="shared" si="145"/>
        <v>182</v>
      </c>
      <c r="BM204" s="3" t="str">
        <f t="shared" si="146"/>
        <v xml:space="preserve"> </v>
      </c>
      <c r="BN204" s="43" t="str">
        <f t="shared" si="147"/>
        <v xml:space="preserve"> </v>
      </c>
      <c r="BP204" s="42" t="str">
        <f>IF(AU204=" ","OK",IF(ISBLANK(VLOOKUP(AU204,'Player List'!$A$3:$C$275,3)),"Err",IF(VLOOKUP(AU204,'Player List'!$A$3:$C$275,3)='Player Input'!$B204,"OK",IF(VLOOKUP(AU204,'Player List'!$A$3:$C$275,2)=VLOOKUP($B204,'Lookup Lists'!$A$2:$C$23,3),"CS","Err"))))</f>
        <v>OK</v>
      </c>
      <c r="BQ204" s="3" t="str">
        <f>IF(AV204=" ","OK",IF(ISBLANK(VLOOKUP(AV204,'Player List'!$A$3:$C$275,3)),"Err",IF(VLOOKUP(AV204,'Player List'!$A$3:$C$275,3)='Player Input'!$B204,"OK",IF(VLOOKUP(AV204,'Player List'!$A$3:$C$275,2)=VLOOKUP($B204,'Lookup Lists'!$A$2:$C$23,3),"CS","Err"))))</f>
        <v>OK</v>
      </c>
      <c r="BR204" s="3" t="str">
        <f>IF(AW204=" ","OK",IF(ISBLANK(VLOOKUP(AW204,'Player List'!$A$3:$C$275,3)),"Err",IF(VLOOKUP(AW204,'Player List'!$A$3:$C$275,3)='Player Input'!$B204,"OK",IF(VLOOKUP(AW204,'Player List'!$A$3:$C$275,2)=VLOOKUP($B204,'Lookup Lists'!$A$2:$C$23,3),"CS","Err"))))</f>
        <v>OK</v>
      </c>
      <c r="BS204" s="3" t="str">
        <f>IF(AX204=" ","OK",IF(ISBLANK(VLOOKUP(AX204,'Player List'!$A$3:$C$275,3)),"Err",IF(VLOOKUP(AX204,'Player List'!$A$3:$C$275,3)='Player Input'!$B204,"OK",IF(VLOOKUP(AX204,'Player List'!$A$3:$C$275,2)=VLOOKUP($B204,'Lookup Lists'!$A$2:$C$23,3),"CS","Err"))))</f>
        <v>OK</v>
      </c>
      <c r="BT204" s="3" t="str">
        <f>IF(AY204=" ","OK",IF(ISBLANK(VLOOKUP(AY204,'Player List'!$A$3:$C$275,3)),"Err",IF(VLOOKUP(AY204,'Player List'!$A$3:$C$275,3)='Player Input'!$B204,"OK",IF(VLOOKUP(AY204,'Player List'!$A$3:$C$275,2)=VLOOKUP($B204,'Lookup Lists'!$A$2:$C$23,3),"CS","Err"))))</f>
        <v>OK</v>
      </c>
      <c r="BU204" s="3" t="str">
        <f>IF(AZ204=" ","OK",IF(ISBLANK(VLOOKUP(AZ204,'Player List'!$A$3:$C$275,3)),"Err",IF(VLOOKUP(AZ204,'Player List'!$A$3:$C$275,3)='Player Input'!$B204,"OK",IF(VLOOKUP(AZ204,'Player List'!$A$3:$C$275,2)=VLOOKUP($B204,'Lookup Lists'!$A$2:$C$23,3),"CS","Err"))))</f>
        <v>OK</v>
      </c>
      <c r="BV204" s="3" t="str">
        <f>IF(BA204=" ","OK",IF(ISBLANK(VLOOKUP(BA204,'Player List'!$A$3:$C$275,3)),"Err",IF(VLOOKUP(BA204,'Player List'!$A$3:$C$275,3)='Player Input'!$B204,"OK",IF(VLOOKUP(BA204,'Player List'!$A$3:$C$275,2)=VLOOKUP($B204,'Lookup Lists'!$A$2:$C$23,3),"CS","Err"))))</f>
        <v>OK</v>
      </c>
      <c r="BW204" s="3" t="str">
        <f>IF(BB204=" ","OK",IF(ISBLANK(VLOOKUP(BB204,'Player List'!$A$3:$C$275,3)),"Err",IF(VLOOKUP(BB204,'Player List'!$A$3:$C$275,3)='Player Input'!$B204,"OK",IF(VLOOKUP(BB204,'Player List'!$A$3:$C$275,2)=VLOOKUP($B204,'Lookup Lists'!$A$2:$C$23,3),"CS","Err"))))</f>
        <v>OK</v>
      </c>
      <c r="BX204" s="3" t="str">
        <f>IF(BC204=" ","OK",IF(ISBLANK(VLOOKUP(BC204,'Player List'!$A$3:$C$275,3)),"Err",IF(VLOOKUP(BC204,'Player List'!$A$3:$C$275,3)='Player Input'!$B204,"OK",IF(VLOOKUP(BC204,'Player List'!$A$3:$C$275,2)=VLOOKUP($B204,'Lookup Lists'!$A$2:$C$23,3),"CS","Err"))))</f>
        <v>OK</v>
      </c>
      <c r="BY204" s="3" t="str">
        <f>IF(BD204=" ","OK",IF(ISBLANK(VLOOKUP(BD204,'Player List'!$A$3:$C$275,3)),"Err",IF(VLOOKUP(BD204,'Player List'!$A$3:$C$275,3)='Player Input'!$B204,"OK",IF(VLOOKUP(BD204,'Player List'!$A$3:$C$275,2)=VLOOKUP($B204,'Lookup Lists'!$A$2:$C$23,3),"CS","Err"))))</f>
        <v>OK</v>
      </c>
      <c r="BZ204" s="42" t="str">
        <f>IF(BE204=" ","OK",IF(ISBLANK(VLOOKUP(BE204,'Player List'!$A$3:$C$275,3)),"Err",IF(VLOOKUP(BE204,'Player List'!$A$3:$C$275,3)='Player Input'!$C204,"OK",IF(VLOOKUP(BE204,'Player List'!$A$3:$C$275,2)=VLOOKUP($C204,'Lookup Lists'!$A$2:$C$23,3),"CS","Err"))))</f>
        <v>OK</v>
      </c>
      <c r="CA204" s="3" t="str">
        <f>IF(BF204=" ","OK",IF(ISBLANK(VLOOKUP(BF204,'Player List'!$A$3:$C$275,3)),"Err",IF(VLOOKUP(BF204,'Player List'!$A$3:$C$275,3)='Player Input'!$C204,"OK",IF(VLOOKUP(BF204,'Player List'!$A$3:$C$275,2)=VLOOKUP($C204,'Lookup Lists'!$A$2:$C$23,3),"CS","Err"))))</f>
        <v>OK</v>
      </c>
      <c r="CB204" s="3" t="str">
        <f>IF(BG204=" ","OK",IF(ISBLANK(VLOOKUP(BG204,'Player List'!$A$3:$C$275,3)),"Err",IF(VLOOKUP(BG204,'Player List'!$A$3:$C$275,3)='Player Input'!$C204,"OK",IF(VLOOKUP(BG204,'Player List'!$A$3:$C$275,2)=VLOOKUP($C204,'Lookup Lists'!$A$2:$C$23,3),"CS","Err"))))</f>
        <v>OK</v>
      </c>
      <c r="CC204" s="3" t="str">
        <f>IF(BH204=" ","OK",IF(ISBLANK(VLOOKUP(BH204,'Player List'!$A$3:$C$275,3)),"Err",IF(VLOOKUP(BH204,'Player List'!$A$3:$C$275,3)='Player Input'!$C204,"OK",IF(VLOOKUP(BH204,'Player List'!$A$3:$C$275,2)=VLOOKUP($C204,'Lookup Lists'!$A$2:$C$23,3),"CS","Err"))))</f>
        <v>OK</v>
      </c>
      <c r="CD204" s="3" t="str">
        <f>IF(BI204=" ","OK",IF(ISBLANK(VLOOKUP(BI204,'Player List'!$A$3:$C$275,3)),"Err",IF(VLOOKUP(BI204,'Player List'!$A$3:$C$275,3)='Player Input'!$C204,"OK",IF(VLOOKUP(BI204,'Player List'!$A$3:$C$275,2)=VLOOKUP($C204,'Lookup Lists'!$A$2:$C$23,3),"CS","Err"))))</f>
        <v>OK</v>
      </c>
      <c r="CE204" s="3" t="str">
        <f>IF(BJ204=" ","OK",IF(ISBLANK(VLOOKUP(BJ204,'Player List'!$A$3:$C$275,3)),"Err",IF(VLOOKUP(BJ204,'Player List'!$A$3:$C$275,3)='Player Input'!$C204,"OK",IF(VLOOKUP(BJ204,'Player List'!$A$3:$C$275,2)=VLOOKUP($C204,'Lookup Lists'!$A$2:$C$23,3),"CS","Err"))))</f>
        <v>OK</v>
      </c>
      <c r="CF204" s="3" t="str">
        <f>IF(BK204=" ","OK",IF(ISBLANK(VLOOKUP(BK204,'Player List'!$A$3:$C$275,3)),"Err",IF(VLOOKUP(BK204,'Player List'!$A$3:$C$275,3)='Player Input'!$C204,"OK",IF(VLOOKUP(BK204,'Player List'!$A$3:$C$275,2)=VLOOKUP($C204,'Lookup Lists'!$A$2:$C$23,3),"CS","Err"))))</f>
        <v>OK</v>
      </c>
      <c r="CG204" s="3" t="str">
        <f>IF(BL204=" ","OK",IF(ISBLANK(VLOOKUP(BL204,'Player List'!$A$3:$C$275,3)),"Err",IF(VLOOKUP(BL204,'Player List'!$A$3:$C$275,3)='Player Input'!$C204,"OK",IF(VLOOKUP(BL204,'Player List'!$A$3:$C$275,2)=VLOOKUP($C204,'Lookup Lists'!$A$2:$C$23,3),"CS","Err"))))</f>
        <v>OK</v>
      </c>
      <c r="CH204" s="3" t="str">
        <f>IF(BM204=" ","OK",IF(ISBLANK(VLOOKUP(BM204,'Player List'!$A$3:$C$275,3)),"Err",IF(VLOOKUP(BM204,'Player List'!$A$3:$C$275,3)='Player Input'!$C204,"OK",IF(VLOOKUP(BM204,'Player List'!$A$3:$C$275,2)=VLOOKUP($C204,'Lookup Lists'!$A$2:$C$23,3),"CS","Err"))))</f>
        <v>OK</v>
      </c>
      <c r="CI204" s="43" t="str">
        <f>IF(BN204=" ","OK",IF(ISBLANK(VLOOKUP(BN204,'Player List'!$A$3:$C$275,3)),"Err",IF(VLOOKUP(BN204,'Player List'!$A$3:$C$275,3)='Player Input'!$C204,"OK",IF(VLOOKUP(BN204,'Player List'!$A$3:$C$275,2)=VLOOKUP($C204,'Lookup Lists'!$A$2:$C$23,3),"CS","Err"))))</f>
        <v>OK</v>
      </c>
    </row>
    <row r="205" spans="1:87" x14ac:dyDescent="0.2">
      <c r="A205" s="90">
        <v>42807</v>
      </c>
      <c r="B205" s="89" t="s">
        <v>345</v>
      </c>
      <c r="C205" s="89" t="s">
        <v>327</v>
      </c>
      <c r="D205" s="60" t="str">
        <f t="shared" si="127"/>
        <v>OK</v>
      </c>
      <c r="E205" s="42">
        <v>306</v>
      </c>
      <c r="F205" s="46" t="str">
        <f>VLOOKUP(E205,'Player List'!$A$3:$F$275,6)</f>
        <v>T ROSSER</v>
      </c>
      <c r="G205" s="3">
        <v>61</v>
      </c>
      <c r="H205" s="46" t="str">
        <f>VLOOKUP(G205,'Player List'!$A$3:$F$275,6)</f>
        <v>E CLUTTERBUCK</v>
      </c>
      <c r="I205" s="3">
        <v>64</v>
      </c>
      <c r="J205" s="46" t="str">
        <f>VLOOKUP(I205,'Player List'!$A$3:$F$275,6)</f>
        <v>R MILLINGTON</v>
      </c>
      <c r="K205" s="3">
        <v>285</v>
      </c>
      <c r="L205" s="46" t="str">
        <f>VLOOKUP(K205,'Player List'!$A$3:$F$275,6)</f>
        <v>J CUMMINGS</v>
      </c>
      <c r="M205" s="42">
        <v>367</v>
      </c>
      <c r="N205" s="46" t="str">
        <f>VLOOKUP(M205,'Player List'!$A$3:$F$275,6)</f>
        <v>K BULLOCK</v>
      </c>
      <c r="O205" s="3">
        <v>91</v>
      </c>
      <c r="P205" s="46" t="str">
        <f>VLOOKUP(O205,'Player List'!$A$3:$F$275,6)</f>
        <v>R BEMAND</v>
      </c>
      <c r="Q205" s="3">
        <v>282</v>
      </c>
      <c r="R205" s="46" t="str">
        <f>VLOOKUP(Q205,'Player List'!$A$3:$F$275,6)</f>
        <v>J DAVIS</v>
      </c>
      <c r="S205" s="3">
        <v>59</v>
      </c>
      <c r="T205" s="47" t="str">
        <f>VLOOKUP(S205,'Player List'!$A$3:$F$275,6)</f>
        <v>J BLEWITT</v>
      </c>
      <c r="U205" s="46"/>
      <c r="V205" s="46" t="e">
        <f>VLOOKUP(U205,'Player List'!$A$3:$F$275,6)</f>
        <v>#N/A</v>
      </c>
      <c r="W205" s="46"/>
      <c r="X205" s="47" t="e">
        <f>VLOOKUP(W205,'Player List'!$A$3:$F$275,6)</f>
        <v>#N/A</v>
      </c>
      <c r="Y205" s="34"/>
      <c r="Z205" s="42">
        <v>97</v>
      </c>
      <c r="AA205" s="46" t="str">
        <f>VLOOKUP(Z205,'Player List'!$A$3:$F$275,6)</f>
        <v>G JONES</v>
      </c>
      <c r="AB205" s="3">
        <v>108</v>
      </c>
      <c r="AC205" s="46" t="str">
        <f>VLOOKUP(AB205,'Player List'!$A$3:$F$275,6)</f>
        <v>M GARDNER</v>
      </c>
      <c r="AD205" s="3">
        <v>100</v>
      </c>
      <c r="AE205" s="46" t="str">
        <f>VLOOKUP(AD205,'Player List'!$A$3:$F$275,6)</f>
        <v>S KITE</v>
      </c>
      <c r="AF205" s="3">
        <v>102</v>
      </c>
      <c r="AG205" s="47" t="str">
        <f>VLOOKUP(AF205,'Player List'!$A$3:$F$275,6)</f>
        <v>C SMITH</v>
      </c>
      <c r="AH205" s="42">
        <v>104</v>
      </c>
      <c r="AI205" s="46" t="str">
        <f>VLOOKUP(AH205,'Player List'!$A$3:$F$275,6)</f>
        <v>J SMITH</v>
      </c>
      <c r="AJ205" s="3">
        <v>95</v>
      </c>
      <c r="AK205" s="46" t="str">
        <f>VLOOKUP(AJ205,'Player List'!$A$3:$F$275,6)</f>
        <v>J HARRIS</v>
      </c>
      <c r="AL205" s="3">
        <v>98</v>
      </c>
      <c r="AM205" s="46" t="str">
        <f>VLOOKUP(AL205,'Player List'!$A$3:$F$275,6)</f>
        <v>C KITE</v>
      </c>
      <c r="AN205" s="3">
        <v>90</v>
      </c>
      <c r="AO205" s="47" t="str">
        <f>VLOOKUP(AN205,'Player List'!$A$3:$F$275,6)</f>
        <v>M ATTWOOD</v>
      </c>
      <c r="AP205" s="46"/>
      <c r="AQ205" s="46" t="e">
        <f>VLOOKUP(AP205,'Player List'!$A$3:$F$275,6)</f>
        <v>#N/A</v>
      </c>
      <c r="AR205" s="46"/>
      <c r="AS205" s="47" t="e">
        <f>VLOOKUP(AR205,'Player List'!$A$3:$F$275,6)</f>
        <v>#N/A</v>
      </c>
      <c r="AU205" s="42">
        <f t="shared" si="128"/>
        <v>306</v>
      </c>
      <c r="AV205" s="3">
        <f t="shared" si="129"/>
        <v>61</v>
      </c>
      <c r="AW205" s="3">
        <f t="shared" si="130"/>
        <v>64</v>
      </c>
      <c r="AX205" s="3">
        <f t="shared" si="131"/>
        <v>285</v>
      </c>
      <c r="AY205" s="3">
        <f t="shared" si="132"/>
        <v>367</v>
      </c>
      <c r="AZ205" s="3">
        <f t="shared" si="133"/>
        <v>91</v>
      </c>
      <c r="BA205" s="3">
        <f t="shared" si="134"/>
        <v>282</v>
      </c>
      <c r="BB205" s="3">
        <f t="shared" si="135"/>
        <v>59</v>
      </c>
      <c r="BC205" s="3" t="str">
        <f t="shared" si="136"/>
        <v xml:space="preserve"> </v>
      </c>
      <c r="BD205" s="3" t="str">
        <f t="shared" si="137"/>
        <v xml:space="preserve"> </v>
      </c>
      <c r="BE205" s="42">
        <f t="shared" si="138"/>
        <v>97</v>
      </c>
      <c r="BF205" s="3">
        <f t="shared" si="139"/>
        <v>108</v>
      </c>
      <c r="BG205" s="3">
        <f t="shared" si="140"/>
        <v>100</v>
      </c>
      <c r="BH205" s="3">
        <f t="shared" si="141"/>
        <v>102</v>
      </c>
      <c r="BI205" s="3">
        <f t="shared" si="142"/>
        <v>104</v>
      </c>
      <c r="BJ205" s="3">
        <f t="shared" si="143"/>
        <v>95</v>
      </c>
      <c r="BK205" s="3">
        <f t="shared" si="144"/>
        <v>98</v>
      </c>
      <c r="BL205" s="3">
        <f t="shared" si="145"/>
        <v>90</v>
      </c>
      <c r="BM205" s="3" t="str">
        <f t="shared" si="146"/>
        <v xml:space="preserve"> </v>
      </c>
      <c r="BN205" s="43" t="str">
        <f t="shared" si="147"/>
        <v xml:space="preserve"> </v>
      </c>
      <c r="BP205" s="42" t="str">
        <f>IF(AU205=" ","OK",IF(ISBLANK(VLOOKUP(AU205,'Player List'!$A$3:$C$275,3)),"Err",IF(VLOOKUP(AU205,'Player List'!$A$3:$C$275,3)='Player Input'!$B205,"OK",IF(VLOOKUP(AU205,'Player List'!$A$3:$C$275,2)=VLOOKUP($B205,'Lookup Lists'!$A$2:$C$23,3),"CS","Err"))))</f>
        <v>OK</v>
      </c>
      <c r="BQ205" s="3" t="str">
        <f>IF(AV205=" ","OK",IF(ISBLANK(VLOOKUP(AV205,'Player List'!$A$3:$C$275,3)),"Err",IF(VLOOKUP(AV205,'Player List'!$A$3:$C$275,3)='Player Input'!$B205,"OK",IF(VLOOKUP(AV205,'Player List'!$A$3:$C$275,2)=VLOOKUP($B205,'Lookup Lists'!$A$2:$C$23,3),"CS","Err"))))</f>
        <v>OK</v>
      </c>
      <c r="BR205" s="3" t="str">
        <f>IF(AW205=" ","OK",IF(ISBLANK(VLOOKUP(AW205,'Player List'!$A$3:$C$275,3)),"Err",IF(VLOOKUP(AW205,'Player List'!$A$3:$C$275,3)='Player Input'!$B205,"OK",IF(VLOOKUP(AW205,'Player List'!$A$3:$C$275,2)=VLOOKUP($B205,'Lookup Lists'!$A$2:$C$23,3),"CS","Err"))))</f>
        <v>OK</v>
      </c>
      <c r="BS205" s="3" t="str">
        <f>IF(AX205=" ","OK",IF(ISBLANK(VLOOKUP(AX205,'Player List'!$A$3:$C$275,3)),"Err",IF(VLOOKUP(AX205,'Player List'!$A$3:$C$275,3)='Player Input'!$B205,"OK",IF(VLOOKUP(AX205,'Player List'!$A$3:$C$275,2)=VLOOKUP($B205,'Lookup Lists'!$A$2:$C$23,3),"CS","Err"))))</f>
        <v>OK</v>
      </c>
      <c r="BT205" s="3" t="str">
        <f>IF(AY205=" ","OK",IF(ISBLANK(VLOOKUP(AY205,'Player List'!$A$3:$C$275,3)),"Err",IF(VLOOKUP(AY205,'Player List'!$A$3:$C$275,3)='Player Input'!$B205,"OK",IF(VLOOKUP(AY205,'Player List'!$A$3:$C$275,2)=VLOOKUP($B205,'Lookup Lists'!$A$2:$C$23,3),"CS","Err"))))</f>
        <v>OK</v>
      </c>
      <c r="BU205" s="3" t="str">
        <f>IF(AZ205=" ","OK",IF(ISBLANK(VLOOKUP(AZ205,'Player List'!$A$3:$C$275,3)),"Err",IF(VLOOKUP(AZ205,'Player List'!$A$3:$C$275,3)='Player Input'!$B205,"OK",IF(VLOOKUP(AZ205,'Player List'!$A$3:$C$275,2)=VLOOKUP($B205,'Lookup Lists'!$A$2:$C$23,3),"CS","Err"))))</f>
        <v>OK</v>
      </c>
      <c r="BV205" s="3" t="str">
        <f>IF(BA205=" ","OK",IF(ISBLANK(VLOOKUP(BA205,'Player List'!$A$3:$C$275,3)),"Err",IF(VLOOKUP(BA205,'Player List'!$A$3:$C$275,3)='Player Input'!$B205,"OK",IF(VLOOKUP(BA205,'Player List'!$A$3:$C$275,2)=VLOOKUP($B205,'Lookup Lists'!$A$2:$C$23,3),"CS","Err"))))</f>
        <v>OK</v>
      </c>
      <c r="BW205" s="3" t="str">
        <f>IF(BB205=" ","OK",IF(ISBLANK(VLOOKUP(BB205,'Player List'!$A$3:$C$275,3)),"Err",IF(VLOOKUP(BB205,'Player List'!$A$3:$C$275,3)='Player Input'!$B205,"OK",IF(VLOOKUP(BB205,'Player List'!$A$3:$C$275,2)=VLOOKUP($B205,'Lookup Lists'!$A$2:$C$23,3),"CS","Err"))))</f>
        <v>OK</v>
      </c>
      <c r="BX205" s="3" t="str">
        <f>IF(BC205=" ","OK",IF(ISBLANK(VLOOKUP(BC205,'Player List'!$A$3:$C$275,3)),"Err",IF(VLOOKUP(BC205,'Player List'!$A$3:$C$275,3)='Player Input'!$B205,"OK",IF(VLOOKUP(BC205,'Player List'!$A$3:$C$275,2)=VLOOKUP($B205,'Lookup Lists'!$A$2:$C$23,3),"CS","Err"))))</f>
        <v>OK</v>
      </c>
      <c r="BY205" s="3" t="str">
        <f>IF(BD205=" ","OK",IF(ISBLANK(VLOOKUP(BD205,'Player List'!$A$3:$C$275,3)),"Err",IF(VLOOKUP(BD205,'Player List'!$A$3:$C$275,3)='Player Input'!$B205,"OK",IF(VLOOKUP(BD205,'Player List'!$A$3:$C$275,2)=VLOOKUP($B205,'Lookup Lists'!$A$2:$C$23,3),"CS","Err"))))</f>
        <v>OK</v>
      </c>
      <c r="BZ205" s="42" t="str">
        <f>IF(BE205=" ","OK",IF(ISBLANK(VLOOKUP(BE205,'Player List'!$A$3:$C$275,3)),"Err",IF(VLOOKUP(BE205,'Player List'!$A$3:$C$275,3)='Player Input'!$C205,"OK",IF(VLOOKUP(BE205,'Player List'!$A$3:$C$275,2)=VLOOKUP($C205,'Lookup Lists'!$A$2:$C$23,3),"CS","Err"))))</f>
        <v>OK</v>
      </c>
      <c r="CA205" s="3" t="str">
        <f>IF(BF205=" ","OK",IF(ISBLANK(VLOOKUP(BF205,'Player List'!$A$3:$C$275,3)),"Err",IF(VLOOKUP(BF205,'Player List'!$A$3:$C$275,3)='Player Input'!$C205,"OK",IF(VLOOKUP(BF205,'Player List'!$A$3:$C$275,2)=VLOOKUP($C205,'Lookup Lists'!$A$2:$C$23,3),"CS","Err"))))</f>
        <v>OK</v>
      </c>
      <c r="CB205" s="3" t="str">
        <f>IF(BG205=" ","OK",IF(ISBLANK(VLOOKUP(BG205,'Player List'!$A$3:$C$275,3)),"Err",IF(VLOOKUP(BG205,'Player List'!$A$3:$C$275,3)='Player Input'!$C205,"OK",IF(VLOOKUP(BG205,'Player List'!$A$3:$C$275,2)=VLOOKUP($C205,'Lookup Lists'!$A$2:$C$23,3),"CS","Err"))))</f>
        <v>OK</v>
      </c>
      <c r="CC205" s="3" t="str">
        <f>IF(BH205=" ","OK",IF(ISBLANK(VLOOKUP(BH205,'Player List'!$A$3:$C$275,3)),"Err",IF(VLOOKUP(BH205,'Player List'!$A$3:$C$275,3)='Player Input'!$C205,"OK",IF(VLOOKUP(BH205,'Player List'!$A$3:$C$275,2)=VLOOKUP($C205,'Lookup Lists'!$A$2:$C$23,3),"CS","Err"))))</f>
        <v>OK</v>
      </c>
      <c r="CD205" s="3" t="str">
        <f>IF(BI205=" ","OK",IF(ISBLANK(VLOOKUP(BI205,'Player List'!$A$3:$C$275,3)),"Err",IF(VLOOKUP(BI205,'Player List'!$A$3:$C$275,3)='Player Input'!$C205,"OK",IF(VLOOKUP(BI205,'Player List'!$A$3:$C$275,2)=VLOOKUP($C205,'Lookup Lists'!$A$2:$C$23,3),"CS","Err"))))</f>
        <v>OK</v>
      </c>
      <c r="CE205" s="3" t="str">
        <f>IF(BJ205=" ","OK",IF(ISBLANK(VLOOKUP(BJ205,'Player List'!$A$3:$C$275,3)),"Err",IF(VLOOKUP(BJ205,'Player List'!$A$3:$C$275,3)='Player Input'!$C205,"OK",IF(VLOOKUP(BJ205,'Player List'!$A$3:$C$275,2)=VLOOKUP($C205,'Lookup Lists'!$A$2:$C$23,3),"CS","Err"))))</f>
        <v>OK</v>
      </c>
      <c r="CF205" s="3" t="str">
        <f>IF(BK205=" ","OK",IF(ISBLANK(VLOOKUP(BK205,'Player List'!$A$3:$C$275,3)),"Err",IF(VLOOKUP(BK205,'Player List'!$A$3:$C$275,3)='Player Input'!$C205,"OK",IF(VLOOKUP(BK205,'Player List'!$A$3:$C$275,2)=VLOOKUP($C205,'Lookup Lists'!$A$2:$C$23,3),"CS","Err"))))</f>
        <v>OK</v>
      </c>
      <c r="CG205" s="3" t="str">
        <f>IF(BL205=" ","OK",IF(ISBLANK(VLOOKUP(BL205,'Player List'!$A$3:$C$275,3)),"Err",IF(VLOOKUP(BL205,'Player List'!$A$3:$C$275,3)='Player Input'!$C205,"OK",IF(VLOOKUP(BL205,'Player List'!$A$3:$C$275,2)=VLOOKUP($C205,'Lookup Lists'!$A$2:$C$23,3),"CS","Err"))))</f>
        <v>OK</v>
      </c>
      <c r="CH205" s="3" t="str">
        <f>IF(BM205=" ","OK",IF(ISBLANK(VLOOKUP(BM205,'Player List'!$A$3:$C$275,3)),"Err",IF(VLOOKUP(BM205,'Player List'!$A$3:$C$275,3)='Player Input'!$C205,"OK",IF(VLOOKUP(BM205,'Player List'!$A$3:$C$275,2)=VLOOKUP($C205,'Lookup Lists'!$A$2:$C$23,3),"CS","Err"))))</f>
        <v>OK</v>
      </c>
      <c r="CI205" s="43" t="str">
        <f>IF(BN205=" ","OK",IF(ISBLANK(VLOOKUP(BN205,'Player List'!$A$3:$C$275,3)),"Err",IF(VLOOKUP(BN205,'Player List'!$A$3:$C$275,3)='Player Input'!$C205,"OK",IF(VLOOKUP(BN205,'Player List'!$A$3:$C$275,2)=VLOOKUP($C205,'Lookup Lists'!$A$2:$C$23,3),"CS","Err"))))</f>
        <v>OK</v>
      </c>
    </row>
    <row r="206" spans="1:87" x14ac:dyDescent="0.2">
      <c r="A206" s="90">
        <v>42807</v>
      </c>
      <c r="B206" s="89" t="s">
        <v>11</v>
      </c>
      <c r="C206" s="89" t="s">
        <v>269</v>
      </c>
      <c r="D206" s="60" t="str">
        <f t="shared" si="127"/>
        <v>CS</v>
      </c>
      <c r="E206" s="42">
        <v>126</v>
      </c>
      <c r="F206" s="46" t="str">
        <f>VLOOKUP(E206,'Player List'!$A$3:$F$275,6)</f>
        <v>R JOSEPH</v>
      </c>
      <c r="G206" s="3">
        <v>132</v>
      </c>
      <c r="H206" s="46" t="str">
        <f>VLOOKUP(G206,'Player List'!$A$3:$F$275,6)</f>
        <v>G BIGGS</v>
      </c>
      <c r="I206" s="3">
        <v>125</v>
      </c>
      <c r="J206" s="46" t="str">
        <f>VLOOKUP(I206,'Player List'!$A$3:$F$275,6)</f>
        <v>M POWELL</v>
      </c>
      <c r="K206" s="3">
        <v>123</v>
      </c>
      <c r="L206" s="46" t="str">
        <f>VLOOKUP(K206,'Player List'!$A$3:$F$275,6)</f>
        <v>J HARRIS</v>
      </c>
      <c r="M206" s="42">
        <v>124</v>
      </c>
      <c r="N206" s="46" t="str">
        <f>VLOOKUP(M206,'Player List'!$A$3:$F$275,6)</f>
        <v>E POWELL</v>
      </c>
      <c r="O206" s="3">
        <v>131</v>
      </c>
      <c r="P206" s="46" t="str">
        <f>VLOOKUP(O206,'Player List'!$A$3:$F$275,6)</f>
        <v>A BIGGS</v>
      </c>
      <c r="Q206" s="3">
        <v>127</v>
      </c>
      <c r="R206" s="46" t="str">
        <f>VLOOKUP(Q206,'Player List'!$A$3:$F$275,6)</f>
        <v>E JOSEPH</v>
      </c>
      <c r="S206" s="3">
        <v>133</v>
      </c>
      <c r="T206" s="47" t="str">
        <f>VLOOKUP(S206,'Player List'!$A$3:$F$275,6)</f>
        <v>M CINDEREY</v>
      </c>
      <c r="U206" s="46"/>
      <c r="V206" s="46" t="e">
        <f>VLOOKUP(U206,'Player List'!$A$3:$F$275,6)</f>
        <v>#N/A</v>
      </c>
      <c r="W206" s="46"/>
      <c r="X206" s="47" t="e">
        <f>VLOOKUP(W206,'Player List'!$A$3:$F$275,6)</f>
        <v>#N/A</v>
      </c>
      <c r="Y206" s="34"/>
      <c r="Z206" s="42">
        <v>11</v>
      </c>
      <c r="AA206" s="46" t="str">
        <f>VLOOKUP(Z206,'Player List'!$A$3:$F$275,6)</f>
        <v>D WARREN</v>
      </c>
      <c r="AB206" s="3">
        <v>366</v>
      </c>
      <c r="AC206" s="46" t="str">
        <f>VLOOKUP(AB206,'Player List'!$A$3:$F$275,6)</f>
        <v>J WOAKES</v>
      </c>
      <c r="AD206" s="3">
        <v>130</v>
      </c>
      <c r="AE206" s="46" t="str">
        <f>VLOOKUP(AD206,'Player List'!$A$3:$F$275,6)</f>
        <v>T GRIFFITHS</v>
      </c>
      <c r="AF206" s="3">
        <v>4</v>
      </c>
      <c r="AG206" s="47" t="str">
        <f>VLOOKUP(AF206,'Player List'!$A$3:$F$275,6)</f>
        <v>R HANCOCK</v>
      </c>
      <c r="AH206" s="42">
        <v>3</v>
      </c>
      <c r="AI206" s="46" t="str">
        <f>VLOOKUP(AH206,'Player List'!$A$3:$F$275,6)</f>
        <v>E EVANS</v>
      </c>
      <c r="AJ206" s="3">
        <v>286</v>
      </c>
      <c r="AK206" s="46" t="str">
        <f>VLOOKUP(AJ206,'Player List'!$A$3:$F$275,6)</f>
        <v>M CONWAY</v>
      </c>
      <c r="AL206" s="3">
        <v>4</v>
      </c>
      <c r="AM206" s="46" t="str">
        <f>VLOOKUP(AL206,'Player List'!$A$3:$F$275,6)</f>
        <v>R HANCOCK</v>
      </c>
      <c r="AN206" s="3">
        <v>5</v>
      </c>
      <c r="AO206" s="47" t="str">
        <f>VLOOKUP(AN206,'Player List'!$A$3:$F$275,6)</f>
        <v>M MORTIMER</v>
      </c>
      <c r="AP206" s="46"/>
      <c r="AQ206" s="46" t="e">
        <f>VLOOKUP(AP206,'Player List'!$A$3:$F$275,6)</f>
        <v>#N/A</v>
      </c>
      <c r="AR206" s="46"/>
      <c r="AS206" s="47" t="e">
        <f>VLOOKUP(AR206,'Player List'!$A$3:$F$275,6)</f>
        <v>#N/A</v>
      </c>
      <c r="AU206" s="42">
        <f t="shared" si="128"/>
        <v>126</v>
      </c>
      <c r="AV206" s="3">
        <f t="shared" si="129"/>
        <v>132</v>
      </c>
      <c r="AW206" s="3">
        <f t="shared" si="130"/>
        <v>125</v>
      </c>
      <c r="AX206" s="3">
        <f t="shared" si="131"/>
        <v>123</v>
      </c>
      <c r="AY206" s="3">
        <f t="shared" si="132"/>
        <v>124</v>
      </c>
      <c r="AZ206" s="3">
        <f t="shared" si="133"/>
        <v>131</v>
      </c>
      <c r="BA206" s="3">
        <f t="shared" si="134"/>
        <v>127</v>
      </c>
      <c r="BB206" s="3">
        <f t="shared" si="135"/>
        <v>133</v>
      </c>
      <c r="BC206" s="3" t="str">
        <f t="shared" si="136"/>
        <v xml:space="preserve"> </v>
      </c>
      <c r="BD206" s="3" t="str">
        <f t="shared" si="137"/>
        <v xml:space="preserve"> </v>
      </c>
      <c r="BE206" s="42">
        <f t="shared" si="138"/>
        <v>11</v>
      </c>
      <c r="BF206" s="3">
        <f t="shared" si="139"/>
        <v>366</v>
      </c>
      <c r="BG206" s="3">
        <f t="shared" si="140"/>
        <v>130</v>
      </c>
      <c r="BH206" s="3">
        <f t="shared" si="141"/>
        <v>4</v>
      </c>
      <c r="BI206" s="3">
        <f t="shared" si="142"/>
        <v>3</v>
      </c>
      <c r="BJ206" s="3">
        <f t="shared" si="143"/>
        <v>286</v>
      </c>
      <c r="BK206" s="3">
        <f t="shared" si="144"/>
        <v>4</v>
      </c>
      <c r="BL206" s="3">
        <f t="shared" si="145"/>
        <v>5</v>
      </c>
      <c r="BM206" s="3" t="str">
        <f t="shared" si="146"/>
        <v xml:space="preserve"> </v>
      </c>
      <c r="BN206" s="43" t="str">
        <f t="shared" si="147"/>
        <v xml:space="preserve"> </v>
      </c>
      <c r="BP206" s="42" t="str">
        <f>IF(AU206=" ","OK",IF(ISBLANK(VLOOKUP(AU206,'Player List'!$A$3:$C$275,3)),"Err",IF(VLOOKUP(AU206,'Player List'!$A$3:$C$275,3)='Player Input'!$B206,"OK",IF(VLOOKUP(AU206,'Player List'!$A$3:$C$275,2)=VLOOKUP($B206,'Lookup Lists'!$A$2:$C$23,3),"CS","Err"))))</f>
        <v>OK</v>
      </c>
      <c r="BQ206" s="3" t="str">
        <f>IF(AV206=" ","OK",IF(ISBLANK(VLOOKUP(AV206,'Player List'!$A$3:$C$275,3)),"Err",IF(VLOOKUP(AV206,'Player List'!$A$3:$C$275,3)='Player Input'!$B206,"OK",IF(VLOOKUP(AV206,'Player List'!$A$3:$C$275,2)=VLOOKUP($B206,'Lookup Lists'!$A$2:$C$23,3),"CS","Err"))))</f>
        <v>OK</v>
      </c>
      <c r="BR206" s="3" t="str">
        <f>IF(AW206=" ","OK",IF(ISBLANK(VLOOKUP(AW206,'Player List'!$A$3:$C$275,3)),"Err",IF(VLOOKUP(AW206,'Player List'!$A$3:$C$275,3)='Player Input'!$B206,"OK",IF(VLOOKUP(AW206,'Player List'!$A$3:$C$275,2)=VLOOKUP($B206,'Lookup Lists'!$A$2:$C$23,3),"CS","Err"))))</f>
        <v>OK</v>
      </c>
      <c r="BS206" s="3" t="str">
        <f>IF(AX206=" ","OK",IF(ISBLANK(VLOOKUP(AX206,'Player List'!$A$3:$C$275,3)),"Err",IF(VLOOKUP(AX206,'Player List'!$A$3:$C$275,3)='Player Input'!$B206,"OK",IF(VLOOKUP(AX206,'Player List'!$A$3:$C$275,2)=VLOOKUP($B206,'Lookup Lists'!$A$2:$C$23,3),"CS","Err"))))</f>
        <v>OK</v>
      </c>
      <c r="BT206" s="3" t="str">
        <f>IF(AY206=" ","OK",IF(ISBLANK(VLOOKUP(AY206,'Player List'!$A$3:$C$275,3)),"Err",IF(VLOOKUP(AY206,'Player List'!$A$3:$C$275,3)='Player Input'!$B206,"OK",IF(VLOOKUP(AY206,'Player List'!$A$3:$C$275,2)=VLOOKUP($B206,'Lookup Lists'!$A$2:$C$23,3),"CS","Err"))))</f>
        <v>OK</v>
      </c>
      <c r="BU206" s="3" t="str">
        <f>IF(AZ206=" ","OK",IF(ISBLANK(VLOOKUP(AZ206,'Player List'!$A$3:$C$275,3)),"Err",IF(VLOOKUP(AZ206,'Player List'!$A$3:$C$275,3)='Player Input'!$B206,"OK",IF(VLOOKUP(AZ206,'Player List'!$A$3:$C$275,2)=VLOOKUP($B206,'Lookup Lists'!$A$2:$C$23,3),"CS","Err"))))</f>
        <v>OK</v>
      </c>
      <c r="BV206" s="3" t="str">
        <f>IF(BA206=" ","OK",IF(ISBLANK(VLOOKUP(BA206,'Player List'!$A$3:$C$275,3)),"Err",IF(VLOOKUP(BA206,'Player List'!$A$3:$C$275,3)='Player Input'!$B206,"OK",IF(VLOOKUP(BA206,'Player List'!$A$3:$C$275,2)=VLOOKUP($B206,'Lookup Lists'!$A$2:$C$23,3),"CS","Err"))))</f>
        <v>OK</v>
      </c>
      <c r="BW206" s="3" t="str">
        <f>IF(BB206=" ","OK",IF(ISBLANK(VLOOKUP(BB206,'Player List'!$A$3:$C$275,3)),"Err",IF(VLOOKUP(BB206,'Player List'!$A$3:$C$275,3)='Player Input'!$B206,"OK",IF(VLOOKUP(BB206,'Player List'!$A$3:$C$275,2)=VLOOKUP($B206,'Lookup Lists'!$A$2:$C$23,3),"CS","Err"))))</f>
        <v>OK</v>
      </c>
      <c r="BX206" s="3" t="str">
        <f>IF(BC206=" ","OK",IF(ISBLANK(VLOOKUP(BC206,'Player List'!$A$3:$C$275,3)),"Err",IF(VLOOKUP(BC206,'Player List'!$A$3:$C$275,3)='Player Input'!$B206,"OK",IF(VLOOKUP(BC206,'Player List'!$A$3:$C$275,2)=VLOOKUP($B206,'Lookup Lists'!$A$2:$C$23,3),"CS","Err"))))</f>
        <v>OK</v>
      </c>
      <c r="BY206" s="3" t="str">
        <f>IF(BD206=" ","OK",IF(ISBLANK(VLOOKUP(BD206,'Player List'!$A$3:$C$275,3)),"Err",IF(VLOOKUP(BD206,'Player List'!$A$3:$C$275,3)='Player Input'!$B206,"OK",IF(VLOOKUP(BD206,'Player List'!$A$3:$C$275,2)=VLOOKUP($B206,'Lookup Lists'!$A$2:$C$23,3),"CS","Err"))))</f>
        <v>OK</v>
      </c>
      <c r="BZ206" s="42" t="str">
        <f>IF(BE206=" ","OK",IF(ISBLANK(VLOOKUP(BE206,'Player List'!$A$3:$C$275,3)),"Err",IF(VLOOKUP(BE206,'Player List'!$A$3:$C$275,3)='Player Input'!$C206,"OK",IF(VLOOKUP(BE206,'Player List'!$A$3:$C$275,2)=VLOOKUP($C206,'Lookup Lists'!$A$2:$C$23,3),"CS","Err"))))</f>
        <v>OK</v>
      </c>
      <c r="CA206" s="3" t="str">
        <f>IF(BF206=" ","OK",IF(ISBLANK(VLOOKUP(BF206,'Player List'!$A$3:$C$275,3)),"Err",IF(VLOOKUP(BF206,'Player List'!$A$3:$C$275,3)='Player Input'!$C206,"OK",IF(VLOOKUP(BF206,'Player List'!$A$3:$C$275,2)=VLOOKUP($C206,'Lookup Lists'!$A$2:$C$23,3),"CS","Err"))))</f>
        <v>CS</v>
      </c>
      <c r="CB206" s="3" t="str">
        <f>IF(BG206=" ","OK",IF(ISBLANK(VLOOKUP(BG206,'Player List'!$A$3:$C$275,3)),"Err",IF(VLOOKUP(BG206,'Player List'!$A$3:$C$275,3)='Player Input'!$C206,"OK",IF(VLOOKUP(BG206,'Player List'!$A$3:$C$275,2)=VLOOKUP($C206,'Lookup Lists'!$A$2:$C$23,3),"CS","Err"))))</f>
        <v>OK</v>
      </c>
      <c r="CC206" s="3" t="str">
        <f>IF(BH206=" ","OK",IF(ISBLANK(VLOOKUP(BH206,'Player List'!$A$3:$C$275,3)),"Err",IF(VLOOKUP(BH206,'Player List'!$A$3:$C$275,3)='Player Input'!$C206,"OK",IF(VLOOKUP(BH206,'Player List'!$A$3:$C$275,2)=VLOOKUP($C206,'Lookup Lists'!$A$2:$C$23,3),"CS","Err"))))</f>
        <v>OK</v>
      </c>
      <c r="CD206" s="3" t="str">
        <f>IF(BI206=" ","OK",IF(ISBLANK(VLOOKUP(BI206,'Player List'!$A$3:$C$275,3)),"Err",IF(VLOOKUP(BI206,'Player List'!$A$3:$C$275,3)='Player Input'!$C206,"OK",IF(VLOOKUP(BI206,'Player List'!$A$3:$C$275,2)=VLOOKUP($C206,'Lookup Lists'!$A$2:$C$23,3),"CS","Err"))))</f>
        <v>OK</v>
      </c>
      <c r="CE206" s="3" t="str">
        <f>IF(BJ206=" ","OK",IF(ISBLANK(VLOOKUP(BJ206,'Player List'!$A$3:$C$275,3)),"Err",IF(VLOOKUP(BJ206,'Player List'!$A$3:$C$275,3)='Player Input'!$C206,"OK",IF(VLOOKUP(BJ206,'Player List'!$A$3:$C$275,2)=VLOOKUP($C206,'Lookup Lists'!$A$2:$C$23,3),"CS","Err"))))</f>
        <v>OK</v>
      </c>
      <c r="CF206" s="3" t="str">
        <f>IF(BK206=" ","OK",IF(ISBLANK(VLOOKUP(BK206,'Player List'!$A$3:$C$275,3)),"Err",IF(VLOOKUP(BK206,'Player List'!$A$3:$C$275,3)='Player Input'!$C206,"OK",IF(VLOOKUP(BK206,'Player List'!$A$3:$C$275,2)=VLOOKUP($C206,'Lookup Lists'!$A$2:$C$23,3),"CS","Err"))))</f>
        <v>OK</v>
      </c>
      <c r="CG206" s="3" t="str">
        <f>IF(BL206=" ","OK",IF(ISBLANK(VLOOKUP(BL206,'Player List'!$A$3:$C$275,3)),"Err",IF(VLOOKUP(BL206,'Player List'!$A$3:$C$275,3)='Player Input'!$C206,"OK",IF(VLOOKUP(BL206,'Player List'!$A$3:$C$275,2)=VLOOKUP($C206,'Lookup Lists'!$A$2:$C$23,3),"CS","Err"))))</f>
        <v>OK</v>
      </c>
      <c r="CH206" s="3" t="str">
        <f>IF(BM206=" ","OK",IF(ISBLANK(VLOOKUP(BM206,'Player List'!$A$3:$C$275,3)),"Err",IF(VLOOKUP(BM206,'Player List'!$A$3:$C$275,3)='Player Input'!$C206,"OK",IF(VLOOKUP(BM206,'Player List'!$A$3:$C$275,2)=VLOOKUP($C206,'Lookup Lists'!$A$2:$C$23,3),"CS","Err"))))</f>
        <v>OK</v>
      </c>
      <c r="CI206" s="43" t="str">
        <f>IF(BN206=" ","OK",IF(ISBLANK(VLOOKUP(BN206,'Player List'!$A$3:$C$275,3)),"Err",IF(VLOOKUP(BN206,'Player List'!$A$3:$C$275,3)='Player Input'!$C206,"OK",IF(VLOOKUP(BN206,'Player List'!$A$3:$C$275,2)=VLOOKUP($C206,'Lookup Lists'!$A$2:$C$23,3),"CS","Err"))))</f>
        <v>OK</v>
      </c>
    </row>
    <row r="207" spans="1:87" x14ac:dyDescent="0.2">
      <c r="A207" s="90">
        <v>42808</v>
      </c>
      <c r="B207" s="89" t="s">
        <v>272</v>
      </c>
      <c r="C207" s="89" t="s">
        <v>270</v>
      </c>
      <c r="D207" s="60" t="str">
        <f t="shared" si="127"/>
        <v>OK</v>
      </c>
      <c r="E207" s="42">
        <v>157</v>
      </c>
      <c r="F207" s="46" t="str">
        <f>VLOOKUP(E207,'Player List'!$A$3:$F$275,6)</f>
        <v>S DIX</v>
      </c>
      <c r="G207" s="3">
        <v>165</v>
      </c>
      <c r="H207" s="46" t="str">
        <f>VLOOKUP(G207,'Player List'!$A$3:$F$275,6)</f>
        <v>P COOK</v>
      </c>
      <c r="I207" s="3">
        <v>155</v>
      </c>
      <c r="J207" s="46" t="str">
        <f>VLOOKUP(I207,'Player List'!$A$3:$F$275,6)</f>
        <v>H CHURCHILL</v>
      </c>
      <c r="K207" s="3">
        <v>162</v>
      </c>
      <c r="L207" s="46" t="str">
        <f>VLOOKUP(K207,'Player List'!$A$3:$F$275,6)</f>
        <v>D MILLS</v>
      </c>
      <c r="M207" s="42">
        <v>160</v>
      </c>
      <c r="N207" s="46" t="str">
        <f>VLOOKUP(M207,'Player List'!$A$3:$F$275,6)</f>
        <v>L COLE</v>
      </c>
      <c r="O207" s="3">
        <v>156</v>
      </c>
      <c r="P207" s="46" t="str">
        <f>VLOOKUP(O207,'Player List'!$A$3:$F$275,6)</f>
        <v>J CHURCHILL</v>
      </c>
      <c r="Q207" s="3">
        <v>319</v>
      </c>
      <c r="R207" s="46" t="str">
        <f>VLOOKUP(Q207,'Player List'!$A$3:$F$275,6)</f>
        <v>R PEARCE</v>
      </c>
      <c r="S207" s="3">
        <v>166</v>
      </c>
      <c r="T207" s="47" t="str">
        <f>VLOOKUP(S207,'Player List'!$A$3:$F$275,6)</f>
        <v>J PERKS</v>
      </c>
      <c r="U207" s="46"/>
      <c r="V207" s="46" t="e">
        <f>VLOOKUP(U207,'Player List'!$A$3:$F$275,6)</f>
        <v>#N/A</v>
      </c>
      <c r="W207" s="46"/>
      <c r="X207" s="47" t="e">
        <f>VLOOKUP(W207,'Player List'!$A$3:$F$275,6)</f>
        <v>#N/A</v>
      </c>
      <c r="Y207" s="34"/>
      <c r="Z207" s="42">
        <v>366</v>
      </c>
      <c r="AA207" s="46" t="str">
        <f>VLOOKUP(Z207,'Player List'!$A$3:$F$275,6)</f>
        <v>J WOAKES</v>
      </c>
      <c r="AB207" s="3">
        <v>320</v>
      </c>
      <c r="AC207" s="46" t="str">
        <f>VLOOKUP(AB207,'Player List'!$A$3:$F$275,6)</f>
        <v>C BIRKIN</v>
      </c>
      <c r="AD207" s="3">
        <v>12</v>
      </c>
      <c r="AE207" s="46" t="str">
        <f>VLOOKUP(AD207,'Player List'!$A$3:$F$275,6)</f>
        <v>J BARRATT</v>
      </c>
      <c r="AF207" s="3">
        <v>13</v>
      </c>
      <c r="AG207" s="47" t="str">
        <f>VLOOKUP(AF207,'Player List'!$A$3:$F$275,6)</f>
        <v>G BYWATER</v>
      </c>
      <c r="AH207" s="42">
        <v>21</v>
      </c>
      <c r="AI207" s="46" t="str">
        <f>VLOOKUP(AH207,'Player List'!$A$3:$F$275,6)</f>
        <v>O WATKINS</v>
      </c>
      <c r="AJ207" s="3">
        <v>365</v>
      </c>
      <c r="AK207" s="46" t="str">
        <f>VLOOKUP(AJ207,'Player List'!$A$3:$F$275,6)</f>
        <v>A MARFELL</v>
      </c>
      <c r="AL207" s="3">
        <v>273</v>
      </c>
      <c r="AM207" s="46" t="str">
        <f>VLOOKUP(AL207,'Player List'!$A$3:$F$275,6)</f>
        <v>J BEVAN</v>
      </c>
      <c r="AN207" s="3">
        <v>14</v>
      </c>
      <c r="AO207" s="47" t="str">
        <f>VLOOKUP(AN207,'Player List'!$A$3:$F$275,6)</f>
        <v>D BYWATER</v>
      </c>
      <c r="AP207" s="46"/>
      <c r="AQ207" s="46" t="e">
        <f>VLOOKUP(AP207,'Player List'!$A$3:$F$275,6)</f>
        <v>#N/A</v>
      </c>
      <c r="AR207" s="46"/>
      <c r="AS207" s="47" t="e">
        <f>VLOOKUP(AR207,'Player List'!$A$3:$F$275,6)</f>
        <v>#N/A</v>
      </c>
      <c r="AU207" s="42">
        <f t="shared" si="128"/>
        <v>157</v>
      </c>
      <c r="AV207" s="3">
        <f t="shared" si="129"/>
        <v>165</v>
      </c>
      <c r="AW207" s="3">
        <f t="shared" si="130"/>
        <v>155</v>
      </c>
      <c r="AX207" s="3">
        <f t="shared" si="131"/>
        <v>162</v>
      </c>
      <c r="AY207" s="3">
        <f t="shared" si="132"/>
        <v>160</v>
      </c>
      <c r="AZ207" s="3">
        <f t="shared" si="133"/>
        <v>156</v>
      </c>
      <c r="BA207" s="3">
        <f t="shared" si="134"/>
        <v>319</v>
      </c>
      <c r="BB207" s="3">
        <f t="shared" si="135"/>
        <v>166</v>
      </c>
      <c r="BC207" s="3" t="str">
        <f t="shared" si="136"/>
        <v xml:space="preserve"> </v>
      </c>
      <c r="BD207" s="3" t="str">
        <f t="shared" si="137"/>
        <v xml:space="preserve"> </v>
      </c>
      <c r="BE207" s="42">
        <f t="shared" si="138"/>
        <v>366</v>
      </c>
      <c r="BF207" s="3">
        <f t="shared" si="139"/>
        <v>320</v>
      </c>
      <c r="BG207" s="3">
        <f t="shared" si="140"/>
        <v>12</v>
      </c>
      <c r="BH207" s="3">
        <f t="shared" si="141"/>
        <v>13</v>
      </c>
      <c r="BI207" s="3">
        <f t="shared" si="142"/>
        <v>21</v>
      </c>
      <c r="BJ207" s="3">
        <f t="shared" si="143"/>
        <v>365</v>
      </c>
      <c r="BK207" s="3">
        <f t="shared" si="144"/>
        <v>273</v>
      </c>
      <c r="BL207" s="3">
        <f t="shared" si="145"/>
        <v>14</v>
      </c>
      <c r="BM207" s="3" t="str">
        <f t="shared" si="146"/>
        <v xml:space="preserve"> </v>
      </c>
      <c r="BN207" s="43" t="str">
        <f t="shared" si="147"/>
        <v xml:space="preserve"> </v>
      </c>
      <c r="BP207" s="42" t="str">
        <f>IF(AU207=" ","OK",IF(ISBLANK(VLOOKUP(AU207,'Player List'!$A$3:$C$275,3)),"Err",IF(VLOOKUP(AU207,'Player List'!$A$3:$C$275,3)='Player Input'!$B207,"OK",IF(VLOOKUP(AU207,'Player List'!$A$3:$C$275,2)=VLOOKUP($B207,'Lookup Lists'!$A$2:$C$23,3),"CS","Err"))))</f>
        <v>OK</v>
      </c>
      <c r="BQ207" s="3" t="str">
        <f>IF(AV207=" ","OK",IF(ISBLANK(VLOOKUP(AV207,'Player List'!$A$3:$C$275,3)),"Err",IF(VLOOKUP(AV207,'Player List'!$A$3:$C$275,3)='Player Input'!$B207,"OK",IF(VLOOKUP(AV207,'Player List'!$A$3:$C$275,2)=VLOOKUP($B207,'Lookup Lists'!$A$2:$C$23,3),"CS","Err"))))</f>
        <v>OK</v>
      </c>
      <c r="BR207" s="3" t="str">
        <f>IF(AW207=" ","OK",IF(ISBLANK(VLOOKUP(AW207,'Player List'!$A$3:$C$275,3)),"Err",IF(VLOOKUP(AW207,'Player List'!$A$3:$C$275,3)='Player Input'!$B207,"OK",IF(VLOOKUP(AW207,'Player List'!$A$3:$C$275,2)=VLOOKUP($B207,'Lookup Lists'!$A$2:$C$23,3),"CS","Err"))))</f>
        <v>OK</v>
      </c>
      <c r="BS207" s="3" t="str">
        <f>IF(AX207=" ","OK",IF(ISBLANK(VLOOKUP(AX207,'Player List'!$A$3:$C$275,3)),"Err",IF(VLOOKUP(AX207,'Player List'!$A$3:$C$275,3)='Player Input'!$B207,"OK",IF(VLOOKUP(AX207,'Player List'!$A$3:$C$275,2)=VLOOKUP($B207,'Lookup Lists'!$A$2:$C$23,3),"CS","Err"))))</f>
        <v>OK</v>
      </c>
      <c r="BT207" s="3" t="str">
        <f>IF(AY207=" ","OK",IF(ISBLANK(VLOOKUP(AY207,'Player List'!$A$3:$C$275,3)),"Err",IF(VLOOKUP(AY207,'Player List'!$A$3:$C$275,3)='Player Input'!$B207,"OK",IF(VLOOKUP(AY207,'Player List'!$A$3:$C$275,2)=VLOOKUP($B207,'Lookup Lists'!$A$2:$C$23,3),"CS","Err"))))</f>
        <v>OK</v>
      </c>
      <c r="BU207" s="3" t="str">
        <f>IF(AZ207=" ","OK",IF(ISBLANK(VLOOKUP(AZ207,'Player List'!$A$3:$C$275,3)),"Err",IF(VLOOKUP(AZ207,'Player List'!$A$3:$C$275,3)='Player Input'!$B207,"OK",IF(VLOOKUP(AZ207,'Player List'!$A$3:$C$275,2)=VLOOKUP($B207,'Lookup Lists'!$A$2:$C$23,3),"CS","Err"))))</f>
        <v>OK</v>
      </c>
      <c r="BV207" s="3" t="str">
        <f>IF(BA207=" ","OK",IF(ISBLANK(VLOOKUP(BA207,'Player List'!$A$3:$C$275,3)),"Err",IF(VLOOKUP(BA207,'Player List'!$A$3:$C$275,3)='Player Input'!$B207,"OK",IF(VLOOKUP(BA207,'Player List'!$A$3:$C$275,2)=VLOOKUP($B207,'Lookup Lists'!$A$2:$C$23,3),"CS","Err"))))</f>
        <v>OK</v>
      </c>
      <c r="BW207" s="3" t="str">
        <f>IF(BB207=" ","OK",IF(ISBLANK(VLOOKUP(BB207,'Player List'!$A$3:$C$275,3)),"Err",IF(VLOOKUP(BB207,'Player List'!$A$3:$C$275,3)='Player Input'!$B207,"OK",IF(VLOOKUP(BB207,'Player List'!$A$3:$C$275,2)=VLOOKUP($B207,'Lookup Lists'!$A$2:$C$23,3),"CS","Err"))))</f>
        <v>OK</v>
      </c>
      <c r="BX207" s="3" t="str">
        <f>IF(BC207=" ","OK",IF(ISBLANK(VLOOKUP(BC207,'Player List'!$A$3:$C$275,3)),"Err",IF(VLOOKUP(BC207,'Player List'!$A$3:$C$275,3)='Player Input'!$B207,"OK",IF(VLOOKUP(BC207,'Player List'!$A$3:$C$275,2)=VLOOKUP($B207,'Lookup Lists'!$A$2:$C$23,3),"CS","Err"))))</f>
        <v>OK</v>
      </c>
      <c r="BY207" s="3" t="str">
        <f>IF(BD207=" ","OK",IF(ISBLANK(VLOOKUP(BD207,'Player List'!$A$3:$C$275,3)),"Err",IF(VLOOKUP(BD207,'Player List'!$A$3:$C$275,3)='Player Input'!$B207,"OK",IF(VLOOKUP(BD207,'Player List'!$A$3:$C$275,2)=VLOOKUP($B207,'Lookup Lists'!$A$2:$C$23,3),"CS","Err"))))</f>
        <v>OK</v>
      </c>
      <c r="BZ207" s="42" t="str">
        <f>IF(BE207=" ","OK",IF(ISBLANK(VLOOKUP(BE207,'Player List'!$A$3:$C$275,3)),"Err",IF(VLOOKUP(BE207,'Player List'!$A$3:$C$275,3)='Player Input'!$C207,"OK",IF(VLOOKUP(BE207,'Player List'!$A$3:$C$275,2)=VLOOKUP($C207,'Lookup Lists'!$A$2:$C$23,3),"CS","Err"))))</f>
        <v>OK</v>
      </c>
      <c r="CA207" s="3" t="str">
        <f>IF(BF207=" ","OK",IF(ISBLANK(VLOOKUP(BF207,'Player List'!$A$3:$C$275,3)),"Err",IF(VLOOKUP(BF207,'Player List'!$A$3:$C$275,3)='Player Input'!$C207,"OK",IF(VLOOKUP(BF207,'Player List'!$A$3:$C$275,2)=VLOOKUP($C207,'Lookup Lists'!$A$2:$C$23,3),"CS","Err"))))</f>
        <v>OK</v>
      </c>
      <c r="CB207" s="3" t="str">
        <f>IF(BG207=" ","OK",IF(ISBLANK(VLOOKUP(BG207,'Player List'!$A$3:$C$275,3)),"Err",IF(VLOOKUP(BG207,'Player List'!$A$3:$C$275,3)='Player Input'!$C207,"OK",IF(VLOOKUP(BG207,'Player List'!$A$3:$C$275,2)=VLOOKUP($C207,'Lookup Lists'!$A$2:$C$23,3),"CS","Err"))))</f>
        <v>OK</v>
      </c>
      <c r="CC207" s="3" t="str">
        <f>IF(BH207=" ","OK",IF(ISBLANK(VLOOKUP(BH207,'Player List'!$A$3:$C$275,3)),"Err",IF(VLOOKUP(BH207,'Player List'!$A$3:$C$275,3)='Player Input'!$C207,"OK",IF(VLOOKUP(BH207,'Player List'!$A$3:$C$275,2)=VLOOKUP($C207,'Lookup Lists'!$A$2:$C$23,3),"CS","Err"))))</f>
        <v>OK</v>
      </c>
      <c r="CD207" s="3" t="str">
        <f>IF(BI207=" ","OK",IF(ISBLANK(VLOOKUP(BI207,'Player List'!$A$3:$C$275,3)),"Err",IF(VLOOKUP(BI207,'Player List'!$A$3:$C$275,3)='Player Input'!$C207,"OK",IF(VLOOKUP(BI207,'Player List'!$A$3:$C$275,2)=VLOOKUP($C207,'Lookup Lists'!$A$2:$C$23,3),"CS","Err"))))</f>
        <v>OK</v>
      </c>
      <c r="CE207" s="3" t="str">
        <f>IF(BJ207=" ","OK",IF(ISBLANK(VLOOKUP(BJ207,'Player List'!$A$3:$C$275,3)),"Err",IF(VLOOKUP(BJ207,'Player List'!$A$3:$C$275,3)='Player Input'!$C207,"OK",IF(VLOOKUP(BJ207,'Player List'!$A$3:$C$275,2)=VLOOKUP($C207,'Lookup Lists'!$A$2:$C$23,3),"CS","Err"))))</f>
        <v>OK</v>
      </c>
      <c r="CF207" s="3" t="str">
        <f>IF(BK207=" ","OK",IF(ISBLANK(VLOOKUP(BK207,'Player List'!$A$3:$C$275,3)),"Err",IF(VLOOKUP(BK207,'Player List'!$A$3:$C$275,3)='Player Input'!$C207,"OK",IF(VLOOKUP(BK207,'Player List'!$A$3:$C$275,2)=VLOOKUP($C207,'Lookup Lists'!$A$2:$C$23,3),"CS","Err"))))</f>
        <v>OK</v>
      </c>
      <c r="CG207" s="3" t="str">
        <f>IF(BL207=" ","OK",IF(ISBLANK(VLOOKUP(BL207,'Player List'!$A$3:$C$275,3)),"Err",IF(VLOOKUP(BL207,'Player List'!$A$3:$C$275,3)='Player Input'!$C207,"OK",IF(VLOOKUP(BL207,'Player List'!$A$3:$C$275,2)=VLOOKUP($C207,'Lookup Lists'!$A$2:$C$23,3),"CS","Err"))))</f>
        <v>OK</v>
      </c>
      <c r="CH207" s="3" t="str">
        <f>IF(BM207=" ","OK",IF(ISBLANK(VLOOKUP(BM207,'Player List'!$A$3:$C$275,3)),"Err",IF(VLOOKUP(BM207,'Player List'!$A$3:$C$275,3)='Player Input'!$C207,"OK",IF(VLOOKUP(BM207,'Player List'!$A$3:$C$275,2)=VLOOKUP($C207,'Lookup Lists'!$A$2:$C$23,3),"CS","Err"))))</f>
        <v>OK</v>
      </c>
      <c r="CI207" s="43" t="str">
        <f>IF(BN207=" ","OK",IF(ISBLANK(VLOOKUP(BN207,'Player List'!$A$3:$C$275,3)),"Err",IF(VLOOKUP(BN207,'Player List'!$A$3:$C$275,3)='Player Input'!$C207,"OK",IF(VLOOKUP(BN207,'Player List'!$A$3:$C$275,2)=VLOOKUP($C207,'Lookup Lists'!$A$2:$C$23,3),"CS","Err"))))</f>
        <v>OK</v>
      </c>
    </row>
    <row r="208" spans="1:87" x14ac:dyDescent="0.2">
      <c r="A208" s="108">
        <v>42808</v>
      </c>
      <c r="B208" s="109" t="s">
        <v>389</v>
      </c>
      <c r="C208" s="109" t="s">
        <v>262</v>
      </c>
      <c r="D208" s="60" t="str">
        <f t="shared" si="127"/>
        <v>OK</v>
      </c>
      <c r="E208" s="42">
        <v>361</v>
      </c>
      <c r="F208" s="46" t="str">
        <f>VLOOKUP(E208,'Player List'!$A$3:$F$275,6)</f>
        <v>J MACNAUGHTON</v>
      </c>
      <c r="G208" s="3">
        <v>353</v>
      </c>
      <c r="H208" s="46" t="str">
        <f>VLOOKUP(G208,'Player List'!$A$3:$F$275,6)</f>
        <v>T ORLEY</v>
      </c>
      <c r="I208" s="3">
        <v>360</v>
      </c>
      <c r="J208" s="46" t="str">
        <f>VLOOKUP(I208,'Player List'!$A$3:$F$275,6)</f>
        <v>P GOULDING</v>
      </c>
      <c r="K208" s="3">
        <v>278</v>
      </c>
      <c r="L208" s="46" t="str">
        <f>VLOOKUP(K208,'Player List'!$A$3:$F$275,6)</f>
        <v>P KENNETT</v>
      </c>
      <c r="M208" s="42">
        <v>338</v>
      </c>
      <c r="N208" s="46" t="str">
        <f>VLOOKUP(M208,'Player List'!$A$3:$F$275,6)</f>
        <v>R WALDEN</v>
      </c>
      <c r="O208" s="3">
        <v>336</v>
      </c>
      <c r="P208" s="46" t="str">
        <f>VLOOKUP(O208,'Player List'!$A$3:$F$275,6)</f>
        <v>I HEALEY</v>
      </c>
      <c r="Q208" s="3">
        <v>334</v>
      </c>
      <c r="R208" s="46" t="str">
        <f>VLOOKUP(Q208,'Player List'!$A$3:$F$275,6)</f>
        <v>J TROUT</v>
      </c>
      <c r="S208" s="3">
        <v>331</v>
      </c>
      <c r="T208" s="47" t="str">
        <f>VLOOKUP(S208,'Player List'!$A$3:$F$275,6)</f>
        <v>L ANSON</v>
      </c>
      <c r="U208" s="46"/>
      <c r="V208" s="46" t="e">
        <f>VLOOKUP(U208,'Player List'!$A$3:$F$275,6)</f>
        <v>#N/A</v>
      </c>
      <c r="W208" s="46"/>
      <c r="X208" s="47" t="e">
        <f>VLOOKUP(W208,'Player List'!$A$3:$F$275,6)</f>
        <v>#N/A</v>
      </c>
      <c r="Y208" s="34"/>
      <c r="Z208" s="42">
        <v>116</v>
      </c>
      <c r="AA208" s="46" t="str">
        <f>VLOOKUP(Z208,'Player List'!$A$3:$F$275,6)</f>
        <v>S AYLING</v>
      </c>
      <c r="AB208" s="3">
        <v>110</v>
      </c>
      <c r="AC208" s="46" t="str">
        <f>VLOOKUP(AB208,'Player List'!$A$3:$F$275,6)</f>
        <v>J BELL</v>
      </c>
      <c r="AD208" s="3">
        <v>329</v>
      </c>
      <c r="AE208" s="46" t="str">
        <f>VLOOKUP(AD208,'Player List'!$A$3:$F$275,6)</f>
        <v>B ALLEN</v>
      </c>
      <c r="AF208" s="3">
        <v>111</v>
      </c>
      <c r="AG208" s="47" t="str">
        <f>VLOOKUP(AF208,'Player List'!$A$3:$F$275,6)</f>
        <v>S MCINTYRE</v>
      </c>
      <c r="AH208" s="42">
        <v>113</v>
      </c>
      <c r="AI208" s="46" t="str">
        <f>VLOOKUP(AH208,'Player List'!$A$3:$F$275,6)</f>
        <v>S CURTIS</v>
      </c>
      <c r="AJ208" s="3">
        <v>119</v>
      </c>
      <c r="AK208" s="46" t="str">
        <f>VLOOKUP(AJ208,'Player List'!$A$3:$F$275,6)</f>
        <v>J WILLIAMS</v>
      </c>
      <c r="AL208" s="3">
        <v>118</v>
      </c>
      <c r="AM208" s="46" t="str">
        <f>VLOOKUP(AL208,'Player List'!$A$3:$F$275,6)</f>
        <v>V HOWLEY</v>
      </c>
      <c r="AN208" s="3">
        <v>234</v>
      </c>
      <c r="AO208" s="47" t="str">
        <f>VLOOKUP(AN208,'Player List'!$A$3:$F$275,6)</f>
        <v>J WELCH</v>
      </c>
      <c r="AP208" s="46"/>
      <c r="AQ208" s="46" t="e">
        <f>VLOOKUP(AP208,'Player List'!$A$3:$F$275,6)</f>
        <v>#N/A</v>
      </c>
      <c r="AR208" s="46"/>
      <c r="AS208" s="47" t="e">
        <f>VLOOKUP(AR208,'Player List'!$A$3:$F$275,6)</f>
        <v>#N/A</v>
      </c>
      <c r="AU208" s="42">
        <f t="shared" si="128"/>
        <v>361</v>
      </c>
      <c r="AV208" s="3">
        <f t="shared" si="129"/>
        <v>353</v>
      </c>
      <c r="AW208" s="3">
        <f t="shared" si="130"/>
        <v>360</v>
      </c>
      <c r="AX208" s="3">
        <f t="shared" si="131"/>
        <v>278</v>
      </c>
      <c r="AY208" s="3">
        <f t="shared" si="132"/>
        <v>338</v>
      </c>
      <c r="AZ208" s="3">
        <f t="shared" si="133"/>
        <v>336</v>
      </c>
      <c r="BA208" s="3">
        <f t="shared" si="134"/>
        <v>334</v>
      </c>
      <c r="BB208" s="3">
        <f t="shared" si="135"/>
        <v>331</v>
      </c>
      <c r="BC208" s="3" t="str">
        <f t="shared" si="136"/>
        <v xml:space="preserve"> </v>
      </c>
      <c r="BD208" s="3" t="str">
        <f t="shared" si="137"/>
        <v xml:space="preserve"> </v>
      </c>
      <c r="BE208" s="42">
        <f t="shared" si="138"/>
        <v>116</v>
      </c>
      <c r="BF208" s="3">
        <f t="shared" si="139"/>
        <v>110</v>
      </c>
      <c r="BG208" s="3">
        <f t="shared" si="140"/>
        <v>329</v>
      </c>
      <c r="BH208" s="3">
        <f t="shared" si="141"/>
        <v>111</v>
      </c>
      <c r="BI208" s="3">
        <f t="shared" si="142"/>
        <v>113</v>
      </c>
      <c r="BJ208" s="3">
        <f t="shared" si="143"/>
        <v>119</v>
      </c>
      <c r="BK208" s="3">
        <f t="shared" si="144"/>
        <v>118</v>
      </c>
      <c r="BL208" s="3">
        <f t="shared" si="145"/>
        <v>234</v>
      </c>
      <c r="BM208" s="3" t="str">
        <f t="shared" si="146"/>
        <v xml:space="preserve"> </v>
      </c>
      <c r="BN208" s="43" t="str">
        <f t="shared" si="147"/>
        <v xml:space="preserve"> </v>
      </c>
      <c r="BP208" s="42" t="str">
        <f>IF(AU208=" ","OK",IF(ISBLANK(VLOOKUP(AU208,'Player List'!$A$3:$C$275,3)),"Err",IF(VLOOKUP(AU208,'Player List'!$A$3:$C$275,3)='Player Input'!$B208,"OK",IF(VLOOKUP(AU208,'Player List'!$A$3:$C$275,2)=VLOOKUP($B208,'Lookup Lists'!$A$2:$C$23,3),"CS","Err"))))</f>
        <v>OK</v>
      </c>
      <c r="BQ208" s="3" t="str">
        <f>IF(AV208=" ","OK",IF(ISBLANK(VLOOKUP(AV208,'Player List'!$A$3:$C$275,3)),"Err",IF(VLOOKUP(AV208,'Player List'!$A$3:$C$275,3)='Player Input'!$B208,"OK",IF(VLOOKUP(AV208,'Player List'!$A$3:$C$275,2)=VLOOKUP($B208,'Lookup Lists'!$A$2:$C$23,3),"CS","Err"))))</f>
        <v>OK</v>
      </c>
      <c r="BR208" s="3" t="str">
        <f>IF(AW208=" ","OK",IF(ISBLANK(VLOOKUP(AW208,'Player List'!$A$3:$C$275,3)),"Err",IF(VLOOKUP(AW208,'Player List'!$A$3:$C$275,3)='Player Input'!$B208,"OK",IF(VLOOKUP(AW208,'Player List'!$A$3:$C$275,2)=VLOOKUP($B208,'Lookup Lists'!$A$2:$C$23,3),"CS","Err"))))</f>
        <v>OK</v>
      </c>
      <c r="BS208" s="3" t="str">
        <f>IF(AX208=" ","OK",IF(ISBLANK(VLOOKUP(AX208,'Player List'!$A$3:$C$275,3)),"Err",IF(VLOOKUP(AX208,'Player List'!$A$3:$C$275,3)='Player Input'!$B208,"OK",IF(VLOOKUP(AX208,'Player List'!$A$3:$C$275,2)=VLOOKUP($B208,'Lookup Lists'!$A$2:$C$23,3),"CS","Err"))))</f>
        <v>OK</v>
      </c>
      <c r="BT208" s="3" t="str">
        <f>IF(AY208=" ","OK",IF(ISBLANK(VLOOKUP(AY208,'Player List'!$A$3:$C$275,3)),"Err",IF(VLOOKUP(AY208,'Player List'!$A$3:$C$275,3)='Player Input'!$B208,"OK",IF(VLOOKUP(AY208,'Player List'!$A$3:$C$275,2)=VLOOKUP($B208,'Lookup Lists'!$A$2:$C$23,3),"CS","Err"))))</f>
        <v>OK</v>
      </c>
      <c r="BU208" s="3" t="str">
        <f>IF(AZ208=" ","OK",IF(ISBLANK(VLOOKUP(AZ208,'Player List'!$A$3:$C$275,3)),"Err",IF(VLOOKUP(AZ208,'Player List'!$A$3:$C$275,3)='Player Input'!$B208,"OK",IF(VLOOKUP(AZ208,'Player List'!$A$3:$C$275,2)=VLOOKUP($B208,'Lookup Lists'!$A$2:$C$23,3),"CS","Err"))))</f>
        <v>OK</v>
      </c>
      <c r="BV208" s="3" t="str">
        <f>IF(BA208=" ","OK",IF(ISBLANK(VLOOKUP(BA208,'Player List'!$A$3:$C$275,3)),"Err",IF(VLOOKUP(BA208,'Player List'!$A$3:$C$275,3)='Player Input'!$B208,"OK",IF(VLOOKUP(BA208,'Player List'!$A$3:$C$275,2)=VLOOKUP($B208,'Lookup Lists'!$A$2:$C$23,3),"CS","Err"))))</f>
        <v>OK</v>
      </c>
      <c r="BW208" s="3" t="str">
        <f>IF(BB208=" ","OK",IF(ISBLANK(VLOOKUP(BB208,'Player List'!$A$3:$C$275,3)),"Err",IF(VLOOKUP(BB208,'Player List'!$A$3:$C$275,3)='Player Input'!$B208,"OK",IF(VLOOKUP(BB208,'Player List'!$A$3:$C$275,2)=VLOOKUP($B208,'Lookup Lists'!$A$2:$C$23,3),"CS","Err"))))</f>
        <v>OK</v>
      </c>
      <c r="BX208" s="3" t="str">
        <f>IF(BC208=" ","OK",IF(ISBLANK(VLOOKUP(BC208,'Player List'!$A$3:$C$275,3)),"Err",IF(VLOOKUP(BC208,'Player List'!$A$3:$C$275,3)='Player Input'!$B208,"OK",IF(VLOOKUP(BC208,'Player List'!$A$3:$C$275,2)=VLOOKUP($B208,'Lookup Lists'!$A$2:$C$23,3),"CS","Err"))))</f>
        <v>OK</v>
      </c>
      <c r="BY208" s="3" t="str">
        <f>IF(BD208=" ","OK",IF(ISBLANK(VLOOKUP(BD208,'Player List'!$A$3:$C$275,3)),"Err",IF(VLOOKUP(BD208,'Player List'!$A$3:$C$275,3)='Player Input'!$B208,"OK",IF(VLOOKUP(BD208,'Player List'!$A$3:$C$275,2)=VLOOKUP($B208,'Lookup Lists'!$A$2:$C$23,3),"CS","Err"))))</f>
        <v>OK</v>
      </c>
      <c r="BZ208" s="42" t="str">
        <f>IF(BE208=" ","OK",IF(ISBLANK(VLOOKUP(BE208,'Player List'!$A$3:$C$275,3)),"Err",IF(VLOOKUP(BE208,'Player List'!$A$3:$C$275,3)='Player Input'!$C208,"OK",IF(VLOOKUP(BE208,'Player List'!$A$3:$C$275,2)=VLOOKUP($C208,'Lookup Lists'!$A$2:$C$23,3),"CS","Err"))))</f>
        <v>OK</v>
      </c>
      <c r="CA208" s="3" t="str">
        <f>IF(BF208=" ","OK",IF(ISBLANK(VLOOKUP(BF208,'Player List'!$A$3:$C$275,3)),"Err",IF(VLOOKUP(BF208,'Player List'!$A$3:$C$275,3)='Player Input'!$C208,"OK",IF(VLOOKUP(BF208,'Player List'!$A$3:$C$275,2)=VLOOKUP($C208,'Lookup Lists'!$A$2:$C$23,3),"CS","Err"))))</f>
        <v>OK</v>
      </c>
      <c r="CB208" s="3" t="str">
        <f>IF(BG208=" ","OK",IF(ISBLANK(VLOOKUP(BG208,'Player List'!$A$3:$C$275,3)),"Err",IF(VLOOKUP(BG208,'Player List'!$A$3:$C$275,3)='Player Input'!$C208,"OK",IF(VLOOKUP(BG208,'Player List'!$A$3:$C$275,2)=VLOOKUP($C208,'Lookup Lists'!$A$2:$C$23,3),"CS","Err"))))</f>
        <v>OK</v>
      </c>
      <c r="CC208" s="3" t="str">
        <f>IF(BH208=" ","OK",IF(ISBLANK(VLOOKUP(BH208,'Player List'!$A$3:$C$275,3)),"Err",IF(VLOOKUP(BH208,'Player List'!$A$3:$C$275,3)='Player Input'!$C208,"OK",IF(VLOOKUP(BH208,'Player List'!$A$3:$C$275,2)=VLOOKUP($C208,'Lookup Lists'!$A$2:$C$23,3),"CS","Err"))))</f>
        <v>OK</v>
      </c>
      <c r="CD208" s="3" t="str">
        <f>IF(BI208=" ","OK",IF(ISBLANK(VLOOKUP(BI208,'Player List'!$A$3:$C$275,3)),"Err",IF(VLOOKUP(BI208,'Player List'!$A$3:$C$275,3)='Player Input'!$C208,"OK",IF(VLOOKUP(BI208,'Player List'!$A$3:$C$275,2)=VLOOKUP($C208,'Lookup Lists'!$A$2:$C$23,3),"CS","Err"))))</f>
        <v>OK</v>
      </c>
      <c r="CE208" s="3" t="str">
        <f>IF(BJ208=" ","OK",IF(ISBLANK(VLOOKUP(BJ208,'Player List'!$A$3:$C$275,3)),"Err",IF(VLOOKUP(BJ208,'Player List'!$A$3:$C$275,3)='Player Input'!$C208,"OK",IF(VLOOKUP(BJ208,'Player List'!$A$3:$C$275,2)=VLOOKUP($C208,'Lookup Lists'!$A$2:$C$23,3),"CS","Err"))))</f>
        <v>OK</v>
      </c>
      <c r="CF208" s="3" t="str">
        <f>IF(BK208=" ","OK",IF(ISBLANK(VLOOKUP(BK208,'Player List'!$A$3:$C$275,3)),"Err",IF(VLOOKUP(BK208,'Player List'!$A$3:$C$275,3)='Player Input'!$C208,"OK",IF(VLOOKUP(BK208,'Player List'!$A$3:$C$275,2)=VLOOKUP($C208,'Lookup Lists'!$A$2:$C$23,3),"CS","Err"))))</f>
        <v>OK</v>
      </c>
      <c r="CG208" s="3" t="str">
        <f>IF(BL208=" ","OK",IF(ISBLANK(VLOOKUP(BL208,'Player List'!$A$3:$C$275,3)),"Err",IF(VLOOKUP(BL208,'Player List'!$A$3:$C$275,3)='Player Input'!$C208,"OK",IF(VLOOKUP(BL208,'Player List'!$A$3:$C$275,2)=VLOOKUP($C208,'Lookup Lists'!$A$2:$C$23,3),"CS","Err"))))</f>
        <v>OK</v>
      </c>
      <c r="CH208" s="3" t="str">
        <f>IF(BM208=" ","OK",IF(ISBLANK(VLOOKUP(BM208,'Player List'!$A$3:$C$275,3)),"Err",IF(VLOOKUP(BM208,'Player List'!$A$3:$C$275,3)='Player Input'!$C208,"OK",IF(VLOOKUP(BM208,'Player List'!$A$3:$C$275,2)=VLOOKUP($C208,'Lookup Lists'!$A$2:$C$23,3),"CS","Err"))))</f>
        <v>OK</v>
      </c>
      <c r="CI208" s="43" t="str">
        <f>IF(BN208=" ","OK",IF(ISBLANK(VLOOKUP(BN208,'Player List'!$A$3:$C$275,3)),"Err",IF(VLOOKUP(BN208,'Player List'!$A$3:$C$275,3)='Player Input'!$C208,"OK",IF(VLOOKUP(BN208,'Player List'!$A$3:$C$275,2)=VLOOKUP($C208,'Lookup Lists'!$A$2:$C$23,3),"CS","Err"))))</f>
        <v>OK</v>
      </c>
    </row>
    <row r="209" spans="1:87" x14ac:dyDescent="0.2">
      <c r="A209" s="90">
        <v>42810</v>
      </c>
      <c r="B209" s="89" t="s">
        <v>349</v>
      </c>
      <c r="C209" s="89" t="s">
        <v>261</v>
      </c>
      <c r="D209" s="60" t="str">
        <f t="shared" si="127"/>
        <v>OK</v>
      </c>
      <c r="E209" s="42">
        <v>207</v>
      </c>
      <c r="F209" s="46" t="str">
        <f>VLOOKUP(E209,'Player List'!$A$3:$F$275,6)</f>
        <v>B AUBREY</v>
      </c>
      <c r="G209" s="3">
        <v>215</v>
      </c>
      <c r="H209" s="46" t="str">
        <f>VLOOKUP(G209,'Player List'!$A$3:$F$275,6)</f>
        <v>J WILKINSON</v>
      </c>
      <c r="I209" s="3">
        <v>213</v>
      </c>
      <c r="J209" s="46" t="str">
        <f>VLOOKUP(I209,'Player List'!$A$3:$F$275,6)</f>
        <v>P LOWE</v>
      </c>
      <c r="K209" s="3">
        <v>208</v>
      </c>
      <c r="L209" s="46" t="str">
        <f>VLOOKUP(K209,'Player List'!$A$3:$F$275,6)</f>
        <v>H AUBREY</v>
      </c>
      <c r="M209" s="42">
        <v>218</v>
      </c>
      <c r="N209" s="46" t="str">
        <f>VLOOKUP(M209,'Player List'!$A$3:$F$275,6)</f>
        <v>T SNOW</v>
      </c>
      <c r="O209" s="3">
        <v>211</v>
      </c>
      <c r="P209" s="46" t="str">
        <f>VLOOKUP(O209,'Player List'!$A$3:$F$275,6)</f>
        <v>S CLAPSON</v>
      </c>
      <c r="Q209" s="3">
        <v>212</v>
      </c>
      <c r="R209" s="46" t="str">
        <f>VLOOKUP(Q209,'Player List'!$A$3:$F$275,6)</f>
        <v>J CLAPSON</v>
      </c>
      <c r="S209" s="3">
        <v>182</v>
      </c>
      <c r="T209" s="47" t="str">
        <f>VLOOKUP(S209,'Player List'!$A$3:$F$275,6)</f>
        <v>H FOULKES</v>
      </c>
      <c r="U209" s="46"/>
      <c r="V209" s="46" t="e">
        <f>VLOOKUP(U209,'Player List'!$A$3:$F$275,6)</f>
        <v>#N/A</v>
      </c>
      <c r="W209" s="46"/>
      <c r="X209" s="47" t="e">
        <f>VLOOKUP(W209,'Player List'!$A$3:$F$275,6)</f>
        <v>#N/A</v>
      </c>
      <c r="Y209" s="34"/>
      <c r="Z209" s="42">
        <v>222</v>
      </c>
      <c r="AA209" s="46" t="str">
        <f>VLOOKUP(Z209,'Player List'!$A$3:$F$275,6)</f>
        <v>G JAMES</v>
      </c>
      <c r="AB209" s="3">
        <v>176</v>
      </c>
      <c r="AC209" s="46" t="str">
        <f>VLOOKUP(AB209,'Player List'!$A$3:$F$275,6)</f>
        <v>P KITTO</v>
      </c>
      <c r="AD209" s="3">
        <v>170</v>
      </c>
      <c r="AE209" s="46" t="str">
        <f>VLOOKUP(AD209,'Player List'!$A$3:$F$275,6)</f>
        <v>M BROWNING</v>
      </c>
      <c r="AF209" s="3">
        <v>167</v>
      </c>
      <c r="AG209" s="47" t="str">
        <f>VLOOKUP(AF209,'Player List'!$A$3:$F$275,6)</f>
        <v>T HORTON-SMITH</v>
      </c>
      <c r="AH209" s="42">
        <v>173</v>
      </c>
      <c r="AI209" s="46" t="str">
        <f>VLOOKUP(AH209,'Player List'!$A$3:$F$275,6)</f>
        <v>R HODGES</v>
      </c>
      <c r="AJ209" s="3">
        <v>169</v>
      </c>
      <c r="AK209" s="46" t="str">
        <f>VLOOKUP(AJ209,'Player List'!$A$3:$F$275,6)</f>
        <v>W SOILLEUX</v>
      </c>
      <c r="AL209" s="3">
        <v>174</v>
      </c>
      <c r="AM209" s="46" t="str">
        <f>VLOOKUP(AL209,'Player List'!$A$3:$F$275,6)</f>
        <v>V HODGES</v>
      </c>
      <c r="AN209" s="3">
        <v>175</v>
      </c>
      <c r="AO209" s="47" t="str">
        <f>VLOOKUP(AN209,'Player List'!$A$3:$F$275,6)</f>
        <v>R POTTER</v>
      </c>
      <c r="AP209" s="46"/>
      <c r="AQ209" s="46" t="e">
        <f>VLOOKUP(AP209,'Player List'!$A$3:$F$275,6)</f>
        <v>#N/A</v>
      </c>
      <c r="AR209" s="46"/>
      <c r="AS209" s="47" t="e">
        <f>VLOOKUP(AR209,'Player List'!$A$3:$F$275,6)</f>
        <v>#N/A</v>
      </c>
      <c r="AU209" s="42">
        <f t="shared" si="128"/>
        <v>207</v>
      </c>
      <c r="AV209" s="3">
        <f t="shared" si="129"/>
        <v>215</v>
      </c>
      <c r="AW209" s="3">
        <f t="shared" si="130"/>
        <v>213</v>
      </c>
      <c r="AX209" s="3">
        <f t="shared" si="131"/>
        <v>208</v>
      </c>
      <c r="AY209" s="3">
        <f t="shared" si="132"/>
        <v>218</v>
      </c>
      <c r="AZ209" s="3">
        <f t="shared" si="133"/>
        <v>211</v>
      </c>
      <c r="BA209" s="3">
        <f t="shared" si="134"/>
        <v>212</v>
      </c>
      <c r="BB209" s="3">
        <f t="shared" si="135"/>
        <v>182</v>
      </c>
      <c r="BC209" s="3" t="str">
        <f t="shared" si="136"/>
        <v xml:space="preserve"> </v>
      </c>
      <c r="BD209" s="3" t="str">
        <f t="shared" si="137"/>
        <v xml:space="preserve"> </v>
      </c>
      <c r="BE209" s="42">
        <f t="shared" si="138"/>
        <v>222</v>
      </c>
      <c r="BF209" s="3">
        <f t="shared" si="139"/>
        <v>176</v>
      </c>
      <c r="BG209" s="3">
        <f t="shared" si="140"/>
        <v>170</v>
      </c>
      <c r="BH209" s="3">
        <f t="shared" si="141"/>
        <v>167</v>
      </c>
      <c r="BI209" s="3">
        <f t="shared" si="142"/>
        <v>173</v>
      </c>
      <c r="BJ209" s="3">
        <f t="shared" si="143"/>
        <v>169</v>
      </c>
      <c r="BK209" s="3">
        <f t="shared" si="144"/>
        <v>174</v>
      </c>
      <c r="BL209" s="3">
        <f t="shared" si="145"/>
        <v>175</v>
      </c>
      <c r="BM209" s="3" t="str">
        <f t="shared" si="146"/>
        <v xml:space="preserve"> </v>
      </c>
      <c r="BN209" s="43" t="str">
        <f t="shared" si="147"/>
        <v xml:space="preserve"> </v>
      </c>
      <c r="BP209" s="42" t="str">
        <f>IF(AU209=" ","OK",IF(ISBLANK(VLOOKUP(AU209,'Player List'!$A$3:$C$275,3)),"Err",IF(VLOOKUP(AU209,'Player List'!$A$3:$C$275,3)='Player Input'!$B209,"OK",IF(VLOOKUP(AU209,'Player List'!$A$3:$C$275,2)=VLOOKUP($B209,'Lookup Lists'!$A$2:$C$23,3),"CS","Err"))))</f>
        <v>OK</v>
      </c>
      <c r="BQ209" s="3" t="str">
        <f>IF(AV209=" ","OK",IF(ISBLANK(VLOOKUP(AV209,'Player List'!$A$3:$C$275,3)),"Err",IF(VLOOKUP(AV209,'Player List'!$A$3:$C$275,3)='Player Input'!$B209,"OK",IF(VLOOKUP(AV209,'Player List'!$A$3:$C$275,2)=VLOOKUP($B209,'Lookup Lists'!$A$2:$C$23,3),"CS","Err"))))</f>
        <v>OK</v>
      </c>
      <c r="BR209" s="3" t="str">
        <f>IF(AW209=" ","OK",IF(ISBLANK(VLOOKUP(AW209,'Player List'!$A$3:$C$275,3)),"Err",IF(VLOOKUP(AW209,'Player List'!$A$3:$C$275,3)='Player Input'!$B209,"OK",IF(VLOOKUP(AW209,'Player List'!$A$3:$C$275,2)=VLOOKUP($B209,'Lookup Lists'!$A$2:$C$23,3),"CS","Err"))))</f>
        <v>OK</v>
      </c>
      <c r="BS209" s="3" t="str">
        <f>IF(AX209=" ","OK",IF(ISBLANK(VLOOKUP(AX209,'Player List'!$A$3:$C$275,3)),"Err",IF(VLOOKUP(AX209,'Player List'!$A$3:$C$275,3)='Player Input'!$B209,"OK",IF(VLOOKUP(AX209,'Player List'!$A$3:$C$275,2)=VLOOKUP($B209,'Lookup Lists'!$A$2:$C$23,3),"CS","Err"))))</f>
        <v>OK</v>
      </c>
      <c r="BT209" s="3" t="str">
        <f>IF(AY209=" ","OK",IF(ISBLANK(VLOOKUP(AY209,'Player List'!$A$3:$C$275,3)),"Err",IF(VLOOKUP(AY209,'Player List'!$A$3:$C$275,3)='Player Input'!$B209,"OK",IF(VLOOKUP(AY209,'Player List'!$A$3:$C$275,2)=VLOOKUP($B209,'Lookup Lists'!$A$2:$C$23,3),"CS","Err"))))</f>
        <v>OK</v>
      </c>
      <c r="BU209" s="3" t="str">
        <f>IF(AZ209=" ","OK",IF(ISBLANK(VLOOKUP(AZ209,'Player List'!$A$3:$C$275,3)),"Err",IF(VLOOKUP(AZ209,'Player List'!$A$3:$C$275,3)='Player Input'!$B209,"OK",IF(VLOOKUP(AZ209,'Player List'!$A$3:$C$275,2)=VLOOKUP($B209,'Lookup Lists'!$A$2:$C$23,3),"CS","Err"))))</f>
        <v>OK</v>
      </c>
      <c r="BV209" s="3" t="str">
        <f>IF(BA209=" ","OK",IF(ISBLANK(VLOOKUP(BA209,'Player List'!$A$3:$C$275,3)),"Err",IF(VLOOKUP(BA209,'Player List'!$A$3:$C$275,3)='Player Input'!$B209,"OK",IF(VLOOKUP(BA209,'Player List'!$A$3:$C$275,2)=VLOOKUP($B209,'Lookup Lists'!$A$2:$C$23,3),"CS","Err"))))</f>
        <v>OK</v>
      </c>
      <c r="BW209" s="3" t="str">
        <f>IF(BB209=" ","OK",IF(ISBLANK(VLOOKUP(BB209,'Player List'!$A$3:$C$275,3)),"Err",IF(VLOOKUP(BB209,'Player List'!$A$3:$C$275,3)='Player Input'!$B209,"OK",IF(VLOOKUP(BB209,'Player List'!$A$3:$C$275,2)=VLOOKUP($B209,'Lookup Lists'!$A$2:$C$23,3),"CS","Err"))))</f>
        <v>OK</v>
      </c>
      <c r="BX209" s="3" t="str">
        <f>IF(BC209=" ","OK",IF(ISBLANK(VLOOKUP(BC209,'Player List'!$A$3:$C$275,3)),"Err",IF(VLOOKUP(BC209,'Player List'!$A$3:$C$275,3)='Player Input'!$B209,"OK",IF(VLOOKUP(BC209,'Player List'!$A$3:$C$275,2)=VLOOKUP($B209,'Lookup Lists'!$A$2:$C$23,3),"CS","Err"))))</f>
        <v>OK</v>
      </c>
      <c r="BY209" s="3" t="str">
        <f>IF(BD209=" ","OK",IF(ISBLANK(VLOOKUP(BD209,'Player List'!$A$3:$C$275,3)),"Err",IF(VLOOKUP(BD209,'Player List'!$A$3:$C$275,3)='Player Input'!$B209,"OK",IF(VLOOKUP(BD209,'Player List'!$A$3:$C$275,2)=VLOOKUP($B209,'Lookup Lists'!$A$2:$C$23,3),"CS","Err"))))</f>
        <v>OK</v>
      </c>
      <c r="BZ209" s="42" t="str">
        <f>IF(BE209=" ","OK",IF(ISBLANK(VLOOKUP(BE209,'Player List'!$A$3:$C$275,3)),"Err",IF(VLOOKUP(BE209,'Player List'!$A$3:$C$275,3)='Player Input'!$C209,"OK",IF(VLOOKUP(BE209,'Player List'!$A$3:$C$275,2)=VLOOKUP($C209,'Lookup Lists'!$A$2:$C$23,3),"CS","Err"))))</f>
        <v>OK</v>
      </c>
      <c r="CA209" s="3" t="str">
        <f>IF(BF209=" ","OK",IF(ISBLANK(VLOOKUP(BF209,'Player List'!$A$3:$C$275,3)),"Err",IF(VLOOKUP(BF209,'Player List'!$A$3:$C$275,3)='Player Input'!$C209,"OK",IF(VLOOKUP(BF209,'Player List'!$A$3:$C$275,2)=VLOOKUP($C209,'Lookup Lists'!$A$2:$C$23,3),"CS","Err"))))</f>
        <v>OK</v>
      </c>
      <c r="CB209" s="3" t="str">
        <f>IF(BG209=" ","OK",IF(ISBLANK(VLOOKUP(BG209,'Player List'!$A$3:$C$275,3)),"Err",IF(VLOOKUP(BG209,'Player List'!$A$3:$C$275,3)='Player Input'!$C209,"OK",IF(VLOOKUP(BG209,'Player List'!$A$3:$C$275,2)=VLOOKUP($C209,'Lookup Lists'!$A$2:$C$23,3),"CS","Err"))))</f>
        <v>OK</v>
      </c>
      <c r="CC209" s="3" t="str">
        <f>IF(BH209=" ","OK",IF(ISBLANK(VLOOKUP(BH209,'Player List'!$A$3:$C$275,3)),"Err",IF(VLOOKUP(BH209,'Player List'!$A$3:$C$275,3)='Player Input'!$C209,"OK",IF(VLOOKUP(BH209,'Player List'!$A$3:$C$275,2)=VLOOKUP($C209,'Lookup Lists'!$A$2:$C$23,3),"CS","Err"))))</f>
        <v>OK</v>
      </c>
      <c r="CD209" s="3" t="str">
        <f>IF(BI209=" ","OK",IF(ISBLANK(VLOOKUP(BI209,'Player List'!$A$3:$C$275,3)),"Err",IF(VLOOKUP(BI209,'Player List'!$A$3:$C$275,3)='Player Input'!$C209,"OK",IF(VLOOKUP(BI209,'Player List'!$A$3:$C$275,2)=VLOOKUP($C209,'Lookup Lists'!$A$2:$C$23,3),"CS","Err"))))</f>
        <v>OK</v>
      </c>
      <c r="CE209" s="3" t="str">
        <f>IF(BJ209=" ","OK",IF(ISBLANK(VLOOKUP(BJ209,'Player List'!$A$3:$C$275,3)),"Err",IF(VLOOKUP(BJ209,'Player List'!$A$3:$C$275,3)='Player Input'!$C209,"OK",IF(VLOOKUP(BJ209,'Player List'!$A$3:$C$275,2)=VLOOKUP($C209,'Lookup Lists'!$A$2:$C$23,3),"CS","Err"))))</f>
        <v>OK</v>
      </c>
      <c r="CF209" s="3" t="str">
        <f>IF(BK209=" ","OK",IF(ISBLANK(VLOOKUP(BK209,'Player List'!$A$3:$C$275,3)),"Err",IF(VLOOKUP(BK209,'Player List'!$A$3:$C$275,3)='Player Input'!$C209,"OK",IF(VLOOKUP(BK209,'Player List'!$A$3:$C$275,2)=VLOOKUP($C209,'Lookup Lists'!$A$2:$C$23,3),"CS","Err"))))</f>
        <v>OK</v>
      </c>
      <c r="CG209" s="3" t="str">
        <f>IF(BL209=" ","OK",IF(ISBLANK(VLOOKUP(BL209,'Player List'!$A$3:$C$275,3)),"Err",IF(VLOOKUP(BL209,'Player List'!$A$3:$C$275,3)='Player Input'!$C209,"OK",IF(VLOOKUP(BL209,'Player List'!$A$3:$C$275,2)=VLOOKUP($C209,'Lookup Lists'!$A$2:$C$23,3),"CS","Err"))))</f>
        <v>OK</v>
      </c>
      <c r="CH209" s="3" t="str">
        <f>IF(BM209=" ","OK",IF(ISBLANK(VLOOKUP(BM209,'Player List'!$A$3:$C$275,3)),"Err",IF(VLOOKUP(BM209,'Player List'!$A$3:$C$275,3)='Player Input'!$C209,"OK",IF(VLOOKUP(BM209,'Player List'!$A$3:$C$275,2)=VLOOKUP($C209,'Lookup Lists'!$A$2:$C$23,3),"CS","Err"))))</f>
        <v>OK</v>
      </c>
      <c r="CI209" s="43" t="str">
        <f>IF(BN209=" ","OK",IF(ISBLANK(VLOOKUP(BN209,'Player List'!$A$3:$C$275,3)),"Err",IF(VLOOKUP(BN209,'Player List'!$A$3:$C$275,3)='Player Input'!$C209,"OK",IF(VLOOKUP(BN209,'Player List'!$A$3:$C$275,2)=VLOOKUP($C209,'Lookup Lists'!$A$2:$C$23,3),"CS","Err"))))</f>
        <v>OK</v>
      </c>
    </row>
    <row r="210" spans="1:87" x14ac:dyDescent="0.2">
      <c r="A210" s="90">
        <v>42810</v>
      </c>
      <c r="B210" s="89" t="s">
        <v>275</v>
      </c>
      <c r="C210" s="89" t="s">
        <v>12</v>
      </c>
      <c r="D210" s="60" t="str">
        <f t="shared" si="127"/>
        <v>OK</v>
      </c>
      <c r="E210" s="42">
        <v>228</v>
      </c>
      <c r="F210" s="46" t="str">
        <f>VLOOKUP(E210,'Player List'!$A$3:$F$275,6)</f>
        <v>M ROLLS</v>
      </c>
      <c r="G210" s="3">
        <v>288</v>
      </c>
      <c r="H210" s="46" t="str">
        <f>VLOOKUP(G210,'Player List'!$A$3:$F$275,6)</f>
        <v>N COOPER</v>
      </c>
      <c r="I210" s="3">
        <v>206</v>
      </c>
      <c r="J210" s="46" t="str">
        <f>VLOOKUP(I210,'Player List'!$A$3:$F$275,6)</f>
        <v>P CLARK</v>
      </c>
      <c r="K210" s="3">
        <v>200</v>
      </c>
      <c r="L210" s="46" t="str">
        <f>VLOOKUP(K210,'Player List'!$A$3:$F$275,6)</f>
        <v>C COX</v>
      </c>
      <c r="M210" s="42">
        <v>205</v>
      </c>
      <c r="N210" s="46" t="str">
        <f>VLOOKUP(M210,'Player List'!$A$3:$F$275,6)</f>
        <v>J WATKINS</v>
      </c>
      <c r="O210" s="3">
        <v>171</v>
      </c>
      <c r="P210" s="46" t="str">
        <f>VLOOKUP(O210,'Player List'!$A$3:$F$275,6)</f>
        <v>R DAWSON</v>
      </c>
      <c r="Q210" s="3">
        <v>201</v>
      </c>
      <c r="R210" s="46" t="str">
        <f>VLOOKUP(Q210,'Player List'!$A$3:$F$275,6)</f>
        <v>S COX</v>
      </c>
      <c r="S210" s="3">
        <v>276</v>
      </c>
      <c r="T210" s="47" t="str">
        <f>VLOOKUP(S210,'Player List'!$A$3:$F$275,6)</f>
        <v>B WATKINS</v>
      </c>
      <c r="U210" s="46"/>
      <c r="V210" s="46" t="e">
        <f>VLOOKUP(U210,'Player List'!$A$3:$F$275,6)</f>
        <v>#N/A</v>
      </c>
      <c r="W210" s="46"/>
      <c r="X210" s="47" t="e">
        <f>VLOOKUP(W210,'Player List'!$A$3:$F$275,6)</f>
        <v>#N/A</v>
      </c>
      <c r="Y210" s="34"/>
      <c r="Z210" s="42">
        <v>40</v>
      </c>
      <c r="AA210" s="46" t="str">
        <f>VLOOKUP(Z210,'Player List'!$A$3:$F$275,6)</f>
        <v>R LONDESBOROUGH</v>
      </c>
      <c r="AB210" s="3">
        <v>42</v>
      </c>
      <c r="AC210" s="46" t="str">
        <f>VLOOKUP(AB210,'Player List'!$A$3:$F$275,6)</f>
        <v>J WILLIAMS</v>
      </c>
      <c r="AD210" s="3">
        <v>39</v>
      </c>
      <c r="AE210" s="46" t="str">
        <f>VLOOKUP(AD210,'Player List'!$A$3:$F$275,6)</f>
        <v>F JONES</v>
      </c>
      <c r="AF210" s="3">
        <v>235</v>
      </c>
      <c r="AG210" s="47" t="str">
        <f>VLOOKUP(AF210,'Player List'!$A$3:$F$275,6)</f>
        <v>P LEWIS</v>
      </c>
      <c r="AH210" s="42">
        <v>37</v>
      </c>
      <c r="AI210" s="46" t="str">
        <f>VLOOKUP(AH210,'Player List'!$A$3:$F$275,6)</f>
        <v>J HEAVEN</v>
      </c>
      <c r="AJ210" s="3">
        <v>241</v>
      </c>
      <c r="AK210" s="46" t="str">
        <f>VLOOKUP(AJ210,'Player List'!$A$3:$F$275,6)</f>
        <v>D ELLIOTT</v>
      </c>
      <c r="AL210" s="3">
        <v>311</v>
      </c>
      <c r="AM210" s="46" t="str">
        <f>VLOOKUP(AL210,'Player List'!$A$3:$F$275,6)</f>
        <v>V THOMAS</v>
      </c>
      <c r="AN210" s="3">
        <v>35</v>
      </c>
      <c r="AO210" s="47" t="str">
        <f>VLOOKUP(AN210,'Player List'!$A$3:$F$275,6)</f>
        <v>P ELLIOTT</v>
      </c>
      <c r="AP210" s="46"/>
      <c r="AQ210" s="46" t="e">
        <f>VLOOKUP(AP210,'Player List'!$A$3:$F$275,6)</f>
        <v>#N/A</v>
      </c>
      <c r="AR210" s="46"/>
      <c r="AS210" s="47" t="e">
        <f>VLOOKUP(AR210,'Player List'!$A$3:$F$275,6)</f>
        <v>#N/A</v>
      </c>
      <c r="AU210" s="42">
        <f t="shared" si="128"/>
        <v>228</v>
      </c>
      <c r="AV210" s="3">
        <f t="shared" si="129"/>
        <v>288</v>
      </c>
      <c r="AW210" s="3">
        <f t="shared" si="130"/>
        <v>206</v>
      </c>
      <c r="AX210" s="3">
        <f t="shared" si="131"/>
        <v>200</v>
      </c>
      <c r="AY210" s="3">
        <f t="shared" si="132"/>
        <v>205</v>
      </c>
      <c r="AZ210" s="3">
        <f t="shared" si="133"/>
        <v>171</v>
      </c>
      <c r="BA210" s="3">
        <f t="shared" si="134"/>
        <v>201</v>
      </c>
      <c r="BB210" s="3">
        <f t="shared" si="135"/>
        <v>276</v>
      </c>
      <c r="BC210" s="3" t="str">
        <f t="shared" si="136"/>
        <v xml:space="preserve"> </v>
      </c>
      <c r="BD210" s="3" t="str">
        <f t="shared" si="137"/>
        <v xml:space="preserve"> </v>
      </c>
      <c r="BE210" s="42">
        <f t="shared" si="138"/>
        <v>40</v>
      </c>
      <c r="BF210" s="3">
        <f t="shared" si="139"/>
        <v>42</v>
      </c>
      <c r="BG210" s="3">
        <f t="shared" si="140"/>
        <v>39</v>
      </c>
      <c r="BH210" s="3">
        <f t="shared" si="141"/>
        <v>235</v>
      </c>
      <c r="BI210" s="3">
        <f t="shared" si="142"/>
        <v>37</v>
      </c>
      <c r="BJ210" s="3">
        <f t="shared" si="143"/>
        <v>241</v>
      </c>
      <c r="BK210" s="3">
        <f t="shared" si="144"/>
        <v>311</v>
      </c>
      <c r="BL210" s="3">
        <f t="shared" si="145"/>
        <v>35</v>
      </c>
      <c r="BM210" s="3" t="str">
        <f t="shared" si="146"/>
        <v xml:space="preserve"> </v>
      </c>
      <c r="BN210" s="43" t="str">
        <f t="shared" si="147"/>
        <v xml:space="preserve"> </v>
      </c>
      <c r="BP210" s="42" t="str">
        <f>IF(AU210=" ","OK",IF(ISBLANK(VLOOKUP(AU210,'Player List'!$A$3:$C$275,3)),"Err",IF(VLOOKUP(AU210,'Player List'!$A$3:$C$275,3)='Player Input'!$B210,"OK",IF(VLOOKUP(AU210,'Player List'!$A$3:$C$275,2)=VLOOKUP($B210,'Lookup Lists'!$A$2:$C$23,3),"CS","Err"))))</f>
        <v>OK</v>
      </c>
      <c r="BQ210" s="3" t="str">
        <f>IF(AV210=" ","OK",IF(ISBLANK(VLOOKUP(AV210,'Player List'!$A$3:$C$275,3)),"Err",IF(VLOOKUP(AV210,'Player List'!$A$3:$C$275,3)='Player Input'!$B210,"OK",IF(VLOOKUP(AV210,'Player List'!$A$3:$C$275,2)=VLOOKUP($B210,'Lookup Lists'!$A$2:$C$23,3),"CS","Err"))))</f>
        <v>OK</v>
      </c>
      <c r="BR210" s="3" t="str">
        <f>IF(AW210=" ","OK",IF(ISBLANK(VLOOKUP(AW210,'Player List'!$A$3:$C$275,3)),"Err",IF(VLOOKUP(AW210,'Player List'!$A$3:$C$275,3)='Player Input'!$B210,"OK",IF(VLOOKUP(AW210,'Player List'!$A$3:$C$275,2)=VLOOKUP($B210,'Lookup Lists'!$A$2:$C$23,3),"CS","Err"))))</f>
        <v>OK</v>
      </c>
      <c r="BS210" s="3" t="str">
        <f>IF(AX210=" ","OK",IF(ISBLANK(VLOOKUP(AX210,'Player List'!$A$3:$C$275,3)),"Err",IF(VLOOKUP(AX210,'Player List'!$A$3:$C$275,3)='Player Input'!$B210,"OK",IF(VLOOKUP(AX210,'Player List'!$A$3:$C$275,2)=VLOOKUP($B210,'Lookup Lists'!$A$2:$C$23,3),"CS","Err"))))</f>
        <v>OK</v>
      </c>
      <c r="BT210" s="3" t="str">
        <f>IF(AY210=" ","OK",IF(ISBLANK(VLOOKUP(AY210,'Player List'!$A$3:$C$275,3)),"Err",IF(VLOOKUP(AY210,'Player List'!$A$3:$C$275,3)='Player Input'!$B210,"OK",IF(VLOOKUP(AY210,'Player List'!$A$3:$C$275,2)=VLOOKUP($B210,'Lookup Lists'!$A$2:$C$23,3),"CS","Err"))))</f>
        <v>OK</v>
      </c>
      <c r="BU210" s="3" t="str">
        <f>IF(AZ210=" ","OK",IF(ISBLANK(VLOOKUP(AZ210,'Player List'!$A$3:$C$275,3)),"Err",IF(VLOOKUP(AZ210,'Player List'!$A$3:$C$275,3)='Player Input'!$B210,"OK",IF(VLOOKUP(AZ210,'Player List'!$A$3:$C$275,2)=VLOOKUP($B210,'Lookup Lists'!$A$2:$C$23,3),"CS","Err"))))</f>
        <v>OK</v>
      </c>
      <c r="BV210" s="3" t="str">
        <f>IF(BA210=" ","OK",IF(ISBLANK(VLOOKUP(BA210,'Player List'!$A$3:$C$275,3)),"Err",IF(VLOOKUP(BA210,'Player List'!$A$3:$C$275,3)='Player Input'!$B210,"OK",IF(VLOOKUP(BA210,'Player List'!$A$3:$C$275,2)=VLOOKUP($B210,'Lookup Lists'!$A$2:$C$23,3),"CS","Err"))))</f>
        <v>OK</v>
      </c>
      <c r="BW210" s="3" t="str">
        <f>IF(BB210=" ","OK",IF(ISBLANK(VLOOKUP(BB210,'Player List'!$A$3:$C$275,3)),"Err",IF(VLOOKUP(BB210,'Player List'!$A$3:$C$275,3)='Player Input'!$B210,"OK",IF(VLOOKUP(BB210,'Player List'!$A$3:$C$275,2)=VLOOKUP($B210,'Lookup Lists'!$A$2:$C$23,3),"CS","Err"))))</f>
        <v>OK</v>
      </c>
      <c r="BX210" s="3" t="str">
        <f>IF(BC210=" ","OK",IF(ISBLANK(VLOOKUP(BC210,'Player List'!$A$3:$C$275,3)),"Err",IF(VLOOKUP(BC210,'Player List'!$A$3:$C$275,3)='Player Input'!$B210,"OK",IF(VLOOKUP(BC210,'Player List'!$A$3:$C$275,2)=VLOOKUP($B210,'Lookup Lists'!$A$2:$C$23,3),"CS","Err"))))</f>
        <v>OK</v>
      </c>
      <c r="BY210" s="3" t="str">
        <f>IF(BD210=" ","OK",IF(ISBLANK(VLOOKUP(BD210,'Player List'!$A$3:$C$275,3)),"Err",IF(VLOOKUP(BD210,'Player List'!$A$3:$C$275,3)='Player Input'!$B210,"OK",IF(VLOOKUP(BD210,'Player List'!$A$3:$C$275,2)=VLOOKUP($B210,'Lookup Lists'!$A$2:$C$23,3),"CS","Err"))))</f>
        <v>OK</v>
      </c>
      <c r="BZ210" s="42" t="str">
        <f>IF(BE210=" ","OK",IF(ISBLANK(VLOOKUP(BE210,'Player List'!$A$3:$C$275,3)),"Err",IF(VLOOKUP(BE210,'Player List'!$A$3:$C$275,3)='Player Input'!$C210,"OK",IF(VLOOKUP(BE210,'Player List'!$A$3:$C$275,2)=VLOOKUP($C210,'Lookup Lists'!$A$2:$C$23,3),"CS","Err"))))</f>
        <v>OK</v>
      </c>
      <c r="CA210" s="3" t="str">
        <f>IF(BF210=" ","OK",IF(ISBLANK(VLOOKUP(BF210,'Player List'!$A$3:$C$275,3)),"Err",IF(VLOOKUP(BF210,'Player List'!$A$3:$C$275,3)='Player Input'!$C210,"OK",IF(VLOOKUP(BF210,'Player List'!$A$3:$C$275,2)=VLOOKUP($C210,'Lookup Lists'!$A$2:$C$23,3),"CS","Err"))))</f>
        <v>OK</v>
      </c>
      <c r="CB210" s="3" t="str">
        <f>IF(BG210=" ","OK",IF(ISBLANK(VLOOKUP(BG210,'Player List'!$A$3:$C$275,3)),"Err",IF(VLOOKUP(BG210,'Player List'!$A$3:$C$275,3)='Player Input'!$C210,"OK",IF(VLOOKUP(BG210,'Player List'!$A$3:$C$275,2)=VLOOKUP($C210,'Lookup Lists'!$A$2:$C$23,3),"CS","Err"))))</f>
        <v>OK</v>
      </c>
      <c r="CC210" s="3" t="str">
        <f>IF(BH210=" ","OK",IF(ISBLANK(VLOOKUP(BH210,'Player List'!$A$3:$C$275,3)),"Err",IF(VLOOKUP(BH210,'Player List'!$A$3:$C$275,3)='Player Input'!$C210,"OK",IF(VLOOKUP(BH210,'Player List'!$A$3:$C$275,2)=VLOOKUP($C210,'Lookup Lists'!$A$2:$C$23,3),"CS","Err"))))</f>
        <v>OK</v>
      </c>
      <c r="CD210" s="3" t="str">
        <f>IF(BI210=" ","OK",IF(ISBLANK(VLOOKUP(BI210,'Player List'!$A$3:$C$275,3)),"Err",IF(VLOOKUP(BI210,'Player List'!$A$3:$C$275,3)='Player Input'!$C210,"OK",IF(VLOOKUP(BI210,'Player List'!$A$3:$C$275,2)=VLOOKUP($C210,'Lookup Lists'!$A$2:$C$23,3),"CS","Err"))))</f>
        <v>OK</v>
      </c>
      <c r="CE210" s="3" t="str">
        <f>IF(BJ210=" ","OK",IF(ISBLANK(VLOOKUP(BJ210,'Player List'!$A$3:$C$275,3)),"Err",IF(VLOOKUP(BJ210,'Player List'!$A$3:$C$275,3)='Player Input'!$C210,"OK",IF(VLOOKUP(BJ210,'Player List'!$A$3:$C$275,2)=VLOOKUP($C210,'Lookup Lists'!$A$2:$C$23,3),"CS","Err"))))</f>
        <v>OK</v>
      </c>
      <c r="CF210" s="3" t="str">
        <f>IF(BK210=" ","OK",IF(ISBLANK(VLOOKUP(BK210,'Player List'!$A$3:$C$275,3)),"Err",IF(VLOOKUP(BK210,'Player List'!$A$3:$C$275,3)='Player Input'!$C210,"OK",IF(VLOOKUP(BK210,'Player List'!$A$3:$C$275,2)=VLOOKUP($C210,'Lookup Lists'!$A$2:$C$23,3),"CS","Err"))))</f>
        <v>OK</v>
      </c>
      <c r="CG210" s="3" t="str">
        <f>IF(BL210=" ","OK",IF(ISBLANK(VLOOKUP(BL210,'Player List'!$A$3:$C$275,3)),"Err",IF(VLOOKUP(BL210,'Player List'!$A$3:$C$275,3)='Player Input'!$C210,"OK",IF(VLOOKUP(BL210,'Player List'!$A$3:$C$275,2)=VLOOKUP($C210,'Lookup Lists'!$A$2:$C$23,3),"CS","Err"))))</f>
        <v>OK</v>
      </c>
      <c r="CH210" s="3" t="str">
        <f>IF(BM210=" ","OK",IF(ISBLANK(VLOOKUP(BM210,'Player List'!$A$3:$C$275,3)),"Err",IF(VLOOKUP(BM210,'Player List'!$A$3:$C$275,3)='Player Input'!$C210,"OK",IF(VLOOKUP(BM210,'Player List'!$A$3:$C$275,2)=VLOOKUP($C210,'Lookup Lists'!$A$2:$C$23,3),"CS","Err"))))</f>
        <v>OK</v>
      </c>
      <c r="CI210" s="43" t="str">
        <f>IF(BN210=" ","OK",IF(ISBLANK(VLOOKUP(BN210,'Player List'!$A$3:$C$275,3)),"Err",IF(VLOOKUP(BN210,'Player List'!$A$3:$C$275,3)='Player Input'!$C210,"OK",IF(VLOOKUP(BN210,'Player List'!$A$3:$C$275,2)=VLOOKUP($C210,'Lookup Lists'!$A$2:$C$23,3),"CS","Err"))))</f>
        <v>OK</v>
      </c>
    </row>
    <row r="211" spans="1:87" x14ac:dyDescent="0.2">
      <c r="A211" s="108">
        <v>42811</v>
      </c>
      <c r="B211" s="109" t="s">
        <v>10</v>
      </c>
      <c r="C211" s="109" t="s">
        <v>346</v>
      </c>
      <c r="D211" s="60" t="str">
        <f t="shared" si="127"/>
        <v>OK</v>
      </c>
      <c r="E211" s="42">
        <v>316</v>
      </c>
      <c r="F211" s="46" t="str">
        <f>VLOOKUP(E211,'Player List'!$A$3:$F$275,6)</f>
        <v>D SMITH</v>
      </c>
      <c r="G211" s="3">
        <v>52</v>
      </c>
      <c r="H211" s="46" t="str">
        <f>VLOOKUP(G211,'Player List'!$A$3:$F$275,6)</f>
        <v>P DAVIS</v>
      </c>
      <c r="I211" s="3">
        <v>50</v>
      </c>
      <c r="J211" s="46" t="str">
        <f>VLOOKUP(I211,'Player List'!$A$3:$F$275,6)</f>
        <v>D GRIFFITHS</v>
      </c>
      <c r="K211" s="3">
        <v>43</v>
      </c>
      <c r="L211" s="46" t="str">
        <f>VLOOKUP(K211,'Player List'!$A$3:$F$275,6)</f>
        <v>J STANNARD</v>
      </c>
      <c r="M211" s="42">
        <v>281</v>
      </c>
      <c r="N211" s="46" t="str">
        <f>VLOOKUP(M211,'Player List'!$A$3:$F$275,6)</f>
        <v>C WHEADON</v>
      </c>
      <c r="O211" s="3">
        <v>322</v>
      </c>
      <c r="P211" s="46" t="str">
        <f>VLOOKUP(O211,'Player List'!$A$3:$F$275,6)</f>
        <v>M DAINES</v>
      </c>
      <c r="Q211" s="3">
        <v>53</v>
      </c>
      <c r="R211" s="46" t="str">
        <f>VLOOKUP(Q211,'Player List'!$A$3:$F$275,6)</f>
        <v>C ROWLAND</v>
      </c>
      <c r="S211" s="3">
        <v>44</v>
      </c>
      <c r="T211" s="47" t="str">
        <f>VLOOKUP(S211,'Player List'!$A$3:$F$275,6)</f>
        <v>S STANNARD</v>
      </c>
      <c r="U211" s="46"/>
      <c r="V211" s="46" t="e">
        <f>VLOOKUP(U211,'Player List'!$A$3:$F$275,6)</f>
        <v>#N/A</v>
      </c>
      <c r="W211" s="46"/>
      <c r="X211" s="47" t="e">
        <f>VLOOKUP(W211,'Player List'!$A$3:$F$275,6)</f>
        <v>#N/A</v>
      </c>
      <c r="Y211" s="34"/>
      <c r="Z211" s="42">
        <v>291</v>
      </c>
      <c r="AA211" s="46" t="str">
        <f>VLOOKUP(Z211,'Player List'!$A$3:$F$275,6)</f>
        <v>M MADIGAN</v>
      </c>
      <c r="AB211" s="3">
        <v>358</v>
      </c>
      <c r="AC211" s="46" t="str">
        <f>VLOOKUP(AB211,'Player List'!$A$3:$F$275,6)</f>
        <v>L BARLOW</v>
      </c>
      <c r="AD211" s="3">
        <v>66</v>
      </c>
      <c r="AE211" s="46" t="str">
        <f>VLOOKUP(AD211,'Player List'!$A$3:$F$275,6)</f>
        <v>H RENFIELD</v>
      </c>
      <c r="AF211" s="3">
        <v>69</v>
      </c>
      <c r="AG211" s="47" t="str">
        <f>VLOOKUP(AF211,'Player List'!$A$3:$F$275,6)</f>
        <v>J TAYLOR</v>
      </c>
      <c r="AH211" s="42">
        <v>303</v>
      </c>
      <c r="AI211" s="46" t="str">
        <f>VLOOKUP(AH211,'Player List'!$A$3:$F$275,6)</f>
        <v>P JONES</v>
      </c>
      <c r="AJ211" s="3">
        <v>326</v>
      </c>
      <c r="AK211" s="46" t="str">
        <f>VLOOKUP(AJ211,'Player List'!$A$3:$F$275,6)</f>
        <v>J BESLEY</v>
      </c>
      <c r="AL211" s="3">
        <v>92</v>
      </c>
      <c r="AM211" s="46" t="str">
        <f>VLOOKUP(AL211,'Player List'!$A$3:$F$275,6)</f>
        <v>A BESLEY</v>
      </c>
      <c r="AN211" s="3">
        <v>65</v>
      </c>
      <c r="AO211" s="47" t="str">
        <f>VLOOKUP(AN211,'Player List'!$A$3:$F$275,6)</f>
        <v>A BARLOW</v>
      </c>
      <c r="AP211" s="46"/>
      <c r="AQ211" s="46" t="e">
        <f>VLOOKUP(AP211,'Player List'!$A$3:$F$275,6)</f>
        <v>#N/A</v>
      </c>
      <c r="AR211" s="46"/>
      <c r="AS211" s="47" t="e">
        <f>VLOOKUP(AR211,'Player List'!$A$3:$F$275,6)</f>
        <v>#N/A</v>
      </c>
      <c r="AU211" s="42">
        <f t="shared" si="128"/>
        <v>316</v>
      </c>
      <c r="AV211" s="3">
        <f t="shared" si="129"/>
        <v>52</v>
      </c>
      <c r="AW211" s="3">
        <f t="shared" si="130"/>
        <v>50</v>
      </c>
      <c r="AX211" s="3">
        <f t="shared" si="131"/>
        <v>43</v>
      </c>
      <c r="AY211" s="3">
        <f t="shared" si="132"/>
        <v>281</v>
      </c>
      <c r="AZ211" s="3">
        <f t="shared" si="133"/>
        <v>322</v>
      </c>
      <c r="BA211" s="3">
        <f t="shared" si="134"/>
        <v>53</v>
      </c>
      <c r="BB211" s="3">
        <f t="shared" si="135"/>
        <v>44</v>
      </c>
      <c r="BC211" s="3" t="str">
        <f t="shared" si="136"/>
        <v xml:space="preserve"> </v>
      </c>
      <c r="BD211" s="3" t="str">
        <f t="shared" si="137"/>
        <v xml:space="preserve"> </v>
      </c>
      <c r="BE211" s="42">
        <f t="shared" si="138"/>
        <v>291</v>
      </c>
      <c r="BF211" s="3">
        <f t="shared" si="139"/>
        <v>358</v>
      </c>
      <c r="BG211" s="3">
        <f t="shared" si="140"/>
        <v>66</v>
      </c>
      <c r="BH211" s="3">
        <f t="shared" si="141"/>
        <v>69</v>
      </c>
      <c r="BI211" s="3">
        <f t="shared" si="142"/>
        <v>303</v>
      </c>
      <c r="BJ211" s="3">
        <f t="shared" si="143"/>
        <v>326</v>
      </c>
      <c r="BK211" s="3">
        <f t="shared" si="144"/>
        <v>92</v>
      </c>
      <c r="BL211" s="3">
        <f t="shared" si="145"/>
        <v>65</v>
      </c>
      <c r="BM211" s="3" t="str">
        <f t="shared" si="146"/>
        <v xml:space="preserve"> </v>
      </c>
      <c r="BN211" s="43" t="str">
        <f t="shared" si="147"/>
        <v xml:space="preserve"> </v>
      </c>
      <c r="BP211" s="42" t="str">
        <f>IF(AU211=" ","OK",IF(ISBLANK(VLOOKUP(AU211,'Player List'!$A$3:$C$275,3)),"Err",IF(VLOOKUP(AU211,'Player List'!$A$3:$C$275,3)='Player Input'!$B211,"OK",IF(VLOOKUP(AU211,'Player List'!$A$3:$C$275,2)=VLOOKUP($B211,'Lookup Lists'!$A$2:$C$23,3),"CS","Err"))))</f>
        <v>OK</v>
      </c>
      <c r="BQ211" s="3" t="str">
        <f>IF(AV211=" ","OK",IF(ISBLANK(VLOOKUP(AV211,'Player List'!$A$3:$C$275,3)),"Err",IF(VLOOKUP(AV211,'Player List'!$A$3:$C$275,3)='Player Input'!$B211,"OK",IF(VLOOKUP(AV211,'Player List'!$A$3:$C$275,2)=VLOOKUP($B211,'Lookup Lists'!$A$2:$C$23,3),"CS","Err"))))</f>
        <v>OK</v>
      </c>
      <c r="BR211" s="3" t="str">
        <f>IF(AW211=" ","OK",IF(ISBLANK(VLOOKUP(AW211,'Player List'!$A$3:$C$275,3)),"Err",IF(VLOOKUP(AW211,'Player List'!$A$3:$C$275,3)='Player Input'!$B211,"OK",IF(VLOOKUP(AW211,'Player List'!$A$3:$C$275,2)=VLOOKUP($B211,'Lookup Lists'!$A$2:$C$23,3),"CS","Err"))))</f>
        <v>OK</v>
      </c>
      <c r="BS211" s="3" t="str">
        <f>IF(AX211=" ","OK",IF(ISBLANK(VLOOKUP(AX211,'Player List'!$A$3:$C$275,3)),"Err",IF(VLOOKUP(AX211,'Player List'!$A$3:$C$275,3)='Player Input'!$B211,"OK",IF(VLOOKUP(AX211,'Player List'!$A$3:$C$275,2)=VLOOKUP($B211,'Lookup Lists'!$A$2:$C$23,3),"CS","Err"))))</f>
        <v>OK</v>
      </c>
      <c r="BT211" s="3" t="str">
        <f>IF(AY211=" ","OK",IF(ISBLANK(VLOOKUP(AY211,'Player List'!$A$3:$C$275,3)),"Err",IF(VLOOKUP(AY211,'Player List'!$A$3:$C$275,3)='Player Input'!$B211,"OK",IF(VLOOKUP(AY211,'Player List'!$A$3:$C$275,2)=VLOOKUP($B211,'Lookup Lists'!$A$2:$C$23,3),"CS","Err"))))</f>
        <v>OK</v>
      </c>
      <c r="BU211" s="3" t="str">
        <f>IF(AZ211=" ","OK",IF(ISBLANK(VLOOKUP(AZ211,'Player List'!$A$3:$C$275,3)),"Err",IF(VLOOKUP(AZ211,'Player List'!$A$3:$C$275,3)='Player Input'!$B211,"OK",IF(VLOOKUP(AZ211,'Player List'!$A$3:$C$275,2)=VLOOKUP($B211,'Lookup Lists'!$A$2:$C$23,3),"CS","Err"))))</f>
        <v>OK</v>
      </c>
      <c r="BV211" s="3" t="str">
        <f>IF(BA211=" ","OK",IF(ISBLANK(VLOOKUP(BA211,'Player List'!$A$3:$C$275,3)),"Err",IF(VLOOKUP(BA211,'Player List'!$A$3:$C$275,3)='Player Input'!$B211,"OK",IF(VLOOKUP(BA211,'Player List'!$A$3:$C$275,2)=VLOOKUP($B211,'Lookup Lists'!$A$2:$C$23,3),"CS","Err"))))</f>
        <v>OK</v>
      </c>
      <c r="BW211" s="3" t="str">
        <f>IF(BB211=" ","OK",IF(ISBLANK(VLOOKUP(BB211,'Player List'!$A$3:$C$275,3)),"Err",IF(VLOOKUP(BB211,'Player List'!$A$3:$C$275,3)='Player Input'!$B211,"OK",IF(VLOOKUP(BB211,'Player List'!$A$3:$C$275,2)=VLOOKUP($B211,'Lookup Lists'!$A$2:$C$23,3),"CS","Err"))))</f>
        <v>OK</v>
      </c>
      <c r="BX211" s="3" t="str">
        <f>IF(BC211=" ","OK",IF(ISBLANK(VLOOKUP(BC211,'Player List'!$A$3:$C$275,3)),"Err",IF(VLOOKUP(BC211,'Player List'!$A$3:$C$275,3)='Player Input'!$B211,"OK",IF(VLOOKUP(BC211,'Player List'!$A$3:$C$275,2)=VLOOKUP($B211,'Lookup Lists'!$A$2:$C$23,3),"CS","Err"))))</f>
        <v>OK</v>
      </c>
      <c r="BY211" s="3" t="str">
        <f>IF(BD211=" ","OK",IF(ISBLANK(VLOOKUP(BD211,'Player List'!$A$3:$C$275,3)),"Err",IF(VLOOKUP(BD211,'Player List'!$A$3:$C$275,3)='Player Input'!$B211,"OK",IF(VLOOKUP(BD211,'Player List'!$A$3:$C$275,2)=VLOOKUP($B211,'Lookup Lists'!$A$2:$C$23,3),"CS","Err"))))</f>
        <v>OK</v>
      </c>
      <c r="BZ211" s="42" t="str">
        <f>IF(BE211=" ","OK",IF(ISBLANK(VLOOKUP(BE211,'Player List'!$A$3:$C$275,3)),"Err",IF(VLOOKUP(BE211,'Player List'!$A$3:$C$275,3)='Player Input'!$C211,"OK",IF(VLOOKUP(BE211,'Player List'!$A$3:$C$275,2)=VLOOKUP($C211,'Lookup Lists'!$A$2:$C$23,3),"CS","Err"))))</f>
        <v>OK</v>
      </c>
      <c r="CA211" s="3" t="str">
        <f>IF(BF211=" ","OK",IF(ISBLANK(VLOOKUP(BF211,'Player List'!$A$3:$C$275,3)),"Err",IF(VLOOKUP(BF211,'Player List'!$A$3:$C$275,3)='Player Input'!$C211,"OK",IF(VLOOKUP(BF211,'Player List'!$A$3:$C$275,2)=VLOOKUP($C211,'Lookup Lists'!$A$2:$C$23,3),"CS","Err"))))</f>
        <v>OK</v>
      </c>
      <c r="CB211" s="3" t="str">
        <f>IF(BG211=" ","OK",IF(ISBLANK(VLOOKUP(BG211,'Player List'!$A$3:$C$275,3)),"Err",IF(VLOOKUP(BG211,'Player List'!$A$3:$C$275,3)='Player Input'!$C211,"OK",IF(VLOOKUP(BG211,'Player List'!$A$3:$C$275,2)=VLOOKUP($C211,'Lookup Lists'!$A$2:$C$23,3),"CS","Err"))))</f>
        <v>OK</v>
      </c>
      <c r="CC211" s="3" t="str">
        <f>IF(BH211=" ","OK",IF(ISBLANK(VLOOKUP(BH211,'Player List'!$A$3:$C$275,3)),"Err",IF(VLOOKUP(BH211,'Player List'!$A$3:$C$275,3)='Player Input'!$C211,"OK",IF(VLOOKUP(BH211,'Player List'!$A$3:$C$275,2)=VLOOKUP($C211,'Lookup Lists'!$A$2:$C$23,3),"CS","Err"))))</f>
        <v>OK</v>
      </c>
      <c r="CD211" s="3" t="str">
        <f>IF(BI211=" ","OK",IF(ISBLANK(VLOOKUP(BI211,'Player List'!$A$3:$C$275,3)),"Err",IF(VLOOKUP(BI211,'Player List'!$A$3:$C$275,3)='Player Input'!$C211,"OK",IF(VLOOKUP(BI211,'Player List'!$A$3:$C$275,2)=VLOOKUP($C211,'Lookup Lists'!$A$2:$C$23,3),"CS","Err"))))</f>
        <v>OK</v>
      </c>
      <c r="CE211" s="3" t="str">
        <f>IF(BJ211=" ","OK",IF(ISBLANK(VLOOKUP(BJ211,'Player List'!$A$3:$C$275,3)),"Err",IF(VLOOKUP(BJ211,'Player List'!$A$3:$C$275,3)='Player Input'!$C211,"OK",IF(VLOOKUP(BJ211,'Player List'!$A$3:$C$275,2)=VLOOKUP($C211,'Lookup Lists'!$A$2:$C$23,3),"CS","Err"))))</f>
        <v>OK</v>
      </c>
      <c r="CF211" s="3" t="str">
        <f>IF(BK211=" ","OK",IF(ISBLANK(VLOOKUP(BK211,'Player List'!$A$3:$C$275,3)),"Err",IF(VLOOKUP(BK211,'Player List'!$A$3:$C$275,3)='Player Input'!$C211,"OK",IF(VLOOKUP(BK211,'Player List'!$A$3:$C$275,2)=VLOOKUP($C211,'Lookup Lists'!$A$2:$C$23,3),"CS","Err"))))</f>
        <v>OK</v>
      </c>
      <c r="CG211" s="3" t="str">
        <f>IF(BL211=" ","OK",IF(ISBLANK(VLOOKUP(BL211,'Player List'!$A$3:$C$275,3)),"Err",IF(VLOOKUP(BL211,'Player List'!$A$3:$C$275,3)='Player Input'!$C211,"OK",IF(VLOOKUP(BL211,'Player List'!$A$3:$C$275,2)=VLOOKUP($C211,'Lookup Lists'!$A$2:$C$23,3),"CS","Err"))))</f>
        <v>OK</v>
      </c>
      <c r="CH211" s="3" t="str">
        <f>IF(BM211=" ","OK",IF(ISBLANK(VLOOKUP(BM211,'Player List'!$A$3:$C$275,3)),"Err",IF(VLOOKUP(BM211,'Player List'!$A$3:$C$275,3)='Player Input'!$C211,"OK",IF(VLOOKUP(BM211,'Player List'!$A$3:$C$275,2)=VLOOKUP($C211,'Lookup Lists'!$A$2:$C$23,3),"CS","Err"))))</f>
        <v>OK</v>
      </c>
      <c r="CI211" s="43" t="str">
        <f>IF(BN211=" ","OK",IF(ISBLANK(VLOOKUP(BN211,'Player List'!$A$3:$C$275,3)),"Err",IF(VLOOKUP(BN211,'Player List'!$A$3:$C$275,3)='Player Input'!$C211,"OK",IF(VLOOKUP(BN211,'Player List'!$A$3:$C$275,2)=VLOOKUP($C211,'Lookup Lists'!$A$2:$C$23,3),"CS","Err"))))</f>
        <v>OK</v>
      </c>
    </row>
    <row r="212" spans="1:87" x14ac:dyDescent="0.2">
      <c r="A212" s="90">
        <v>42811</v>
      </c>
      <c r="B212" s="89" t="s">
        <v>348</v>
      </c>
      <c r="C212" s="89" t="s">
        <v>390</v>
      </c>
      <c r="D212" s="60" t="str">
        <f t="shared" si="127"/>
        <v>OK</v>
      </c>
      <c r="E212" s="42">
        <v>77</v>
      </c>
      <c r="F212" s="46" t="str">
        <f>VLOOKUP(E212,'Player List'!$A$3:$F$275,6)</f>
        <v>J AUSTIN</v>
      </c>
      <c r="G212" s="3">
        <v>330</v>
      </c>
      <c r="H212" s="46" t="str">
        <f>VLOOKUP(G212,'Player List'!$A$3:$F$275,6)</f>
        <v>L PEARCE</v>
      </c>
      <c r="I212" s="3">
        <v>298</v>
      </c>
      <c r="J212" s="46" t="str">
        <f>VLOOKUP(I212,'Player List'!$A$3:$F$275,6)</f>
        <v>R FRANKS</v>
      </c>
      <c r="K212" s="3">
        <v>76</v>
      </c>
      <c r="L212" s="46" t="str">
        <f>VLOOKUP(K212,'Player List'!$A$3:$F$275,6)</f>
        <v>H HIRD</v>
      </c>
      <c r="M212" s="42">
        <v>299</v>
      </c>
      <c r="N212" s="46" t="str">
        <f>VLOOKUP(M212,'Player List'!$A$3:$F$275,6)</f>
        <v>M FRANKS</v>
      </c>
      <c r="O212" s="3">
        <v>301</v>
      </c>
      <c r="P212" s="46" t="str">
        <f>VLOOKUP(O212,'Player List'!$A$3:$F$275,6)</f>
        <v>B CLARKE</v>
      </c>
      <c r="Q212" s="3">
        <v>302</v>
      </c>
      <c r="R212" s="46" t="str">
        <f>VLOOKUP(Q212,'Player List'!$A$3:$F$275,6)</f>
        <v>L LEWIS</v>
      </c>
      <c r="S212" s="3">
        <v>267</v>
      </c>
      <c r="T212" s="47" t="str">
        <f>VLOOKUP(S212,'Player List'!$A$3:$F$275,6)</f>
        <v>R SMITH</v>
      </c>
      <c r="U212" s="46"/>
      <c r="V212" s="46" t="e">
        <f>VLOOKUP(U212,'Player List'!$A$3:$F$275,6)</f>
        <v>#N/A</v>
      </c>
      <c r="W212" s="46"/>
      <c r="X212" s="47" t="e">
        <f>VLOOKUP(W212,'Player List'!$A$3:$F$275,6)</f>
        <v>#N/A</v>
      </c>
      <c r="Y212" s="34"/>
      <c r="Z212" s="42">
        <v>346</v>
      </c>
      <c r="AA212" s="46" t="str">
        <f>VLOOKUP(Z212,'Player List'!$A$3:$F$275,6)</f>
        <v>R WILLIAMS</v>
      </c>
      <c r="AB212" s="3">
        <v>351</v>
      </c>
      <c r="AC212" s="46" t="str">
        <f>VLOOKUP(AB212,'Player List'!$A$3:$F$275,6)</f>
        <v>T NEILSON</v>
      </c>
      <c r="AD212" s="3">
        <v>362</v>
      </c>
      <c r="AE212" s="46" t="str">
        <f>VLOOKUP(AD212,'Player List'!$A$3:$F$275,6)</f>
        <v>P BEARMAN</v>
      </c>
      <c r="AF212" s="3">
        <v>343</v>
      </c>
      <c r="AG212" s="47" t="str">
        <f>VLOOKUP(AF212,'Player List'!$A$3:$F$275,6)</f>
        <v>J MILLER</v>
      </c>
      <c r="AH212" s="42">
        <v>364</v>
      </c>
      <c r="AI212" s="46" t="str">
        <f>VLOOKUP(AH212,'Player List'!$A$3:$F$275,6)</f>
        <v>C LEVY</v>
      </c>
      <c r="AJ212" s="3">
        <v>344</v>
      </c>
      <c r="AK212" s="46" t="str">
        <f>VLOOKUP(AJ212,'Player List'!$A$3:$F$275,6)</f>
        <v>J TIDY</v>
      </c>
      <c r="AL212" s="3">
        <v>339</v>
      </c>
      <c r="AM212" s="46" t="str">
        <f>VLOOKUP(AL212,'Player List'!$A$3:$F$275,6)</f>
        <v>R HARRIS</v>
      </c>
      <c r="AN212" s="3">
        <v>340</v>
      </c>
      <c r="AO212" s="47" t="str">
        <f>VLOOKUP(AN212,'Player List'!$A$3:$F$275,6)</f>
        <v>J KNOWLES</v>
      </c>
      <c r="AP212" s="46"/>
      <c r="AQ212" s="46" t="e">
        <f>VLOOKUP(AP212,'Player List'!$A$3:$F$275,6)</f>
        <v>#N/A</v>
      </c>
      <c r="AR212" s="46"/>
      <c r="AS212" s="47" t="e">
        <f>VLOOKUP(AR212,'Player List'!$A$3:$F$275,6)</f>
        <v>#N/A</v>
      </c>
      <c r="AU212" s="42">
        <f t="shared" si="128"/>
        <v>77</v>
      </c>
      <c r="AV212" s="3">
        <f t="shared" si="129"/>
        <v>330</v>
      </c>
      <c r="AW212" s="3">
        <f t="shared" si="130"/>
        <v>298</v>
      </c>
      <c r="AX212" s="3">
        <f t="shared" si="131"/>
        <v>76</v>
      </c>
      <c r="AY212" s="3">
        <f t="shared" si="132"/>
        <v>299</v>
      </c>
      <c r="AZ212" s="3">
        <f t="shared" si="133"/>
        <v>301</v>
      </c>
      <c r="BA212" s="3">
        <f t="shared" si="134"/>
        <v>302</v>
      </c>
      <c r="BB212" s="3">
        <f t="shared" si="135"/>
        <v>267</v>
      </c>
      <c r="BC212" s="3" t="str">
        <f t="shared" si="136"/>
        <v xml:space="preserve"> </v>
      </c>
      <c r="BD212" s="3" t="str">
        <f t="shared" si="137"/>
        <v xml:space="preserve"> </v>
      </c>
      <c r="BE212" s="42">
        <f t="shared" si="138"/>
        <v>346</v>
      </c>
      <c r="BF212" s="3">
        <f t="shared" si="139"/>
        <v>351</v>
      </c>
      <c r="BG212" s="3">
        <f t="shared" si="140"/>
        <v>362</v>
      </c>
      <c r="BH212" s="3">
        <f t="shared" si="141"/>
        <v>343</v>
      </c>
      <c r="BI212" s="3">
        <f t="shared" si="142"/>
        <v>364</v>
      </c>
      <c r="BJ212" s="3">
        <f t="shared" si="143"/>
        <v>344</v>
      </c>
      <c r="BK212" s="3">
        <f t="shared" si="144"/>
        <v>339</v>
      </c>
      <c r="BL212" s="3">
        <f t="shared" si="145"/>
        <v>340</v>
      </c>
      <c r="BM212" s="3" t="str">
        <f t="shared" si="146"/>
        <v xml:space="preserve"> </v>
      </c>
      <c r="BN212" s="43" t="str">
        <f t="shared" si="147"/>
        <v xml:space="preserve"> </v>
      </c>
      <c r="BP212" s="42" t="str">
        <f>IF(AU212=" ","OK",IF(ISBLANK(VLOOKUP(AU212,'Player List'!$A$3:$C$275,3)),"Err",IF(VLOOKUP(AU212,'Player List'!$A$3:$C$275,3)='Player Input'!$B212,"OK",IF(VLOOKUP(AU212,'Player List'!$A$3:$C$275,2)=VLOOKUP($B212,'Lookup Lists'!$A$2:$C$23,3),"CS","Err"))))</f>
        <v>OK</v>
      </c>
      <c r="BQ212" s="3" t="str">
        <f>IF(AV212=" ","OK",IF(ISBLANK(VLOOKUP(AV212,'Player List'!$A$3:$C$275,3)),"Err",IF(VLOOKUP(AV212,'Player List'!$A$3:$C$275,3)='Player Input'!$B212,"OK",IF(VLOOKUP(AV212,'Player List'!$A$3:$C$275,2)=VLOOKUP($B212,'Lookup Lists'!$A$2:$C$23,3),"CS","Err"))))</f>
        <v>OK</v>
      </c>
      <c r="BR212" s="3" t="str">
        <f>IF(AW212=" ","OK",IF(ISBLANK(VLOOKUP(AW212,'Player List'!$A$3:$C$275,3)),"Err",IF(VLOOKUP(AW212,'Player List'!$A$3:$C$275,3)='Player Input'!$B212,"OK",IF(VLOOKUP(AW212,'Player List'!$A$3:$C$275,2)=VLOOKUP($B212,'Lookup Lists'!$A$2:$C$23,3),"CS","Err"))))</f>
        <v>OK</v>
      </c>
      <c r="BS212" s="3" t="str">
        <f>IF(AX212=" ","OK",IF(ISBLANK(VLOOKUP(AX212,'Player List'!$A$3:$C$275,3)),"Err",IF(VLOOKUP(AX212,'Player List'!$A$3:$C$275,3)='Player Input'!$B212,"OK",IF(VLOOKUP(AX212,'Player List'!$A$3:$C$275,2)=VLOOKUP($B212,'Lookup Lists'!$A$2:$C$23,3),"CS","Err"))))</f>
        <v>OK</v>
      </c>
      <c r="BT212" s="3" t="str">
        <f>IF(AY212=" ","OK",IF(ISBLANK(VLOOKUP(AY212,'Player List'!$A$3:$C$275,3)),"Err",IF(VLOOKUP(AY212,'Player List'!$A$3:$C$275,3)='Player Input'!$B212,"OK",IF(VLOOKUP(AY212,'Player List'!$A$3:$C$275,2)=VLOOKUP($B212,'Lookup Lists'!$A$2:$C$23,3),"CS","Err"))))</f>
        <v>OK</v>
      </c>
      <c r="BU212" s="3" t="str">
        <f>IF(AZ212=" ","OK",IF(ISBLANK(VLOOKUP(AZ212,'Player List'!$A$3:$C$275,3)),"Err",IF(VLOOKUP(AZ212,'Player List'!$A$3:$C$275,3)='Player Input'!$B212,"OK",IF(VLOOKUP(AZ212,'Player List'!$A$3:$C$275,2)=VLOOKUP($B212,'Lookup Lists'!$A$2:$C$23,3),"CS","Err"))))</f>
        <v>OK</v>
      </c>
      <c r="BV212" s="3" t="str">
        <f>IF(BA212=" ","OK",IF(ISBLANK(VLOOKUP(BA212,'Player List'!$A$3:$C$275,3)),"Err",IF(VLOOKUP(BA212,'Player List'!$A$3:$C$275,3)='Player Input'!$B212,"OK",IF(VLOOKUP(BA212,'Player List'!$A$3:$C$275,2)=VLOOKUP($B212,'Lookup Lists'!$A$2:$C$23,3),"CS","Err"))))</f>
        <v>OK</v>
      </c>
      <c r="BW212" s="3" t="str">
        <f>IF(BB212=" ","OK",IF(ISBLANK(VLOOKUP(BB212,'Player List'!$A$3:$C$275,3)),"Err",IF(VLOOKUP(BB212,'Player List'!$A$3:$C$275,3)='Player Input'!$B212,"OK",IF(VLOOKUP(BB212,'Player List'!$A$3:$C$275,2)=VLOOKUP($B212,'Lookup Lists'!$A$2:$C$23,3),"CS","Err"))))</f>
        <v>OK</v>
      </c>
      <c r="BX212" s="3" t="str">
        <f>IF(BC212=" ","OK",IF(ISBLANK(VLOOKUP(BC212,'Player List'!$A$3:$C$275,3)),"Err",IF(VLOOKUP(BC212,'Player List'!$A$3:$C$275,3)='Player Input'!$B212,"OK",IF(VLOOKUP(BC212,'Player List'!$A$3:$C$275,2)=VLOOKUP($B212,'Lookup Lists'!$A$2:$C$23,3),"CS","Err"))))</f>
        <v>OK</v>
      </c>
      <c r="BY212" s="3" t="str">
        <f>IF(BD212=" ","OK",IF(ISBLANK(VLOOKUP(BD212,'Player List'!$A$3:$C$275,3)),"Err",IF(VLOOKUP(BD212,'Player List'!$A$3:$C$275,3)='Player Input'!$B212,"OK",IF(VLOOKUP(BD212,'Player List'!$A$3:$C$275,2)=VLOOKUP($B212,'Lookup Lists'!$A$2:$C$23,3),"CS","Err"))))</f>
        <v>OK</v>
      </c>
      <c r="BZ212" s="42" t="str">
        <f>IF(BE212=" ","OK",IF(ISBLANK(VLOOKUP(BE212,'Player List'!$A$3:$C$275,3)),"Err",IF(VLOOKUP(BE212,'Player List'!$A$3:$C$275,3)='Player Input'!$C212,"OK",IF(VLOOKUP(BE212,'Player List'!$A$3:$C$275,2)=VLOOKUP($C212,'Lookup Lists'!$A$2:$C$23,3),"CS","Err"))))</f>
        <v>OK</v>
      </c>
      <c r="CA212" s="3" t="str">
        <f>IF(BF212=" ","OK",IF(ISBLANK(VLOOKUP(BF212,'Player List'!$A$3:$C$275,3)),"Err",IF(VLOOKUP(BF212,'Player List'!$A$3:$C$275,3)='Player Input'!$C212,"OK",IF(VLOOKUP(BF212,'Player List'!$A$3:$C$275,2)=VLOOKUP($C212,'Lookup Lists'!$A$2:$C$23,3),"CS","Err"))))</f>
        <v>OK</v>
      </c>
      <c r="CB212" s="3" t="str">
        <f>IF(BG212=" ","OK",IF(ISBLANK(VLOOKUP(BG212,'Player List'!$A$3:$C$275,3)),"Err",IF(VLOOKUP(BG212,'Player List'!$A$3:$C$275,3)='Player Input'!$C212,"OK",IF(VLOOKUP(BG212,'Player List'!$A$3:$C$275,2)=VLOOKUP($C212,'Lookup Lists'!$A$2:$C$23,3),"CS","Err"))))</f>
        <v>OK</v>
      </c>
      <c r="CC212" s="3" t="str">
        <f>IF(BH212=" ","OK",IF(ISBLANK(VLOOKUP(BH212,'Player List'!$A$3:$C$275,3)),"Err",IF(VLOOKUP(BH212,'Player List'!$A$3:$C$275,3)='Player Input'!$C212,"OK",IF(VLOOKUP(BH212,'Player List'!$A$3:$C$275,2)=VLOOKUP($C212,'Lookup Lists'!$A$2:$C$23,3),"CS","Err"))))</f>
        <v>OK</v>
      </c>
      <c r="CD212" s="3" t="str">
        <f>IF(BI212=" ","OK",IF(ISBLANK(VLOOKUP(BI212,'Player List'!$A$3:$C$275,3)),"Err",IF(VLOOKUP(BI212,'Player List'!$A$3:$C$275,3)='Player Input'!$C212,"OK",IF(VLOOKUP(BI212,'Player List'!$A$3:$C$275,2)=VLOOKUP($C212,'Lookup Lists'!$A$2:$C$23,3),"CS","Err"))))</f>
        <v>OK</v>
      </c>
      <c r="CE212" s="3" t="str">
        <f>IF(BJ212=" ","OK",IF(ISBLANK(VLOOKUP(BJ212,'Player List'!$A$3:$C$275,3)),"Err",IF(VLOOKUP(BJ212,'Player List'!$A$3:$C$275,3)='Player Input'!$C212,"OK",IF(VLOOKUP(BJ212,'Player List'!$A$3:$C$275,2)=VLOOKUP($C212,'Lookup Lists'!$A$2:$C$23,3),"CS","Err"))))</f>
        <v>OK</v>
      </c>
      <c r="CF212" s="3" t="str">
        <f>IF(BK212=" ","OK",IF(ISBLANK(VLOOKUP(BK212,'Player List'!$A$3:$C$275,3)),"Err",IF(VLOOKUP(BK212,'Player List'!$A$3:$C$275,3)='Player Input'!$C212,"OK",IF(VLOOKUP(BK212,'Player List'!$A$3:$C$275,2)=VLOOKUP($C212,'Lookup Lists'!$A$2:$C$23,3),"CS","Err"))))</f>
        <v>OK</v>
      </c>
      <c r="CG212" s="3" t="str">
        <f>IF(BL212=" ","OK",IF(ISBLANK(VLOOKUP(BL212,'Player List'!$A$3:$C$275,3)),"Err",IF(VLOOKUP(BL212,'Player List'!$A$3:$C$275,3)='Player Input'!$C212,"OK",IF(VLOOKUP(BL212,'Player List'!$A$3:$C$275,2)=VLOOKUP($C212,'Lookup Lists'!$A$2:$C$23,3),"CS","Err"))))</f>
        <v>OK</v>
      </c>
      <c r="CH212" s="3" t="str">
        <f>IF(BM212=" ","OK",IF(ISBLANK(VLOOKUP(BM212,'Player List'!$A$3:$C$275,3)),"Err",IF(VLOOKUP(BM212,'Player List'!$A$3:$C$275,3)='Player Input'!$C212,"OK",IF(VLOOKUP(BM212,'Player List'!$A$3:$C$275,2)=VLOOKUP($C212,'Lookup Lists'!$A$2:$C$23,3),"CS","Err"))))</f>
        <v>OK</v>
      </c>
      <c r="CI212" s="43" t="str">
        <f>IF(BN212=" ","OK",IF(ISBLANK(VLOOKUP(BN212,'Player List'!$A$3:$C$275,3)),"Err",IF(VLOOKUP(BN212,'Player List'!$A$3:$C$275,3)='Player Input'!$C212,"OK",IF(VLOOKUP(BN212,'Player List'!$A$3:$C$275,2)=VLOOKUP($C212,'Lookup Lists'!$A$2:$C$23,3),"CS","Err"))))</f>
        <v>OK</v>
      </c>
    </row>
    <row r="213" spans="1:87" x14ac:dyDescent="0.2">
      <c r="A213" s="90">
        <v>42814</v>
      </c>
      <c r="B213" s="89" t="s">
        <v>261</v>
      </c>
      <c r="C213" s="89" t="s">
        <v>11</v>
      </c>
      <c r="D213" s="60" t="str">
        <f t="shared" si="127"/>
        <v>OK</v>
      </c>
      <c r="E213" s="42">
        <v>355</v>
      </c>
      <c r="F213" s="46" t="str">
        <f>VLOOKUP(E213,'Player List'!$A$3:$F$275,6)</f>
        <v>A NASH</v>
      </c>
      <c r="G213" s="3">
        <v>169</v>
      </c>
      <c r="H213" s="46" t="str">
        <f>VLOOKUP(G213,'Player List'!$A$3:$F$275,6)</f>
        <v>W SOILLEUX</v>
      </c>
      <c r="I213" s="3">
        <v>174</v>
      </c>
      <c r="J213" s="46" t="str">
        <f>VLOOKUP(I213,'Player List'!$A$3:$F$275,6)</f>
        <v>V HODGES</v>
      </c>
      <c r="K213" s="3">
        <v>175</v>
      </c>
      <c r="L213" s="46" t="str">
        <f>VLOOKUP(K213,'Player List'!$A$3:$F$275,6)</f>
        <v>R POTTER</v>
      </c>
      <c r="M213" s="42">
        <v>222</v>
      </c>
      <c r="N213" s="46" t="str">
        <f>VLOOKUP(M213,'Player List'!$A$3:$F$275,6)</f>
        <v>G JAMES</v>
      </c>
      <c r="O213" s="3">
        <v>176</v>
      </c>
      <c r="P213" s="46" t="str">
        <f>VLOOKUP(O213,'Player List'!$A$3:$F$275,6)</f>
        <v>P KITTO</v>
      </c>
      <c r="Q213" s="3">
        <v>170</v>
      </c>
      <c r="R213" s="46" t="str">
        <f>VLOOKUP(Q213,'Player List'!$A$3:$F$275,6)</f>
        <v>M BROWNING</v>
      </c>
      <c r="S213" s="3">
        <v>167</v>
      </c>
      <c r="T213" s="47" t="str">
        <f>VLOOKUP(S213,'Player List'!$A$3:$F$275,6)</f>
        <v>T HORTON-SMITH</v>
      </c>
      <c r="U213" s="46"/>
      <c r="V213" s="46" t="e">
        <f>VLOOKUP(U213,'Player List'!$A$3:$F$275,6)</f>
        <v>#N/A</v>
      </c>
      <c r="W213" s="46"/>
      <c r="X213" s="47" t="e">
        <f>VLOOKUP(W213,'Player List'!$A$3:$F$275,6)</f>
        <v>#N/A</v>
      </c>
      <c r="Y213" s="34"/>
      <c r="Z213" s="42">
        <v>126</v>
      </c>
      <c r="AA213" s="46" t="str">
        <f>VLOOKUP(Z213,'Player List'!$A$3:$F$275,6)</f>
        <v>R JOSEPH</v>
      </c>
      <c r="AB213" s="3">
        <v>132</v>
      </c>
      <c r="AC213" s="46" t="str">
        <f>VLOOKUP(AB213,'Player List'!$A$3:$F$275,6)</f>
        <v>G BIGGS</v>
      </c>
      <c r="AD213" s="3">
        <v>125</v>
      </c>
      <c r="AE213" s="46" t="str">
        <f>VLOOKUP(AD213,'Player List'!$A$3:$F$275,6)</f>
        <v>M POWELL</v>
      </c>
      <c r="AF213" s="3">
        <v>123</v>
      </c>
      <c r="AG213" s="47" t="str">
        <f>VLOOKUP(AF213,'Player List'!$A$3:$F$275,6)</f>
        <v>J HARRIS</v>
      </c>
      <c r="AH213" s="42">
        <v>124</v>
      </c>
      <c r="AI213" s="46" t="str">
        <f>VLOOKUP(AH213,'Player List'!$A$3:$F$275,6)</f>
        <v>E POWELL</v>
      </c>
      <c r="AJ213" s="3">
        <v>131</v>
      </c>
      <c r="AK213" s="46" t="str">
        <f>VLOOKUP(AJ213,'Player List'!$A$3:$F$275,6)</f>
        <v>A BIGGS</v>
      </c>
      <c r="AL213" s="3">
        <v>127</v>
      </c>
      <c r="AM213" s="46" t="str">
        <f>VLOOKUP(AL213,'Player List'!$A$3:$F$275,6)</f>
        <v>E JOSEPH</v>
      </c>
      <c r="AN213" s="3">
        <v>133</v>
      </c>
      <c r="AO213" s="47" t="str">
        <f>VLOOKUP(AN213,'Player List'!$A$3:$F$275,6)</f>
        <v>M CINDEREY</v>
      </c>
      <c r="AP213" s="46"/>
      <c r="AQ213" s="46" t="e">
        <f>VLOOKUP(AP213,'Player List'!$A$3:$F$275,6)</f>
        <v>#N/A</v>
      </c>
      <c r="AR213" s="46"/>
      <c r="AS213" s="47" t="e">
        <f>VLOOKUP(AR213,'Player List'!$A$3:$F$275,6)</f>
        <v>#N/A</v>
      </c>
      <c r="AU213" s="42">
        <f t="shared" si="128"/>
        <v>355</v>
      </c>
      <c r="AV213" s="3">
        <f t="shared" si="129"/>
        <v>169</v>
      </c>
      <c r="AW213" s="3">
        <f t="shared" si="130"/>
        <v>174</v>
      </c>
      <c r="AX213" s="3">
        <f t="shared" si="131"/>
        <v>175</v>
      </c>
      <c r="AY213" s="3">
        <f t="shared" si="132"/>
        <v>222</v>
      </c>
      <c r="AZ213" s="3">
        <f t="shared" si="133"/>
        <v>176</v>
      </c>
      <c r="BA213" s="3">
        <f t="shared" si="134"/>
        <v>170</v>
      </c>
      <c r="BB213" s="3">
        <f t="shared" si="135"/>
        <v>167</v>
      </c>
      <c r="BC213" s="3" t="str">
        <f t="shared" si="136"/>
        <v xml:space="preserve"> </v>
      </c>
      <c r="BD213" s="3" t="str">
        <f t="shared" si="137"/>
        <v xml:space="preserve"> </v>
      </c>
      <c r="BE213" s="42">
        <f t="shared" si="138"/>
        <v>126</v>
      </c>
      <c r="BF213" s="3">
        <f t="shared" si="139"/>
        <v>132</v>
      </c>
      <c r="BG213" s="3">
        <f t="shared" si="140"/>
        <v>125</v>
      </c>
      <c r="BH213" s="3">
        <f t="shared" si="141"/>
        <v>123</v>
      </c>
      <c r="BI213" s="3">
        <f t="shared" si="142"/>
        <v>124</v>
      </c>
      <c r="BJ213" s="3">
        <f t="shared" si="143"/>
        <v>131</v>
      </c>
      <c r="BK213" s="3">
        <f t="shared" si="144"/>
        <v>127</v>
      </c>
      <c r="BL213" s="3">
        <f t="shared" si="145"/>
        <v>133</v>
      </c>
      <c r="BM213" s="3" t="str">
        <f t="shared" si="146"/>
        <v xml:space="preserve"> </v>
      </c>
      <c r="BN213" s="43" t="str">
        <f t="shared" si="147"/>
        <v xml:space="preserve"> </v>
      </c>
      <c r="BP213" s="42" t="str">
        <f>IF(AU213=" ","OK",IF(ISBLANK(VLOOKUP(AU213,'Player List'!$A$3:$C$275,3)),"Err",IF(VLOOKUP(AU213,'Player List'!$A$3:$C$275,3)='Player Input'!$B213,"OK",IF(VLOOKUP(AU213,'Player List'!$A$3:$C$275,2)=VLOOKUP($B213,'Lookup Lists'!$A$2:$C$23,3),"CS","Err"))))</f>
        <v>OK</v>
      </c>
      <c r="BQ213" s="3" t="str">
        <f>IF(AV213=" ","OK",IF(ISBLANK(VLOOKUP(AV213,'Player List'!$A$3:$C$275,3)),"Err",IF(VLOOKUP(AV213,'Player List'!$A$3:$C$275,3)='Player Input'!$B213,"OK",IF(VLOOKUP(AV213,'Player List'!$A$3:$C$275,2)=VLOOKUP($B213,'Lookup Lists'!$A$2:$C$23,3),"CS","Err"))))</f>
        <v>OK</v>
      </c>
      <c r="BR213" s="3" t="str">
        <f>IF(AW213=" ","OK",IF(ISBLANK(VLOOKUP(AW213,'Player List'!$A$3:$C$275,3)),"Err",IF(VLOOKUP(AW213,'Player List'!$A$3:$C$275,3)='Player Input'!$B213,"OK",IF(VLOOKUP(AW213,'Player List'!$A$3:$C$275,2)=VLOOKUP($B213,'Lookup Lists'!$A$2:$C$23,3),"CS","Err"))))</f>
        <v>OK</v>
      </c>
      <c r="BS213" s="3" t="str">
        <f>IF(AX213=" ","OK",IF(ISBLANK(VLOOKUP(AX213,'Player List'!$A$3:$C$275,3)),"Err",IF(VLOOKUP(AX213,'Player List'!$A$3:$C$275,3)='Player Input'!$B213,"OK",IF(VLOOKUP(AX213,'Player List'!$A$3:$C$275,2)=VLOOKUP($B213,'Lookup Lists'!$A$2:$C$23,3),"CS","Err"))))</f>
        <v>OK</v>
      </c>
      <c r="BT213" s="3" t="str">
        <f>IF(AY213=" ","OK",IF(ISBLANK(VLOOKUP(AY213,'Player List'!$A$3:$C$275,3)),"Err",IF(VLOOKUP(AY213,'Player List'!$A$3:$C$275,3)='Player Input'!$B213,"OK",IF(VLOOKUP(AY213,'Player List'!$A$3:$C$275,2)=VLOOKUP($B213,'Lookup Lists'!$A$2:$C$23,3),"CS","Err"))))</f>
        <v>OK</v>
      </c>
      <c r="BU213" s="3" t="str">
        <f>IF(AZ213=" ","OK",IF(ISBLANK(VLOOKUP(AZ213,'Player List'!$A$3:$C$275,3)),"Err",IF(VLOOKUP(AZ213,'Player List'!$A$3:$C$275,3)='Player Input'!$B213,"OK",IF(VLOOKUP(AZ213,'Player List'!$A$3:$C$275,2)=VLOOKUP($B213,'Lookup Lists'!$A$2:$C$23,3),"CS","Err"))))</f>
        <v>OK</v>
      </c>
      <c r="BV213" s="3" t="str">
        <f>IF(BA213=" ","OK",IF(ISBLANK(VLOOKUP(BA213,'Player List'!$A$3:$C$275,3)),"Err",IF(VLOOKUP(BA213,'Player List'!$A$3:$C$275,3)='Player Input'!$B213,"OK",IF(VLOOKUP(BA213,'Player List'!$A$3:$C$275,2)=VLOOKUP($B213,'Lookup Lists'!$A$2:$C$23,3),"CS","Err"))))</f>
        <v>OK</v>
      </c>
      <c r="BW213" s="3" t="str">
        <f>IF(BB213=" ","OK",IF(ISBLANK(VLOOKUP(BB213,'Player List'!$A$3:$C$275,3)),"Err",IF(VLOOKUP(BB213,'Player List'!$A$3:$C$275,3)='Player Input'!$B213,"OK",IF(VLOOKUP(BB213,'Player List'!$A$3:$C$275,2)=VLOOKUP($B213,'Lookup Lists'!$A$2:$C$23,3),"CS","Err"))))</f>
        <v>OK</v>
      </c>
      <c r="BX213" s="3" t="str">
        <f>IF(BC213=" ","OK",IF(ISBLANK(VLOOKUP(BC213,'Player List'!$A$3:$C$275,3)),"Err",IF(VLOOKUP(BC213,'Player List'!$A$3:$C$275,3)='Player Input'!$B213,"OK",IF(VLOOKUP(BC213,'Player List'!$A$3:$C$275,2)=VLOOKUP($B213,'Lookup Lists'!$A$2:$C$23,3),"CS","Err"))))</f>
        <v>OK</v>
      </c>
      <c r="BY213" s="3" t="str">
        <f>IF(BD213=" ","OK",IF(ISBLANK(VLOOKUP(BD213,'Player List'!$A$3:$C$275,3)),"Err",IF(VLOOKUP(BD213,'Player List'!$A$3:$C$275,3)='Player Input'!$B213,"OK",IF(VLOOKUP(BD213,'Player List'!$A$3:$C$275,2)=VLOOKUP($B213,'Lookup Lists'!$A$2:$C$23,3),"CS","Err"))))</f>
        <v>OK</v>
      </c>
      <c r="BZ213" s="42" t="str">
        <f>IF(BE213=" ","OK",IF(ISBLANK(VLOOKUP(BE213,'Player List'!$A$3:$C$275,3)),"Err",IF(VLOOKUP(BE213,'Player List'!$A$3:$C$275,3)='Player Input'!$C213,"OK",IF(VLOOKUP(BE213,'Player List'!$A$3:$C$275,2)=VLOOKUP($C213,'Lookup Lists'!$A$2:$C$23,3),"CS","Err"))))</f>
        <v>OK</v>
      </c>
      <c r="CA213" s="3" t="str">
        <f>IF(BF213=" ","OK",IF(ISBLANK(VLOOKUP(BF213,'Player List'!$A$3:$C$275,3)),"Err",IF(VLOOKUP(BF213,'Player List'!$A$3:$C$275,3)='Player Input'!$C213,"OK",IF(VLOOKUP(BF213,'Player List'!$A$3:$C$275,2)=VLOOKUP($C213,'Lookup Lists'!$A$2:$C$23,3),"CS","Err"))))</f>
        <v>OK</v>
      </c>
      <c r="CB213" s="3" t="str">
        <f>IF(BG213=" ","OK",IF(ISBLANK(VLOOKUP(BG213,'Player List'!$A$3:$C$275,3)),"Err",IF(VLOOKUP(BG213,'Player List'!$A$3:$C$275,3)='Player Input'!$C213,"OK",IF(VLOOKUP(BG213,'Player List'!$A$3:$C$275,2)=VLOOKUP($C213,'Lookup Lists'!$A$2:$C$23,3),"CS","Err"))))</f>
        <v>OK</v>
      </c>
      <c r="CC213" s="3" t="str">
        <f>IF(BH213=" ","OK",IF(ISBLANK(VLOOKUP(BH213,'Player List'!$A$3:$C$275,3)),"Err",IF(VLOOKUP(BH213,'Player List'!$A$3:$C$275,3)='Player Input'!$C213,"OK",IF(VLOOKUP(BH213,'Player List'!$A$3:$C$275,2)=VLOOKUP($C213,'Lookup Lists'!$A$2:$C$23,3),"CS","Err"))))</f>
        <v>OK</v>
      </c>
      <c r="CD213" s="3" t="str">
        <f>IF(BI213=" ","OK",IF(ISBLANK(VLOOKUP(BI213,'Player List'!$A$3:$C$275,3)),"Err",IF(VLOOKUP(BI213,'Player List'!$A$3:$C$275,3)='Player Input'!$C213,"OK",IF(VLOOKUP(BI213,'Player List'!$A$3:$C$275,2)=VLOOKUP($C213,'Lookup Lists'!$A$2:$C$23,3),"CS","Err"))))</f>
        <v>OK</v>
      </c>
      <c r="CE213" s="3" t="str">
        <f>IF(BJ213=" ","OK",IF(ISBLANK(VLOOKUP(BJ213,'Player List'!$A$3:$C$275,3)),"Err",IF(VLOOKUP(BJ213,'Player List'!$A$3:$C$275,3)='Player Input'!$C213,"OK",IF(VLOOKUP(BJ213,'Player List'!$A$3:$C$275,2)=VLOOKUP($C213,'Lookup Lists'!$A$2:$C$23,3),"CS","Err"))))</f>
        <v>OK</v>
      </c>
      <c r="CF213" s="3" t="str">
        <f>IF(BK213=" ","OK",IF(ISBLANK(VLOOKUP(BK213,'Player List'!$A$3:$C$275,3)),"Err",IF(VLOOKUP(BK213,'Player List'!$A$3:$C$275,3)='Player Input'!$C213,"OK",IF(VLOOKUP(BK213,'Player List'!$A$3:$C$275,2)=VLOOKUP($C213,'Lookup Lists'!$A$2:$C$23,3),"CS","Err"))))</f>
        <v>OK</v>
      </c>
      <c r="CG213" s="3" t="str">
        <f>IF(BL213=" ","OK",IF(ISBLANK(VLOOKUP(BL213,'Player List'!$A$3:$C$275,3)),"Err",IF(VLOOKUP(BL213,'Player List'!$A$3:$C$275,3)='Player Input'!$C213,"OK",IF(VLOOKUP(BL213,'Player List'!$A$3:$C$275,2)=VLOOKUP($C213,'Lookup Lists'!$A$2:$C$23,3),"CS","Err"))))</f>
        <v>OK</v>
      </c>
      <c r="CH213" s="3" t="str">
        <f>IF(BM213=" ","OK",IF(ISBLANK(VLOOKUP(BM213,'Player List'!$A$3:$C$275,3)),"Err",IF(VLOOKUP(BM213,'Player List'!$A$3:$C$275,3)='Player Input'!$C213,"OK",IF(VLOOKUP(BM213,'Player List'!$A$3:$C$275,2)=VLOOKUP($C213,'Lookup Lists'!$A$2:$C$23,3),"CS","Err"))))</f>
        <v>OK</v>
      </c>
      <c r="CI213" s="43" t="str">
        <f>IF(BN213=" ","OK",IF(ISBLANK(VLOOKUP(BN213,'Player List'!$A$3:$C$275,3)),"Err",IF(VLOOKUP(BN213,'Player List'!$A$3:$C$275,3)='Player Input'!$C213,"OK",IF(VLOOKUP(BN213,'Player List'!$A$3:$C$275,2)=VLOOKUP($C213,'Lookup Lists'!$A$2:$C$23,3),"CS","Err"))))</f>
        <v>OK</v>
      </c>
    </row>
    <row r="214" spans="1:87" x14ac:dyDescent="0.2">
      <c r="A214" s="90">
        <v>42815</v>
      </c>
      <c r="B214" s="89" t="s">
        <v>273</v>
      </c>
      <c r="C214" s="89" t="s">
        <v>389</v>
      </c>
      <c r="D214" s="60" t="str">
        <f t="shared" si="127"/>
        <v>OK</v>
      </c>
      <c r="E214" s="42">
        <v>154</v>
      </c>
      <c r="F214" s="46" t="str">
        <f>VLOOKUP(E214,'Player List'!$A$3:$F$275,6)</f>
        <v>T WILSON</v>
      </c>
      <c r="G214" s="3">
        <v>152</v>
      </c>
      <c r="H214" s="46" t="str">
        <f>VLOOKUP(G214,'Player List'!$A$3:$F$275,6)</f>
        <v>S BUFTON</v>
      </c>
      <c r="I214" s="3">
        <v>153</v>
      </c>
      <c r="J214" s="46" t="str">
        <f>VLOOKUP(I214,'Player List'!$A$3:$F$275,6)</f>
        <v>S STEPHENSON</v>
      </c>
      <c r="K214" s="3">
        <v>146</v>
      </c>
      <c r="L214" s="46" t="str">
        <f>VLOOKUP(K214,'Player List'!$A$3:$F$275,6)</f>
        <v>B GLOVER</v>
      </c>
      <c r="M214" s="42">
        <v>268</v>
      </c>
      <c r="N214" s="46" t="str">
        <f>VLOOKUP(M214,'Player List'!$A$3:$F$275,6)</f>
        <v>I STEPHENSON</v>
      </c>
      <c r="O214" s="3">
        <v>151</v>
      </c>
      <c r="P214" s="46" t="str">
        <f>VLOOKUP(O214,'Player List'!$A$3:$F$275,6)</f>
        <v>B BUFTON</v>
      </c>
      <c r="Q214" s="3">
        <v>147</v>
      </c>
      <c r="R214" s="46" t="str">
        <f>VLOOKUP(Q214,'Player List'!$A$3:$F$275,6)</f>
        <v>G HARNWELL</v>
      </c>
      <c r="S214" s="3">
        <v>144</v>
      </c>
      <c r="T214" s="47" t="str">
        <f>VLOOKUP(S214,'Player List'!$A$3:$F$275,6)</f>
        <v>M LEAKE</v>
      </c>
      <c r="U214" s="46"/>
      <c r="V214" s="46" t="e">
        <f>VLOOKUP(U214,'Player List'!$A$3:$F$275,6)</f>
        <v>#N/A</v>
      </c>
      <c r="W214" s="46"/>
      <c r="X214" s="47" t="e">
        <f>VLOOKUP(W214,'Player List'!$A$3:$F$275,6)</f>
        <v>#N/A</v>
      </c>
      <c r="Y214" s="34"/>
      <c r="Z214" s="42">
        <v>359</v>
      </c>
      <c r="AA214" s="46" t="str">
        <f>VLOOKUP(Z214,'Player List'!$A$3:$F$275,6)</f>
        <v>B HUSTWAYTE</v>
      </c>
      <c r="AB214" s="3">
        <v>338</v>
      </c>
      <c r="AC214" s="46" t="str">
        <f>VLOOKUP(AB214,'Player List'!$A$3:$F$275,6)</f>
        <v>R WALDEN</v>
      </c>
      <c r="AD214" s="3">
        <v>360</v>
      </c>
      <c r="AE214" s="46" t="str">
        <f>VLOOKUP(AD214,'Player List'!$A$3:$F$275,6)</f>
        <v>P GOULDING</v>
      </c>
      <c r="AF214" s="3">
        <v>278</v>
      </c>
      <c r="AG214" s="47" t="str">
        <f>VLOOKUP(AF214,'Player List'!$A$3:$F$275,6)</f>
        <v>P KENNETT</v>
      </c>
      <c r="AH214" s="42">
        <v>332</v>
      </c>
      <c r="AI214" s="46" t="str">
        <f>VLOOKUP(AH214,'Player List'!$A$3:$F$275,6)</f>
        <v>D SMITH</v>
      </c>
      <c r="AJ214" s="3">
        <v>333</v>
      </c>
      <c r="AK214" s="46" t="str">
        <f>VLOOKUP(AJ214,'Player List'!$A$3:$F$275,6)</f>
        <v>P SMITH</v>
      </c>
      <c r="AL214" s="3">
        <v>334</v>
      </c>
      <c r="AM214" s="46" t="str">
        <f>VLOOKUP(AL214,'Player List'!$A$3:$F$275,6)</f>
        <v>J TROUT</v>
      </c>
      <c r="AN214" s="3">
        <v>331</v>
      </c>
      <c r="AO214" s="47" t="str">
        <f>VLOOKUP(AN214,'Player List'!$A$3:$F$275,6)</f>
        <v>L ANSON</v>
      </c>
      <c r="AP214" s="46"/>
      <c r="AQ214" s="46" t="e">
        <f>VLOOKUP(AP214,'Player List'!$A$3:$F$275,6)</f>
        <v>#N/A</v>
      </c>
      <c r="AR214" s="46"/>
      <c r="AS214" s="47" t="e">
        <f>VLOOKUP(AR214,'Player List'!$A$3:$F$275,6)</f>
        <v>#N/A</v>
      </c>
      <c r="AU214" s="42">
        <f t="shared" si="128"/>
        <v>154</v>
      </c>
      <c r="AV214" s="3">
        <f t="shared" si="129"/>
        <v>152</v>
      </c>
      <c r="AW214" s="3">
        <f t="shared" si="130"/>
        <v>153</v>
      </c>
      <c r="AX214" s="3">
        <f t="shared" si="131"/>
        <v>146</v>
      </c>
      <c r="AY214" s="3">
        <f t="shared" si="132"/>
        <v>268</v>
      </c>
      <c r="AZ214" s="3">
        <f t="shared" si="133"/>
        <v>151</v>
      </c>
      <c r="BA214" s="3">
        <f t="shared" si="134"/>
        <v>147</v>
      </c>
      <c r="BB214" s="3">
        <f t="shared" si="135"/>
        <v>144</v>
      </c>
      <c r="BC214" s="3" t="str">
        <f t="shared" si="136"/>
        <v xml:space="preserve"> </v>
      </c>
      <c r="BD214" s="3" t="str">
        <f t="shared" si="137"/>
        <v xml:space="preserve"> </v>
      </c>
      <c r="BE214" s="42">
        <f t="shared" si="138"/>
        <v>359</v>
      </c>
      <c r="BF214" s="3">
        <f t="shared" si="139"/>
        <v>338</v>
      </c>
      <c r="BG214" s="3">
        <f t="shared" si="140"/>
        <v>360</v>
      </c>
      <c r="BH214" s="3">
        <f t="shared" si="141"/>
        <v>278</v>
      </c>
      <c r="BI214" s="3">
        <f t="shared" si="142"/>
        <v>332</v>
      </c>
      <c r="BJ214" s="3">
        <f t="shared" si="143"/>
        <v>333</v>
      </c>
      <c r="BK214" s="3">
        <f t="shared" si="144"/>
        <v>334</v>
      </c>
      <c r="BL214" s="3">
        <f t="shared" si="145"/>
        <v>331</v>
      </c>
      <c r="BM214" s="3" t="str">
        <f t="shared" si="146"/>
        <v xml:space="preserve"> </v>
      </c>
      <c r="BN214" s="43" t="str">
        <f t="shared" si="147"/>
        <v xml:space="preserve"> </v>
      </c>
      <c r="BP214" s="42" t="str">
        <f>IF(AU214=" ","OK",IF(ISBLANK(VLOOKUP(AU214,'Player List'!$A$3:$C$275,3)),"Err",IF(VLOOKUP(AU214,'Player List'!$A$3:$C$275,3)='Player Input'!$B214,"OK",IF(VLOOKUP(AU214,'Player List'!$A$3:$C$275,2)=VLOOKUP($B214,'Lookup Lists'!$A$2:$C$23,3),"CS","Err"))))</f>
        <v>OK</v>
      </c>
      <c r="BQ214" s="3" t="str">
        <f>IF(AV214=" ","OK",IF(ISBLANK(VLOOKUP(AV214,'Player List'!$A$3:$C$275,3)),"Err",IF(VLOOKUP(AV214,'Player List'!$A$3:$C$275,3)='Player Input'!$B214,"OK",IF(VLOOKUP(AV214,'Player List'!$A$3:$C$275,2)=VLOOKUP($B214,'Lookup Lists'!$A$2:$C$23,3),"CS","Err"))))</f>
        <v>OK</v>
      </c>
      <c r="BR214" s="3" t="str">
        <f>IF(AW214=" ","OK",IF(ISBLANK(VLOOKUP(AW214,'Player List'!$A$3:$C$275,3)),"Err",IF(VLOOKUP(AW214,'Player List'!$A$3:$C$275,3)='Player Input'!$B214,"OK",IF(VLOOKUP(AW214,'Player List'!$A$3:$C$275,2)=VLOOKUP($B214,'Lookup Lists'!$A$2:$C$23,3),"CS","Err"))))</f>
        <v>OK</v>
      </c>
      <c r="BS214" s="3" t="str">
        <f>IF(AX214=" ","OK",IF(ISBLANK(VLOOKUP(AX214,'Player List'!$A$3:$C$275,3)),"Err",IF(VLOOKUP(AX214,'Player List'!$A$3:$C$275,3)='Player Input'!$B214,"OK",IF(VLOOKUP(AX214,'Player List'!$A$3:$C$275,2)=VLOOKUP($B214,'Lookup Lists'!$A$2:$C$23,3),"CS","Err"))))</f>
        <v>OK</v>
      </c>
      <c r="BT214" s="3" t="str">
        <f>IF(AY214=" ","OK",IF(ISBLANK(VLOOKUP(AY214,'Player List'!$A$3:$C$275,3)),"Err",IF(VLOOKUP(AY214,'Player List'!$A$3:$C$275,3)='Player Input'!$B214,"OK",IF(VLOOKUP(AY214,'Player List'!$A$3:$C$275,2)=VLOOKUP($B214,'Lookup Lists'!$A$2:$C$23,3),"CS","Err"))))</f>
        <v>OK</v>
      </c>
      <c r="BU214" s="3" t="str">
        <f>IF(AZ214=" ","OK",IF(ISBLANK(VLOOKUP(AZ214,'Player List'!$A$3:$C$275,3)),"Err",IF(VLOOKUP(AZ214,'Player List'!$A$3:$C$275,3)='Player Input'!$B214,"OK",IF(VLOOKUP(AZ214,'Player List'!$A$3:$C$275,2)=VLOOKUP($B214,'Lookup Lists'!$A$2:$C$23,3),"CS","Err"))))</f>
        <v>OK</v>
      </c>
      <c r="BV214" s="3" t="str">
        <f>IF(BA214=" ","OK",IF(ISBLANK(VLOOKUP(BA214,'Player List'!$A$3:$C$275,3)),"Err",IF(VLOOKUP(BA214,'Player List'!$A$3:$C$275,3)='Player Input'!$B214,"OK",IF(VLOOKUP(BA214,'Player List'!$A$3:$C$275,2)=VLOOKUP($B214,'Lookup Lists'!$A$2:$C$23,3),"CS","Err"))))</f>
        <v>OK</v>
      </c>
      <c r="BW214" s="3" t="str">
        <f>IF(BB214=" ","OK",IF(ISBLANK(VLOOKUP(BB214,'Player List'!$A$3:$C$275,3)),"Err",IF(VLOOKUP(BB214,'Player List'!$A$3:$C$275,3)='Player Input'!$B214,"OK",IF(VLOOKUP(BB214,'Player List'!$A$3:$C$275,2)=VLOOKUP($B214,'Lookup Lists'!$A$2:$C$23,3),"CS","Err"))))</f>
        <v>OK</v>
      </c>
      <c r="BX214" s="3" t="str">
        <f>IF(BC214=" ","OK",IF(ISBLANK(VLOOKUP(BC214,'Player List'!$A$3:$C$275,3)),"Err",IF(VLOOKUP(BC214,'Player List'!$A$3:$C$275,3)='Player Input'!$B214,"OK",IF(VLOOKUP(BC214,'Player List'!$A$3:$C$275,2)=VLOOKUP($B214,'Lookup Lists'!$A$2:$C$23,3),"CS","Err"))))</f>
        <v>OK</v>
      </c>
      <c r="BY214" s="3" t="str">
        <f>IF(BD214=" ","OK",IF(ISBLANK(VLOOKUP(BD214,'Player List'!$A$3:$C$275,3)),"Err",IF(VLOOKUP(BD214,'Player List'!$A$3:$C$275,3)='Player Input'!$B214,"OK",IF(VLOOKUP(BD214,'Player List'!$A$3:$C$275,2)=VLOOKUP($B214,'Lookup Lists'!$A$2:$C$23,3),"CS","Err"))))</f>
        <v>OK</v>
      </c>
      <c r="BZ214" s="42" t="str">
        <f>IF(BE214=" ","OK",IF(ISBLANK(VLOOKUP(BE214,'Player List'!$A$3:$C$275,3)),"Err",IF(VLOOKUP(BE214,'Player List'!$A$3:$C$275,3)='Player Input'!$C214,"OK",IF(VLOOKUP(BE214,'Player List'!$A$3:$C$275,2)=VLOOKUP($C214,'Lookup Lists'!$A$2:$C$23,3),"CS","Err"))))</f>
        <v>OK</v>
      </c>
      <c r="CA214" s="3" t="str">
        <f>IF(BF214=" ","OK",IF(ISBLANK(VLOOKUP(BF214,'Player List'!$A$3:$C$275,3)),"Err",IF(VLOOKUP(BF214,'Player List'!$A$3:$C$275,3)='Player Input'!$C214,"OK",IF(VLOOKUP(BF214,'Player List'!$A$3:$C$275,2)=VLOOKUP($C214,'Lookup Lists'!$A$2:$C$23,3),"CS","Err"))))</f>
        <v>OK</v>
      </c>
      <c r="CB214" s="3" t="str">
        <f>IF(BG214=" ","OK",IF(ISBLANK(VLOOKUP(BG214,'Player List'!$A$3:$C$275,3)),"Err",IF(VLOOKUP(BG214,'Player List'!$A$3:$C$275,3)='Player Input'!$C214,"OK",IF(VLOOKUP(BG214,'Player List'!$A$3:$C$275,2)=VLOOKUP($C214,'Lookup Lists'!$A$2:$C$23,3),"CS","Err"))))</f>
        <v>OK</v>
      </c>
      <c r="CC214" s="3" t="str">
        <f>IF(BH214=" ","OK",IF(ISBLANK(VLOOKUP(BH214,'Player List'!$A$3:$C$275,3)),"Err",IF(VLOOKUP(BH214,'Player List'!$A$3:$C$275,3)='Player Input'!$C214,"OK",IF(VLOOKUP(BH214,'Player List'!$A$3:$C$275,2)=VLOOKUP($C214,'Lookup Lists'!$A$2:$C$23,3),"CS","Err"))))</f>
        <v>OK</v>
      </c>
      <c r="CD214" s="3" t="str">
        <f>IF(BI214=" ","OK",IF(ISBLANK(VLOOKUP(BI214,'Player List'!$A$3:$C$275,3)),"Err",IF(VLOOKUP(BI214,'Player List'!$A$3:$C$275,3)='Player Input'!$C214,"OK",IF(VLOOKUP(BI214,'Player List'!$A$3:$C$275,2)=VLOOKUP($C214,'Lookup Lists'!$A$2:$C$23,3),"CS","Err"))))</f>
        <v>OK</v>
      </c>
      <c r="CE214" s="3" t="str">
        <f>IF(BJ214=" ","OK",IF(ISBLANK(VLOOKUP(BJ214,'Player List'!$A$3:$C$275,3)),"Err",IF(VLOOKUP(BJ214,'Player List'!$A$3:$C$275,3)='Player Input'!$C214,"OK",IF(VLOOKUP(BJ214,'Player List'!$A$3:$C$275,2)=VLOOKUP($C214,'Lookup Lists'!$A$2:$C$23,3),"CS","Err"))))</f>
        <v>OK</v>
      </c>
      <c r="CF214" s="3" t="str">
        <f>IF(BK214=" ","OK",IF(ISBLANK(VLOOKUP(BK214,'Player List'!$A$3:$C$275,3)),"Err",IF(VLOOKUP(BK214,'Player List'!$A$3:$C$275,3)='Player Input'!$C214,"OK",IF(VLOOKUP(BK214,'Player List'!$A$3:$C$275,2)=VLOOKUP($C214,'Lookup Lists'!$A$2:$C$23,3),"CS","Err"))))</f>
        <v>OK</v>
      </c>
      <c r="CG214" s="3" t="str">
        <f>IF(BL214=" ","OK",IF(ISBLANK(VLOOKUP(BL214,'Player List'!$A$3:$C$275,3)),"Err",IF(VLOOKUP(BL214,'Player List'!$A$3:$C$275,3)='Player Input'!$C214,"OK",IF(VLOOKUP(BL214,'Player List'!$A$3:$C$275,2)=VLOOKUP($C214,'Lookup Lists'!$A$2:$C$23,3),"CS","Err"))))</f>
        <v>OK</v>
      </c>
      <c r="CH214" s="3" t="str">
        <f>IF(BM214=" ","OK",IF(ISBLANK(VLOOKUP(BM214,'Player List'!$A$3:$C$275,3)),"Err",IF(VLOOKUP(BM214,'Player List'!$A$3:$C$275,3)='Player Input'!$C214,"OK",IF(VLOOKUP(BM214,'Player List'!$A$3:$C$275,2)=VLOOKUP($C214,'Lookup Lists'!$A$2:$C$23,3),"CS","Err"))))</f>
        <v>OK</v>
      </c>
      <c r="CI214" s="43" t="str">
        <f>IF(BN214=" ","OK",IF(ISBLANK(VLOOKUP(BN214,'Player List'!$A$3:$C$275,3)),"Err",IF(VLOOKUP(BN214,'Player List'!$A$3:$C$275,3)='Player Input'!$C214,"OK",IF(VLOOKUP(BN214,'Player List'!$A$3:$C$275,2)=VLOOKUP($C214,'Lookup Lists'!$A$2:$C$23,3),"CS","Err"))))</f>
        <v>OK</v>
      </c>
    </row>
    <row r="215" spans="1:87" x14ac:dyDescent="0.2">
      <c r="A215" s="108">
        <v>42815</v>
      </c>
      <c r="B215" s="109" t="s">
        <v>390</v>
      </c>
      <c r="C215" s="109" t="s">
        <v>350</v>
      </c>
      <c r="D215" s="60" t="str">
        <f t="shared" si="127"/>
        <v>OK</v>
      </c>
      <c r="E215" s="42">
        <v>363</v>
      </c>
      <c r="F215" s="46" t="str">
        <f>VLOOKUP(E215,'Player List'!$A$3:$F$275,6)</f>
        <v>S MASON</v>
      </c>
      <c r="G215" s="3">
        <v>342</v>
      </c>
      <c r="H215" s="46" t="str">
        <f>VLOOKUP(G215,'Player List'!$A$3:$F$275,6)</f>
        <v>K WOODEN</v>
      </c>
      <c r="I215" s="3">
        <v>339</v>
      </c>
      <c r="J215" s="46" t="str">
        <f>VLOOKUP(I215,'Player List'!$A$3:$F$275,6)</f>
        <v>R HARRIS</v>
      </c>
      <c r="K215" s="3">
        <v>340</v>
      </c>
      <c r="L215" s="46" t="str">
        <f>VLOOKUP(K215,'Player List'!$A$3:$F$275,6)</f>
        <v>J KNOWLES</v>
      </c>
      <c r="M215" s="42">
        <v>364</v>
      </c>
      <c r="N215" s="46" t="str">
        <f>VLOOKUP(M215,'Player List'!$A$3:$F$275,6)</f>
        <v>C LEVY</v>
      </c>
      <c r="O215" s="3">
        <v>346</v>
      </c>
      <c r="P215" s="46" t="str">
        <f>VLOOKUP(O215,'Player List'!$A$3:$F$275,6)</f>
        <v>R WILLIAMS</v>
      </c>
      <c r="Q215" s="3">
        <v>362</v>
      </c>
      <c r="R215" s="46" t="str">
        <f>VLOOKUP(Q215,'Player List'!$A$3:$F$275,6)</f>
        <v>P BEARMAN</v>
      </c>
      <c r="S215" s="3">
        <v>343</v>
      </c>
      <c r="T215" s="47" t="str">
        <f>VLOOKUP(S215,'Player List'!$A$3:$F$275,6)</f>
        <v>J MILLER</v>
      </c>
      <c r="U215" s="46"/>
      <c r="V215" s="46" t="e">
        <f>VLOOKUP(U215,'Player List'!$A$3:$F$275,6)</f>
        <v>#N/A</v>
      </c>
      <c r="W215" s="46"/>
      <c r="X215" s="47" t="e">
        <f>VLOOKUP(W215,'Player List'!$A$3:$F$275,6)</f>
        <v>#N/A</v>
      </c>
      <c r="Y215" s="34"/>
      <c r="Z215" s="42">
        <v>48</v>
      </c>
      <c r="AA215" s="46" t="str">
        <f>VLOOKUP(Z215,'Player List'!$A$3:$F$275,6)</f>
        <v>G GANGE</v>
      </c>
      <c r="AB215" s="3">
        <v>181</v>
      </c>
      <c r="AC215" s="46" t="str">
        <f>VLOOKUP(AB215,'Player List'!$A$3:$F$275,6)</f>
        <v>D FOULKES</v>
      </c>
      <c r="AD215" s="3">
        <v>47</v>
      </c>
      <c r="AE215" s="46" t="str">
        <f>VLOOKUP(AD215,'Player List'!$A$3:$F$275,6)</f>
        <v>B GANGE</v>
      </c>
      <c r="AF215" s="3">
        <v>46</v>
      </c>
      <c r="AG215" s="47" t="str">
        <f>VLOOKUP(AF215,'Player List'!$A$3:$F$275,6)</f>
        <v>J COOPER</v>
      </c>
      <c r="AH215" s="42">
        <v>214</v>
      </c>
      <c r="AI215" s="46" t="str">
        <f>VLOOKUP(AH215,'Player List'!$A$3:$F$275,6)</f>
        <v>D EVERY</v>
      </c>
      <c r="AJ215" s="3">
        <v>62</v>
      </c>
      <c r="AK215" s="46" t="str">
        <f>VLOOKUP(AJ215,'Player List'!$A$3:$F$275,6)</f>
        <v>D REES</v>
      </c>
      <c r="AL215" s="3">
        <v>219</v>
      </c>
      <c r="AM215" s="46" t="str">
        <f>VLOOKUP(AL215,'Player List'!$A$3:$F$275,6)</f>
        <v>G PRES</v>
      </c>
      <c r="AN215" s="3">
        <v>313</v>
      </c>
      <c r="AO215" s="47" t="str">
        <f>VLOOKUP(AN215,'Player List'!$A$3:$F$275,6)</f>
        <v>B CONSTABLE</v>
      </c>
      <c r="AP215" s="46"/>
      <c r="AQ215" s="46" t="e">
        <f>VLOOKUP(AP215,'Player List'!$A$3:$F$275,6)</f>
        <v>#N/A</v>
      </c>
      <c r="AR215" s="46"/>
      <c r="AS215" s="47" t="e">
        <f>VLOOKUP(AR215,'Player List'!$A$3:$F$275,6)</f>
        <v>#N/A</v>
      </c>
      <c r="AU215" s="42">
        <f t="shared" si="128"/>
        <v>363</v>
      </c>
      <c r="AV215" s="3">
        <f t="shared" si="129"/>
        <v>342</v>
      </c>
      <c r="AW215" s="3">
        <f t="shared" si="130"/>
        <v>339</v>
      </c>
      <c r="AX215" s="3">
        <f t="shared" si="131"/>
        <v>340</v>
      </c>
      <c r="AY215" s="3">
        <f t="shared" si="132"/>
        <v>364</v>
      </c>
      <c r="AZ215" s="3">
        <f t="shared" si="133"/>
        <v>346</v>
      </c>
      <c r="BA215" s="3">
        <f t="shared" si="134"/>
        <v>362</v>
      </c>
      <c r="BB215" s="3">
        <f t="shared" si="135"/>
        <v>343</v>
      </c>
      <c r="BC215" s="3" t="str">
        <f t="shared" si="136"/>
        <v xml:space="preserve"> </v>
      </c>
      <c r="BD215" s="3" t="str">
        <f t="shared" si="137"/>
        <v xml:space="preserve"> </v>
      </c>
      <c r="BE215" s="42">
        <f t="shared" si="138"/>
        <v>48</v>
      </c>
      <c r="BF215" s="3">
        <f t="shared" si="139"/>
        <v>181</v>
      </c>
      <c r="BG215" s="3">
        <f t="shared" si="140"/>
        <v>47</v>
      </c>
      <c r="BH215" s="3">
        <f t="shared" si="141"/>
        <v>46</v>
      </c>
      <c r="BI215" s="3">
        <f t="shared" si="142"/>
        <v>214</v>
      </c>
      <c r="BJ215" s="3">
        <f t="shared" si="143"/>
        <v>62</v>
      </c>
      <c r="BK215" s="3">
        <f t="shared" si="144"/>
        <v>219</v>
      </c>
      <c r="BL215" s="3">
        <f t="shared" si="145"/>
        <v>313</v>
      </c>
      <c r="BM215" s="3" t="str">
        <f t="shared" si="146"/>
        <v xml:space="preserve"> </v>
      </c>
      <c r="BN215" s="43" t="str">
        <f t="shared" si="147"/>
        <v xml:space="preserve"> </v>
      </c>
      <c r="BP215" s="42" t="str">
        <f>IF(AU215=" ","OK",IF(ISBLANK(VLOOKUP(AU215,'Player List'!$A$3:$C$275,3)),"Err",IF(VLOOKUP(AU215,'Player List'!$A$3:$C$275,3)='Player Input'!$B215,"OK",IF(VLOOKUP(AU215,'Player List'!$A$3:$C$275,2)=VLOOKUP($B215,'Lookup Lists'!$A$2:$C$23,3),"CS","Err"))))</f>
        <v>OK</v>
      </c>
      <c r="BQ215" s="3" t="str">
        <f>IF(AV215=" ","OK",IF(ISBLANK(VLOOKUP(AV215,'Player List'!$A$3:$C$275,3)),"Err",IF(VLOOKUP(AV215,'Player List'!$A$3:$C$275,3)='Player Input'!$B215,"OK",IF(VLOOKUP(AV215,'Player List'!$A$3:$C$275,2)=VLOOKUP($B215,'Lookup Lists'!$A$2:$C$23,3),"CS","Err"))))</f>
        <v>OK</v>
      </c>
      <c r="BR215" s="3" t="str">
        <f>IF(AW215=" ","OK",IF(ISBLANK(VLOOKUP(AW215,'Player List'!$A$3:$C$275,3)),"Err",IF(VLOOKUP(AW215,'Player List'!$A$3:$C$275,3)='Player Input'!$B215,"OK",IF(VLOOKUP(AW215,'Player List'!$A$3:$C$275,2)=VLOOKUP($B215,'Lookup Lists'!$A$2:$C$23,3),"CS","Err"))))</f>
        <v>OK</v>
      </c>
      <c r="BS215" s="3" t="str">
        <f>IF(AX215=" ","OK",IF(ISBLANK(VLOOKUP(AX215,'Player List'!$A$3:$C$275,3)),"Err",IF(VLOOKUP(AX215,'Player List'!$A$3:$C$275,3)='Player Input'!$B215,"OK",IF(VLOOKUP(AX215,'Player List'!$A$3:$C$275,2)=VLOOKUP($B215,'Lookup Lists'!$A$2:$C$23,3),"CS","Err"))))</f>
        <v>OK</v>
      </c>
      <c r="BT215" s="3" t="str">
        <f>IF(AY215=" ","OK",IF(ISBLANK(VLOOKUP(AY215,'Player List'!$A$3:$C$275,3)),"Err",IF(VLOOKUP(AY215,'Player List'!$A$3:$C$275,3)='Player Input'!$B215,"OK",IF(VLOOKUP(AY215,'Player List'!$A$3:$C$275,2)=VLOOKUP($B215,'Lookup Lists'!$A$2:$C$23,3),"CS","Err"))))</f>
        <v>OK</v>
      </c>
      <c r="BU215" s="3" t="str">
        <f>IF(AZ215=" ","OK",IF(ISBLANK(VLOOKUP(AZ215,'Player List'!$A$3:$C$275,3)),"Err",IF(VLOOKUP(AZ215,'Player List'!$A$3:$C$275,3)='Player Input'!$B215,"OK",IF(VLOOKUP(AZ215,'Player List'!$A$3:$C$275,2)=VLOOKUP($B215,'Lookup Lists'!$A$2:$C$23,3),"CS","Err"))))</f>
        <v>OK</v>
      </c>
      <c r="BV215" s="3" t="str">
        <f>IF(BA215=" ","OK",IF(ISBLANK(VLOOKUP(BA215,'Player List'!$A$3:$C$275,3)),"Err",IF(VLOOKUP(BA215,'Player List'!$A$3:$C$275,3)='Player Input'!$B215,"OK",IF(VLOOKUP(BA215,'Player List'!$A$3:$C$275,2)=VLOOKUP($B215,'Lookup Lists'!$A$2:$C$23,3),"CS","Err"))))</f>
        <v>OK</v>
      </c>
      <c r="BW215" s="3" t="str">
        <f>IF(BB215=" ","OK",IF(ISBLANK(VLOOKUP(BB215,'Player List'!$A$3:$C$275,3)),"Err",IF(VLOOKUP(BB215,'Player List'!$A$3:$C$275,3)='Player Input'!$B215,"OK",IF(VLOOKUP(BB215,'Player List'!$A$3:$C$275,2)=VLOOKUP($B215,'Lookup Lists'!$A$2:$C$23,3),"CS","Err"))))</f>
        <v>OK</v>
      </c>
      <c r="BX215" s="3" t="str">
        <f>IF(BC215=" ","OK",IF(ISBLANK(VLOOKUP(BC215,'Player List'!$A$3:$C$275,3)),"Err",IF(VLOOKUP(BC215,'Player List'!$A$3:$C$275,3)='Player Input'!$B215,"OK",IF(VLOOKUP(BC215,'Player List'!$A$3:$C$275,2)=VLOOKUP($B215,'Lookup Lists'!$A$2:$C$23,3),"CS","Err"))))</f>
        <v>OK</v>
      </c>
      <c r="BY215" s="3" t="str">
        <f>IF(BD215=" ","OK",IF(ISBLANK(VLOOKUP(BD215,'Player List'!$A$3:$C$275,3)),"Err",IF(VLOOKUP(BD215,'Player List'!$A$3:$C$275,3)='Player Input'!$B215,"OK",IF(VLOOKUP(BD215,'Player List'!$A$3:$C$275,2)=VLOOKUP($B215,'Lookup Lists'!$A$2:$C$23,3),"CS","Err"))))</f>
        <v>OK</v>
      </c>
      <c r="BZ215" s="42" t="str">
        <f>IF(BE215=" ","OK",IF(ISBLANK(VLOOKUP(BE215,'Player List'!$A$3:$C$275,3)),"Err",IF(VLOOKUP(BE215,'Player List'!$A$3:$C$275,3)='Player Input'!$C215,"OK",IF(VLOOKUP(BE215,'Player List'!$A$3:$C$275,2)=VLOOKUP($C215,'Lookup Lists'!$A$2:$C$23,3),"CS","Err"))))</f>
        <v>OK</v>
      </c>
      <c r="CA215" s="3" t="str">
        <f>IF(BF215=" ","OK",IF(ISBLANK(VLOOKUP(BF215,'Player List'!$A$3:$C$275,3)),"Err",IF(VLOOKUP(BF215,'Player List'!$A$3:$C$275,3)='Player Input'!$C215,"OK",IF(VLOOKUP(BF215,'Player List'!$A$3:$C$275,2)=VLOOKUP($C215,'Lookup Lists'!$A$2:$C$23,3),"CS","Err"))))</f>
        <v>OK</v>
      </c>
      <c r="CB215" s="3" t="str">
        <f>IF(BG215=" ","OK",IF(ISBLANK(VLOOKUP(BG215,'Player List'!$A$3:$C$275,3)),"Err",IF(VLOOKUP(BG215,'Player List'!$A$3:$C$275,3)='Player Input'!$C215,"OK",IF(VLOOKUP(BG215,'Player List'!$A$3:$C$275,2)=VLOOKUP($C215,'Lookup Lists'!$A$2:$C$23,3),"CS","Err"))))</f>
        <v>OK</v>
      </c>
      <c r="CC215" s="3" t="str">
        <f>IF(BH215=" ","OK",IF(ISBLANK(VLOOKUP(BH215,'Player List'!$A$3:$C$275,3)),"Err",IF(VLOOKUP(BH215,'Player List'!$A$3:$C$275,3)='Player Input'!$C215,"OK",IF(VLOOKUP(BH215,'Player List'!$A$3:$C$275,2)=VLOOKUP($C215,'Lookup Lists'!$A$2:$C$23,3),"CS","Err"))))</f>
        <v>OK</v>
      </c>
      <c r="CD215" s="3" t="str">
        <f>IF(BI215=" ","OK",IF(ISBLANK(VLOOKUP(BI215,'Player List'!$A$3:$C$275,3)),"Err",IF(VLOOKUP(BI215,'Player List'!$A$3:$C$275,3)='Player Input'!$C215,"OK",IF(VLOOKUP(BI215,'Player List'!$A$3:$C$275,2)=VLOOKUP($C215,'Lookup Lists'!$A$2:$C$23,3),"CS","Err"))))</f>
        <v>OK</v>
      </c>
      <c r="CE215" s="3" t="str">
        <f>IF(BJ215=" ","OK",IF(ISBLANK(VLOOKUP(BJ215,'Player List'!$A$3:$C$275,3)),"Err",IF(VLOOKUP(BJ215,'Player List'!$A$3:$C$275,3)='Player Input'!$C215,"OK",IF(VLOOKUP(BJ215,'Player List'!$A$3:$C$275,2)=VLOOKUP($C215,'Lookup Lists'!$A$2:$C$23,3),"CS","Err"))))</f>
        <v>OK</v>
      </c>
      <c r="CF215" s="3" t="str">
        <f>IF(BK215=" ","OK",IF(ISBLANK(VLOOKUP(BK215,'Player List'!$A$3:$C$275,3)),"Err",IF(VLOOKUP(BK215,'Player List'!$A$3:$C$275,3)='Player Input'!$C215,"OK",IF(VLOOKUP(BK215,'Player List'!$A$3:$C$275,2)=VLOOKUP($C215,'Lookup Lists'!$A$2:$C$23,3),"CS","Err"))))</f>
        <v>OK</v>
      </c>
      <c r="CG215" s="3" t="str">
        <f>IF(BL215=" ","OK",IF(ISBLANK(VLOOKUP(BL215,'Player List'!$A$3:$C$275,3)),"Err",IF(VLOOKUP(BL215,'Player List'!$A$3:$C$275,3)='Player Input'!$C215,"OK",IF(VLOOKUP(BL215,'Player List'!$A$3:$C$275,2)=VLOOKUP($C215,'Lookup Lists'!$A$2:$C$23,3),"CS","Err"))))</f>
        <v>OK</v>
      </c>
      <c r="CH215" s="3" t="str">
        <f>IF(BM215=" ","OK",IF(ISBLANK(VLOOKUP(BM215,'Player List'!$A$3:$C$275,3)),"Err",IF(VLOOKUP(BM215,'Player List'!$A$3:$C$275,3)='Player Input'!$C215,"OK",IF(VLOOKUP(BM215,'Player List'!$A$3:$C$275,2)=VLOOKUP($C215,'Lookup Lists'!$A$2:$C$23,3),"CS","Err"))))</f>
        <v>OK</v>
      </c>
      <c r="CI215" s="43" t="str">
        <f>IF(BN215=" ","OK",IF(ISBLANK(VLOOKUP(BN215,'Player List'!$A$3:$C$275,3)),"Err",IF(VLOOKUP(BN215,'Player List'!$A$3:$C$275,3)='Player Input'!$C215,"OK",IF(VLOOKUP(BN215,'Player List'!$A$3:$C$275,2)=VLOOKUP($C215,'Lookup Lists'!$A$2:$C$23,3),"CS","Err"))))</f>
        <v>OK</v>
      </c>
    </row>
    <row r="216" spans="1:87" x14ac:dyDescent="0.2">
      <c r="A216" s="90">
        <v>42817</v>
      </c>
      <c r="B216" s="89" t="s">
        <v>274</v>
      </c>
      <c r="C216" s="89" t="s">
        <v>261</v>
      </c>
      <c r="D216" s="60" t="str">
        <f t="shared" si="127"/>
        <v>OK</v>
      </c>
      <c r="E216" s="42">
        <v>229</v>
      </c>
      <c r="F216" s="46" t="str">
        <f>VLOOKUP(E216,'Player List'!$A$3:$F$275,6)</f>
        <v>D ROGERS</v>
      </c>
      <c r="G216" s="3">
        <v>204</v>
      </c>
      <c r="H216" s="46" t="str">
        <f>VLOOKUP(G216,'Player List'!$A$3:$F$275,6)</f>
        <v>G WATKINS</v>
      </c>
      <c r="I216" s="3">
        <v>199</v>
      </c>
      <c r="J216" s="46" t="str">
        <f>VLOOKUP(I216,'Player List'!$A$3:$F$275,6)</f>
        <v>R COX</v>
      </c>
      <c r="K216" s="3">
        <v>192</v>
      </c>
      <c r="L216" s="46" t="str">
        <f>VLOOKUP(K216,'Player List'!$A$3:$F$275,6)</f>
        <v>P ROGERS</v>
      </c>
      <c r="M216" s="42">
        <v>202</v>
      </c>
      <c r="N216" s="46" t="str">
        <f>VLOOKUP(M216,'Player List'!$A$3:$F$275,6)</f>
        <v>M BOWDEN</v>
      </c>
      <c r="O216" s="3">
        <v>193</v>
      </c>
      <c r="P216" s="46" t="str">
        <f>VLOOKUP(O216,'Player List'!$A$3:$F$275,6)</f>
        <v>S ROGERS</v>
      </c>
      <c r="Q216" s="3">
        <v>197</v>
      </c>
      <c r="R216" s="46" t="str">
        <f>VLOOKUP(Q216,'Player List'!$A$3:$F$275,6)</f>
        <v>J MILLS</v>
      </c>
      <c r="S216" s="3">
        <v>191</v>
      </c>
      <c r="T216" s="47" t="str">
        <f>VLOOKUP(S216,'Player List'!$A$3:$F$275,6)</f>
        <v>A ROGERS</v>
      </c>
      <c r="U216" s="46">
        <v>290</v>
      </c>
      <c r="V216" s="46" t="str">
        <f>VLOOKUP(U216,'Player List'!$A$3:$F$275,6)</f>
        <v>J JILLINGS</v>
      </c>
      <c r="W216" s="46">
        <v>226</v>
      </c>
      <c r="X216" s="47" t="str">
        <f>VLOOKUP(W216,'Player List'!$A$3:$F$275,6)</f>
        <v>D MILLINGTON JONES</v>
      </c>
      <c r="Y216" s="34"/>
      <c r="Z216" s="42">
        <v>222</v>
      </c>
      <c r="AA216" s="46" t="str">
        <f>VLOOKUP(Z216,'Player List'!$A$3:$F$275,6)</f>
        <v>G JAMES</v>
      </c>
      <c r="AB216" s="3">
        <v>176</v>
      </c>
      <c r="AC216" s="46" t="str">
        <f>VLOOKUP(AB216,'Player List'!$A$3:$F$275,6)</f>
        <v>P KITTO</v>
      </c>
      <c r="AD216" s="3">
        <v>170</v>
      </c>
      <c r="AE216" s="46" t="str">
        <f>VLOOKUP(AD216,'Player List'!$A$3:$F$275,6)</f>
        <v>M BROWNING</v>
      </c>
      <c r="AF216" s="3">
        <v>167</v>
      </c>
      <c r="AG216" s="47" t="str">
        <f>VLOOKUP(AF216,'Player List'!$A$3:$F$275,6)</f>
        <v>T HORTON-SMITH</v>
      </c>
      <c r="AH216" s="42">
        <v>355</v>
      </c>
      <c r="AI216" s="46" t="str">
        <f>VLOOKUP(AH216,'Player List'!$A$3:$F$275,6)</f>
        <v>A NASH</v>
      </c>
      <c r="AJ216" s="3">
        <v>169</v>
      </c>
      <c r="AK216" s="46" t="str">
        <f>VLOOKUP(AJ216,'Player List'!$A$3:$F$275,6)</f>
        <v>W SOILLEUX</v>
      </c>
      <c r="AL216" s="3">
        <v>174</v>
      </c>
      <c r="AM216" s="46" t="str">
        <f>VLOOKUP(AL216,'Player List'!$A$3:$F$275,6)</f>
        <v>V HODGES</v>
      </c>
      <c r="AN216" s="3">
        <v>175</v>
      </c>
      <c r="AO216" s="47" t="str">
        <f>VLOOKUP(AN216,'Player List'!$A$3:$F$275,6)</f>
        <v>R POTTER</v>
      </c>
      <c r="AP216" s="46"/>
      <c r="AQ216" s="46" t="e">
        <f>VLOOKUP(AP216,'Player List'!$A$3:$F$275,6)</f>
        <v>#N/A</v>
      </c>
      <c r="AR216" s="46"/>
      <c r="AS216" s="47" t="e">
        <f>VLOOKUP(AR216,'Player List'!$A$3:$F$275,6)</f>
        <v>#N/A</v>
      </c>
      <c r="AU216" s="42">
        <f t="shared" si="128"/>
        <v>229</v>
      </c>
      <c r="AV216" s="3">
        <f t="shared" si="129"/>
        <v>204</v>
      </c>
      <c r="AW216" s="3">
        <f t="shared" si="130"/>
        <v>199</v>
      </c>
      <c r="AX216" s="3">
        <f t="shared" si="131"/>
        <v>192</v>
      </c>
      <c r="AY216" s="3">
        <f t="shared" si="132"/>
        <v>202</v>
      </c>
      <c r="AZ216" s="3">
        <f t="shared" si="133"/>
        <v>193</v>
      </c>
      <c r="BA216" s="3">
        <f t="shared" si="134"/>
        <v>197</v>
      </c>
      <c r="BB216" s="3">
        <f t="shared" si="135"/>
        <v>191</v>
      </c>
      <c r="BC216" s="3">
        <f t="shared" si="136"/>
        <v>290</v>
      </c>
      <c r="BD216" s="3">
        <f t="shared" si="137"/>
        <v>226</v>
      </c>
      <c r="BE216" s="42">
        <f t="shared" si="138"/>
        <v>222</v>
      </c>
      <c r="BF216" s="3">
        <f t="shared" si="139"/>
        <v>176</v>
      </c>
      <c r="BG216" s="3">
        <f t="shared" si="140"/>
        <v>170</v>
      </c>
      <c r="BH216" s="3">
        <f t="shared" si="141"/>
        <v>167</v>
      </c>
      <c r="BI216" s="3">
        <f t="shared" si="142"/>
        <v>355</v>
      </c>
      <c r="BJ216" s="3">
        <f t="shared" si="143"/>
        <v>169</v>
      </c>
      <c r="BK216" s="3">
        <f t="shared" si="144"/>
        <v>174</v>
      </c>
      <c r="BL216" s="3">
        <f t="shared" si="145"/>
        <v>175</v>
      </c>
      <c r="BM216" s="3" t="str">
        <f t="shared" si="146"/>
        <v xml:space="preserve"> </v>
      </c>
      <c r="BN216" s="43" t="str">
        <f t="shared" si="147"/>
        <v xml:space="preserve"> </v>
      </c>
      <c r="BP216" s="42" t="str">
        <f>IF(AU216=" ","OK",IF(ISBLANK(VLOOKUP(AU216,'Player List'!$A$3:$C$275,3)),"Err",IF(VLOOKUP(AU216,'Player List'!$A$3:$C$275,3)='Player Input'!$B216,"OK",IF(VLOOKUP(AU216,'Player List'!$A$3:$C$275,2)=VLOOKUP($B216,'Lookup Lists'!$A$2:$C$23,3),"CS","Err"))))</f>
        <v>OK</v>
      </c>
      <c r="BQ216" s="3" t="str">
        <f>IF(AV216=" ","OK",IF(ISBLANK(VLOOKUP(AV216,'Player List'!$A$3:$C$275,3)),"Err",IF(VLOOKUP(AV216,'Player List'!$A$3:$C$275,3)='Player Input'!$B216,"OK",IF(VLOOKUP(AV216,'Player List'!$A$3:$C$275,2)=VLOOKUP($B216,'Lookup Lists'!$A$2:$C$23,3),"CS","Err"))))</f>
        <v>OK</v>
      </c>
      <c r="BR216" s="3" t="str">
        <f>IF(AW216=" ","OK",IF(ISBLANK(VLOOKUP(AW216,'Player List'!$A$3:$C$275,3)),"Err",IF(VLOOKUP(AW216,'Player List'!$A$3:$C$275,3)='Player Input'!$B216,"OK",IF(VLOOKUP(AW216,'Player List'!$A$3:$C$275,2)=VLOOKUP($B216,'Lookup Lists'!$A$2:$C$23,3),"CS","Err"))))</f>
        <v>OK</v>
      </c>
      <c r="BS216" s="3" t="str">
        <f>IF(AX216=" ","OK",IF(ISBLANK(VLOOKUP(AX216,'Player List'!$A$3:$C$275,3)),"Err",IF(VLOOKUP(AX216,'Player List'!$A$3:$C$275,3)='Player Input'!$B216,"OK",IF(VLOOKUP(AX216,'Player List'!$A$3:$C$275,2)=VLOOKUP($B216,'Lookup Lists'!$A$2:$C$23,3),"CS","Err"))))</f>
        <v>OK</v>
      </c>
      <c r="BT216" s="3" t="str">
        <f>IF(AY216=" ","OK",IF(ISBLANK(VLOOKUP(AY216,'Player List'!$A$3:$C$275,3)),"Err",IF(VLOOKUP(AY216,'Player List'!$A$3:$C$275,3)='Player Input'!$B216,"OK",IF(VLOOKUP(AY216,'Player List'!$A$3:$C$275,2)=VLOOKUP($B216,'Lookup Lists'!$A$2:$C$23,3),"CS","Err"))))</f>
        <v>OK</v>
      </c>
      <c r="BU216" s="3" t="str">
        <f>IF(AZ216=" ","OK",IF(ISBLANK(VLOOKUP(AZ216,'Player List'!$A$3:$C$275,3)),"Err",IF(VLOOKUP(AZ216,'Player List'!$A$3:$C$275,3)='Player Input'!$B216,"OK",IF(VLOOKUP(AZ216,'Player List'!$A$3:$C$275,2)=VLOOKUP($B216,'Lookup Lists'!$A$2:$C$23,3),"CS","Err"))))</f>
        <v>OK</v>
      </c>
      <c r="BV216" s="3" t="str">
        <f>IF(BA216=" ","OK",IF(ISBLANK(VLOOKUP(BA216,'Player List'!$A$3:$C$275,3)),"Err",IF(VLOOKUP(BA216,'Player List'!$A$3:$C$275,3)='Player Input'!$B216,"OK",IF(VLOOKUP(BA216,'Player List'!$A$3:$C$275,2)=VLOOKUP($B216,'Lookup Lists'!$A$2:$C$23,3),"CS","Err"))))</f>
        <v>OK</v>
      </c>
      <c r="BW216" s="3" t="str">
        <f>IF(BB216=" ","OK",IF(ISBLANK(VLOOKUP(BB216,'Player List'!$A$3:$C$275,3)),"Err",IF(VLOOKUP(BB216,'Player List'!$A$3:$C$275,3)='Player Input'!$B216,"OK",IF(VLOOKUP(BB216,'Player List'!$A$3:$C$275,2)=VLOOKUP($B216,'Lookup Lists'!$A$2:$C$23,3),"CS","Err"))))</f>
        <v>OK</v>
      </c>
      <c r="BX216" s="3" t="str">
        <f>IF(BC216=" ","OK",IF(ISBLANK(VLOOKUP(BC216,'Player List'!$A$3:$C$275,3)),"Err",IF(VLOOKUP(BC216,'Player List'!$A$3:$C$275,3)='Player Input'!$B216,"OK",IF(VLOOKUP(BC216,'Player List'!$A$3:$C$275,2)=VLOOKUP($B216,'Lookup Lists'!$A$2:$C$23,3),"CS","Err"))))</f>
        <v>OK</v>
      </c>
      <c r="BY216" s="3" t="str">
        <f>IF(BD216=" ","OK",IF(ISBLANK(VLOOKUP(BD216,'Player List'!$A$3:$C$275,3)),"Err",IF(VLOOKUP(BD216,'Player List'!$A$3:$C$275,3)='Player Input'!$B216,"OK",IF(VLOOKUP(BD216,'Player List'!$A$3:$C$275,2)=VLOOKUP($B216,'Lookup Lists'!$A$2:$C$23,3),"CS","Err"))))</f>
        <v>OK</v>
      </c>
      <c r="BZ216" s="42" t="str">
        <f>IF(BE216=" ","OK",IF(ISBLANK(VLOOKUP(BE216,'Player List'!$A$3:$C$275,3)),"Err",IF(VLOOKUP(BE216,'Player List'!$A$3:$C$275,3)='Player Input'!$C216,"OK",IF(VLOOKUP(BE216,'Player List'!$A$3:$C$275,2)=VLOOKUP($C216,'Lookup Lists'!$A$2:$C$23,3),"CS","Err"))))</f>
        <v>OK</v>
      </c>
      <c r="CA216" s="3" t="str">
        <f>IF(BF216=" ","OK",IF(ISBLANK(VLOOKUP(BF216,'Player List'!$A$3:$C$275,3)),"Err",IF(VLOOKUP(BF216,'Player List'!$A$3:$C$275,3)='Player Input'!$C216,"OK",IF(VLOOKUP(BF216,'Player List'!$A$3:$C$275,2)=VLOOKUP($C216,'Lookup Lists'!$A$2:$C$23,3),"CS","Err"))))</f>
        <v>OK</v>
      </c>
      <c r="CB216" s="3" t="str">
        <f>IF(BG216=" ","OK",IF(ISBLANK(VLOOKUP(BG216,'Player List'!$A$3:$C$275,3)),"Err",IF(VLOOKUP(BG216,'Player List'!$A$3:$C$275,3)='Player Input'!$C216,"OK",IF(VLOOKUP(BG216,'Player List'!$A$3:$C$275,2)=VLOOKUP($C216,'Lookup Lists'!$A$2:$C$23,3),"CS","Err"))))</f>
        <v>OK</v>
      </c>
      <c r="CC216" s="3" t="str">
        <f>IF(BH216=" ","OK",IF(ISBLANK(VLOOKUP(BH216,'Player List'!$A$3:$C$275,3)),"Err",IF(VLOOKUP(BH216,'Player List'!$A$3:$C$275,3)='Player Input'!$C216,"OK",IF(VLOOKUP(BH216,'Player List'!$A$3:$C$275,2)=VLOOKUP($C216,'Lookup Lists'!$A$2:$C$23,3),"CS","Err"))))</f>
        <v>OK</v>
      </c>
      <c r="CD216" s="3" t="str">
        <f>IF(BI216=" ","OK",IF(ISBLANK(VLOOKUP(BI216,'Player List'!$A$3:$C$275,3)),"Err",IF(VLOOKUP(BI216,'Player List'!$A$3:$C$275,3)='Player Input'!$C216,"OK",IF(VLOOKUP(BI216,'Player List'!$A$3:$C$275,2)=VLOOKUP($C216,'Lookup Lists'!$A$2:$C$23,3),"CS","Err"))))</f>
        <v>OK</v>
      </c>
      <c r="CE216" s="3" t="str">
        <f>IF(BJ216=" ","OK",IF(ISBLANK(VLOOKUP(BJ216,'Player List'!$A$3:$C$275,3)),"Err",IF(VLOOKUP(BJ216,'Player List'!$A$3:$C$275,3)='Player Input'!$C216,"OK",IF(VLOOKUP(BJ216,'Player List'!$A$3:$C$275,2)=VLOOKUP($C216,'Lookup Lists'!$A$2:$C$23,3),"CS","Err"))))</f>
        <v>OK</v>
      </c>
      <c r="CF216" s="3" t="str">
        <f>IF(BK216=" ","OK",IF(ISBLANK(VLOOKUP(BK216,'Player List'!$A$3:$C$275,3)),"Err",IF(VLOOKUP(BK216,'Player List'!$A$3:$C$275,3)='Player Input'!$C216,"OK",IF(VLOOKUP(BK216,'Player List'!$A$3:$C$275,2)=VLOOKUP($C216,'Lookup Lists'!$A$2:$C$23,3),"CS","Err"))))</f>
        <v>OK</v>
      </c>
      <c r="CG216" s="3" t="str">
        <f>IF(BL216=" ","OK",IF(ISBLANK(VLOOKUP(BL216,'Player List'!$A$3:$C$275,3)),"Err",IF(VLOOKUP(BL216,'Player List'!$A$3:$C$275,3)='Player Input'!$C216,"OK",IF(VLOOKUP(BL216,'Player List'!$A$3:$C$275,2)=VLOOKUP($C216,'Lookup Lists'!$A$2:$C$23,3),"CS","Err"))))</f>
        <v>OK</v>
      </c>
      <c r="CH216" s="3" t="str">
        <f>IF(BM216=" ","OK",IF(ISBLANK(VLOOKUP(BM216,'Player List'!$A$3:$C$275,3)),"Err",IF(VLOOKUP(BM216,'Player List'!$A$3:$C$275,3)='Player Input'!$C216,"OK",IF(VLOOKUP(BM216,'Player List'!$A$3:$C$275,2)=VLOOKUP($C216,'Lookup Lists'!$A$2:$C$23,3),"CS","Err"))))</f>
        <v>OK</v>
      </c>
      <c r="CI216" s="43" t="str">
        <f>IF(BN216=" ","OK",IF(ISBLANK(VLOOKUP(BN216,'Player List'!$A$3:$C$275,3)),"Err",IF(VLOOKUP(BN216,'Player List'!$A$3:$C$275,3)='Player Input'!$C216,"OK",IF(VLOOKUP(BN216,'Player List'!$A$3:$C$275,2)=VLOOKUP($C216,'Lookup Lists'!$A$2:$C$23,3),"CS","Err"))))</f>
        <v>OK</v>
      </c>
    </row>
    <row r="217" spans="1:87" x14ac:dyDescent="0.2">
      <c r="A217" s="108">
        <v>42818</v>
      </c>
      <c r="B217" s="109" t="s">
        <v>347</v>
      </c>
      <c r="C217" s="109" t="s">
        <v>349</v>
      </c>
      <c r="D217" s="60" t="str">
        <f t="shared" si="127"/>
        <v>OK</v>
      </c>
      <c r="E217" s="42">
        <v>75</v>
      </c>
      <c r="F217" s="46" t="str">
        <f>VLOOKUP(E217,'Player List'!$A$3:$F$275,6)</f>
        <v>S WHITTINGHAM</v>
      </c>
      <c r="G217" s="3">
        <v>79</v>
      </c>
      <c r="H217" s="46" t="str">
        <f>VLOOKUP(G217,'Player List'!$A$3:$F$275,6)</f>
        <v>A WYE</v>
      </c>
      <c r="I217" s="3">
        <v>72</v>
      </c>
      <c r="J217" s="46" t="str">
        <f>VLOOKUP(I217,'Player List'!$A$3:$F$275,6)</f>
        <v>H VITALE</v>
      </c>
      <c r="K217" s="3">
        <v>73</v>
      </c>
      <c r="L217" s="46" t="str">
        <f>VLOOKUP(K217,'Player List'!$A$3:$F$275,6)</f>
        <v>T VITALE</v>
      </c>
      <c r="M217" s="42">
        <v>82</v>
      </c>
      <c r="N217" s="46" t="str">
        <f>VLOOKUP(M217,'Player List'!$A$3:$F$275,6)</f>
        <v>C BOYSE</v>
      </c>
      <c r="O217" s="3">
        <v>86</v>
      </c>
      <c r="P217" s="46" t="str">
        <f>VLOOKUP(O217,'Player List'!$A$3:$F$275,6)</f>
        <v>J GWYNNE</v>
      </c>
      <c r="Q217" s="3">
        <v>88</v>
      </c>
      <c r="R217" s="46" t="str">
        <f>VLOOKUP(Q217,'Player List'!$A$3:$F$275,6)</f>
        <v>J MORRIS</v>
      </c>
      <c r="S217" s="3">
        <v>81</v>
      </c>
      <c r="T217" s="47" t="str">
        <f>VLOOKUP(S217,'Player List'!$A$3:$F$275,6)</f>
        <v>L PHILLIPS</v>
      </c>
      <c r="U217" s="46">
        <v>308</v>
      </c>
      <c r="V217" s="46" t="str">
        <f>VLOOKUP(U217,'Player List'!$A$3:$F$275,6)</f>
        <v>S WYE</v>
      </c>
      <c r="W217" s="46"/>
      <c r="X217" s="47" t="e">
        <f>VLOOKUP(W217,'Player List'!$A$3:$F$275,6)</f>
        <v>#N/A</v>
      </c>
      <c r="Y217" s="34"/>
      <c r="Z217" s="42">
        <v>207</v>
      </c>
      <c r="AA217" s="46" t="str">
        <f>VLOOKUP(Z217,'Player List'!$A$3:$F$275,6)</f>
        <v>B AUBREY</v>
      </c>
      <c r="AB217" s="3">
        <v>213</v>
      </c>
      <c r="AC217" s="46" t="str">
        <f>VLOOKUP(AB217,'Player List'!$A$3:$F$275,6)</f>
        <v>P LOWE</v>
      </c>
      <c r="AD217" s="3">
        <v>208</v>
      </c>
      <c r="AE217" s="46" t="str">
        <f>VLOOKUP(AD217,'Player List'!$A$3:$F$275,6)</f>
        <v>H AUBREY</v>
      </c>
      <c r="AF217" s="3">
        <v>209</v>
      </c>
      <c r="AG217" s="47" t="str">
        <f>VLOOKUP(AF217,'Player List'!$A$3:$F$275,6)</f>
        <v>T RIGDEN</v>
      </c>
      <c r="AH217" s="42">
        <v>210</v>
      </c>
      <c r="AI217" s="46" t="str">
        <f>VLOOKUP(AH217,'Player List'!$A$3:$F$275,6)</f>
        <v>G RIGDEN</v>
      </c>
      <c r="AJ217" s="3">
        <v>211</v>
      </c>
      <c r="AK217" s="46" t="str">
        <f>VLOOKUP(AJ217,'Player List'!$A$3:$F$275,6)</f>
        <v>S CLAPSON</v>
      </c>
      <c r="AL217" s="3">
        <v>212</v>
      </c>
      <c r="AM217" s="46" t="str">
        <f>VLOOKUP(AL217,'Player List'!$A$3:$F$275,6)</f>
        <v>J CLAPSON</v>
      </c>
      <c r="AN217" s="3">
        <v>182</v>
      </c>
      <c r="AO217" s="47" t="str">
        <f>VLOOKUP(AN217,'Player List'!$A$3:$F$275,6)</f>
        <v>H FOULKES</v>
      </c>
      <c r="AP217" s="46"/>
      <c r="AQ217" s="46" t="e">
        <f>VLOOKUP(AP217,'Player List'!$A$3:$F$275,6)</f>
        <v>#N/A</v>
      </c>
      <c r="AR217" s="46"/>
      <c r="AS217" s="47" t="e">
        <f>VLOOKUP(AR217,'Player List'!$A$3:$F$275,6)</f>
        <v>#N/A</v>
      </c>
      <c r="AU217" s="42">
        <f t="shared" si="128"/>
        <v>75</v>
      </c>
      <c r="AV217" s="3">
        <f t="shared" si="129"/>
        <v>79</v>
      </c>
      <c r="AW217" s="3">
        <f t="shared" si="130"/>
        <v>72</v>
      </c>
      <c r="AX217" s="3">
        <f t="shared" si="131"/>
        <v>73</v>
      </c>
      <c r="AY217" s="3">
        <f t="shared" si="132"/>
        <v>82</v>
      </c>
      <c r="AZ217" s="3">
        <f t="shared" si="133"/>
        <v>86</v>
      </c>
      <c r="BA217" s="3">
        <f t="shared" si="134"/>
        <v>88</v>
      </c>
      <c r="BB217" s="3">
        <f t="shared" si="135"/>
        <v>81</v>
      </c>
      <c r="BC217" s="3">
        <f t="shared" si="136"/>
        <v>308</v>
      </c>
      <c r="BD217" s="3" t="str">
        <f t="shared" si="137"/>
        <v xml:space="preserve"> </v>
      </c>
      <c r="BE217" s="42">
        <f t="shared" si="138"/>
        <v>207</v>
      </c>
      <c r="BF217" s="3">
        <f t="shared" si="139"/>
        <v>213</v>
      </c>
      <c r="BG217" s="3">
        <f t="shared" si="140"/>
        <v>208</v>
      </c>
      <c r="BH217" s="3">
        <f t="shared" si="141"/>
        <v>209</v>
      </c>
      <c r="BI217" s="3">
        <f t="shared" si="142"/>
        <v>210</v>
      </c>
      <c r="BJ217" s="3">
        <f t="shared" si="143"/>
        <v>211</v>
      </c>
      <c r="BK217" s="3">
        <f t="shared" si="144"/>
        <v>212</v>
      </c>
      <c r="BL217" s="3">
        <f t="shared" si="145"/>
        <v>182</v>
      </c>
      <c r="BM217" s="3" t="str">
        <f t="shared" si="146"/>
        <v xml:space="preserve"> </v>
      </c>
      <c r="BN217" s="43" t="str">
        <f t="shared" si="147"/>
        <v xml:space="preserve"> </v>
      </c>
      <c r="BP217" s="42" t="str">
        <f>IF(AU217=" ","OK",IF(ISBLANK(VLOOKUP(AU217,'Player List'!$A$3:$C$275,3)),"Err",IF(VLOOKUP(AU217,'Player List'!$A$3:$C$275,3)='Player Input'!$B217,"OK",IF(VLOOKUP(AU217,'Player List'!$A$3:$C$275,2)=VLOOKUP($B217,'Lookup Lists'!$A$2:$C$23,3),"CS","Err"))))</f>
        <v>OK</v>
      </c>
      <c r="BQ217" s="3" t="str">
        <f>IF(AV217=" ","OK",IF(ISBLANK(VLOOKUP(AV217,'Player List'!$A$3:$C$275,3)),"Err",IF(VLOOKUP(AV217,'Player List'!$A$3:$C$275,3)='Player Input'!$B217,"OK",IF(VLOOKUP(AV217,'Player List'!$A$3:$C$275,2)=VLOOKUP($B217,'Lookup Lists'!$A$2:$C$23,3),"CS","Err"))))</f>
        <v>OK</v>
      </c>
      <c r="BR217" s="3" t="str">
        <f>IF(AW217=" ","OK",IF(ISBLANK(VLOOKUP(AW217,'Player List'!$A$3:$C$275,3)),"Err",IF(VLOOKUP(AW217,'Player List'!$A$3:$C$275,3)='Player Input'!$B217,"OK",IF(VLOOKUP(AW217,'Player List'!$A$3:$C$275,2)=VLOOKUP($B217,'Lookup Lists'!$A$2:$C$23,3),"CS","Err"))))</f>
        <v>OK</v>
      </c>
      <c r="BS217" s="3" t="str">
        <f>IF(AX217=" ","OK",IF(ISBLANK(VLOOKUP(AX217,'Player List'!$A$3:$C$275,3)),"Err",IF(VLOOKUP(AX217,'Player List'!$A$3:$C$275,3)='Player Input'!$B217,"OK",IF(VLOOKUP(AX217,'Player List'!$A$3:$C$275,2)=VLOOKUP($B217,'Lookup Lists'!$A$2:$C$23,3),"CS","Err"))))</f>
        <v>OK</v>
      </c>
      <c r="BT217" s="3" t="str">
        <f>IF(AY217=" ","OK",IF(ISBLANK(VLOOKUP(AY217,'Player List'!$A$3:$C$275,3)),"Err",IF(VLOOKUP(AY217,'Player List'!$A$3:$C$275,3)='Player Input'!$B217,"OK",IF(VLOOKUP(AY217,'Player List'!$A$3:$C$275,2)=VLOOKUP($B217,'Lookup Lists'!$A$2:$C$23,3),"CS","Err"))))</f>
        <v>OK</v>
      </c>
      <c r="BU217" s="3" t="str">
        <f>IF(AZ217=" ","OK",IF(ISBLANK(VLOOKUP(AZ217,'Player List'!$A$3:$C$275,3)),"Err",IF(VLOOKUP(AZ217,'Player List'!$A$3:$C$275,3)='Player Input'!$B217,"OK",IF(VLOOKUP(AZ217,'Player List'!$A$3:$C$275,2)=VLOOKUP($B217,'Lookup Lists'!$A$2:$C$23,3),"CS","Err"))))</f>
        <v>OK</v>
      </c>
      <c r="BV217" s="3" t="str">
        <f>IF(BA217=" ","OK",IF(ISBLANK(VLOOKUP(BA217,'Player List'!$A$3:$C$275,3)),"Err",IF(VLOOKUP(BA217,'Player List'!$A$3:$C$275,3)='Player Input'!$B217,"OK",IF(VLOOKUP(BA217,'Player List'!$A$3:$C$275,2)=VLOOKUP($B217,'Lookup Lists'!$A$2:$C$23,3),"CS","Err"))))</f>
        <v>OK</v>
      </c>
      <c r="BW217" s="3" t="str">
        <f>IF(BB217=" ","OK",IF(ISBLANK(VLOOKUP(BB217,'Player List'!$A$3:$C$275,3)),"Err",IF(VLOOKUP(BB217,'Player List'!$A$3:$C$275,3)='Player Input'!$B217,"OK",IF(VLOOKUP(BB217,'Player List'!$A$3:$C$275,2)=VLOOKUP($B217,'Lookup Lists'!$A$2:$C$23,3),"CS","Err"))))</f>
        <v>OK</v>
      </c>
      <c r="BX217" s="3" t="str">
        <f>IF(BC217=" ","OK",IF(ISBLANK(VLOOKUP(BC217,'Player List'!$A$3:$C$275,3)),"Err",IF(VLOOKUP(BC217,'Player List'!$A$3:$C$275,3)='Player Input'!$B217,"OK",IF(VLOOKUP(BC217,'Player List'!$A$3:$C$275,2)=VLOOKUP($B217,'Lookup Lists'!$A$2:$C$23,3),"CS","Err"))))</f>
        <v>OK</v>
      </c>
      <c r="BY217" s="3" t="str">
        <f>IF(BD217=" ","OK",IF(ISBLANK(VLOOKUP(BD217,'Player List'!$A$3:$C$275,3)),"Err",IF(VLOOKUP(BD217,'Player List'!$A$3:$C$275,3)='Player Input'!$B217,"OK",IF(VLOOKUP(BD217,'Player List'!$A$3:$C$275,2)=VLOOKUP($B217,'Lookup Lists'!$A$2:$C$23,3),"CS","Err"))))</f>
        <v>OK</v>
      </c>
      <c r="BZ217" s="42" t="str">
        <f>IF(BE217=" ","OK",IF(ISBLANK(VLOOKUP(BE217,'Player List'!$A$3:$C$275,3)),"Err",IF(VLOOKUP(BE217,'Player List'!$A$3:$C$275,3)='Player Input'!$C217,"OK",IF(VLOOKUP(BE217,'Player List'!$A$3:$C$275,2)=VLOOKUP($C217,'Lookup Lists'!$A$2:$C$23,3),"CS","Err"))))</f>
        <v>OK</v>
      </c>
      <c r="CA217" s="3" t="str">
        <f>IF(BF217=" ","OK",IF(ISBLANK(VLOOKUP(BF217,'Player List'!$A$3:$C$275,3)),"Err",IF(VLOOKUP(BF217,'Player List'!$A$3:$C$275,3)='Player Input'!$C217,"OK",IF(VLOOKUP(BF217,'Player List'!$A$3:$C$275,2)=VLOOKUP($C217,'Lookup Lists'!$A$2:$C$23,3),"CS","Err"))))</f>
        <v>OK</v>
      </c>
      <c r="CB217" s="3" t="str">
        <f>IF(BG217=" ","OK",IF(ISBLANK(VLOOKUP(BG217,'Player List'!$A$3:$C$275,3)),"Err",IF(VLOOKUP(BG217,'Player List'!$A$3:$C$275,3)='Player Input'!$C217,"OK",IF(VLOOKUP(BG217,'Player List'!$A$3:$C$275,2)=VLOOKUP($C217,'Lookup Lists'!$A$2:$C$23,3),"CS","Err"))))</f>
        <v>OK</v>
      </c>
      <c r="CC217" s="3" t="str">
        <f>IF(BH217=" ","OK",IF(ISBLANK(VLOOKUP(BH217,'Player List'!$A$3:$C$275,3)),"Err",IF(VLOOKUP(BH217,'Player List'!$A$3:$C$275,3)='Player Input'!$C217,"OK",IF(VLOOKUP(BH217,'Player List'!$A$3:$C$275,2)=VLOOKUP($C217,'Lookup Lists'!$A$2:$C$23,3),"CS","Err"))))</f>
        <v>OK</v>
      </c>
      <c r="CD217" s="3" t="str">
        <f>IF(BI217=" ","OK",IF(ISBLANK(VLOOKUP(BI217,'Player List'!$A$3:$C$275,3)),"Err",IF(VLOOKUP(BI217,'Player List'!$A$3:$C$275,3)='Player Input'!$C217,"OK",IF(VLOOKUP(BI217,'Player List'!$A$3:$C$275,2)=VLOOKUP($C217,'Lookup Lists'!$A$2:$C$23,3),"CS","Err"))))</f>
        <v>OK</v>
      </c>
      <c r="CE217" s="3" t="str">
        <f>IF(BJ217=" ","OK",IF(ISBLANK(VLOOKUP(BJ217,'Player List'!$A$3:$C$275,3)),"Err",IF(VLOOKUP(BJ217,'Player List'!$A$3:$C$275,3)='Player Input'!$C217,"OK",IF(VLOOKUP(BJ217,'Player List'!$A$3:$C$275,2)=VLOOKUP($C217,'Lookup Lists'!$A$2:$C$23,3),"CS","Err"))))</f>
        <v>OK</v>
      </c>
      <c r="CF217" s="3" t="str">
        <f>IF(BK217=" ","OK",IF(ISBLANK(VLOOKUP(BK217,'Player List'!$A$3:$C$275,3)),"Err",IF(VLOOKUP(BK217,'Player List'!$A$3:$C$275,3)='Player Input'!$C217,"OK",IF(VLOOKUP(BK217,'Player List'!$A$3:$C$275,2)=VLOOKUP($C217,'Lookup Lists'!$A$2:$C$23,3),"CS","Err"))))</f>
        <v>OK</v>
      </c>
      <c r="CG217" s="3" t="str">
        <f>IF(BL217=" ","OK",IF(ISBLANK(VLOOKUP(BL217,'Player List'!$A$3:$C$275,3)),"Err",IF(VLOOKUP(BL217,'Player List'!$A$3:$C$275,3)='Player Input'!$C217,"OK",IF(VLOOKUP(BL217,'Player List'!$A$3:$C$275,2)=VLOOKUP($C217,'Lookup Lists'!$A$2:$C$23,3),"CS","Err"))))</f>
        <v>OK</v>
      </c>
      <c r="CH217" s="3" t="str">
        <f>IF(BM217=" ","OK",IF(ISBLANK(VLOOKUP(BM217,'Player List'!$A$3:$C$275,3)),"Err",IF(VLOOKUP(BM217,'Player List'!$A$3:$C$275,3)='Player Input'!$C217,"OK",IF(VLOOKUP(BM217,'Player List'!$A$3:$C$275,2)=VLOOKUP($C217,'Lookup Lists'!$A$2:$C$23,3),"CS","Err"))))</f>
        <v>OK</v>
      </c>
      <c r="CI217" s="43" t="str">
        <f>IF(BN217=" ","OK",IF(ISBLANK(VLOOKUP(BN217,'Player List'!$A$3:$C$275,3)),"Err",IF(VLOOKUP(BN217,'Player List'!$A$3:$C$275,3)='Player Input'!$C217,"OK",IF(VLOOKUP(BN217,'Player List'!$A$3:$C$275,2)=VLOOKUP($C217,'Lookup Lists'!$A$2:$C$23,3),"CS","Err"))))</f>
        <v>OK</v>
      </c>
    </row>
    <row r="218" spans="1:87" x14ac:dyDescent="0.2">
      <c r="A218" s="90">
        <v>42818</v>
      </c>
      <c r="B218" s="109" t="s">
        <v>348</v>
      </c>
      <c r="C218" s="89" t="s">
        <v>346</v>
      </c>
      <c r="D218" s="60" t="str">
        <f t="shared" si="127"/>
        <v>OK</v>
      </c>
      <c r="E218" s="42">
        <v>85</v>
      </c>
      <c r="F218" s="46" t="str">
        <f>VLOOKUP(E218,'Player List'!$A$3:$F$275,6)</f>
        <v>M DAVIES</v>
      </c>
      <c r="G218" s="3">
        <v>77</v>
      </c>
      <c r="H218" s="46" t="str">
        <f>VLOOKUP(G218,'Player List'!$A$3:$F$275,6)</f>
        <v>J AUSTIN</v>
      </c>
      <c r="I218" s="3">
        <v>298</v>
      </c>
      <c r="J218" s="46" t="str">
        <f>VLOOKUP(I218,'Player List'!$A$3:$F$275,6)</f>
        <v>R FRANKS</v>
      </c>
      <c r="K218" s="3">
        <v>76</v>
      </c>
      <c r="L218" s="46" t="str">
        <f>VLOOKUP(K218,'Player List'!$A$3:$F$275,6)</f>
        <v>H HIRD</v>
      </c>
      <c r="M218" s="42">
        <v>299</v>
      </c>
      <c r="N218" s="46" t="str">
        <f>VLOOKUP(M218,'Player List'!$A$3:$F$275,6)</f>
        <v>M FRANKS</v>
      </c>
      <c r="O218" s="3">
        <v>301</v>
      </c>
      <c r="P218" s="46" t="str">
        <f>VLOOKUP(O218,'Player List'!$A$3:$F$275,6)</f>
        <v>B CLARKE</v>
      </c>
      <c r="Q218" s="3">
        <v>302</v>
      </c>
      <c r="R218" s="46" t="str">
        <f>VLOOKUP(Q218,'Player List'!$A$3:$F$275,6)</f>
        <v>L LEWIS</v>
      </c>
      <c r="S218" s="3">
        <v>267</v>
      </c>
      <c r="T218" s="47" t="str">
        <f>VLOOKUP(S218,'Player List'!$A$3:$F$275,6)</f>
        <v>R SMITH</v>
      </c>
      <c r="U218" s="46">
        <v>87</v>
      </c>
      <c r="V218" s="46" t="str">
        <f>VLOOKUP(U218,'Player List'!$A$3:$F$275,6)</f>
        <v>D JAQUES</v>
      </c>
      <c r="W218" s="46"/>
      <c r="X218" s="47" t="e">
        <f>VLOOKUP(W218,'Player List'!$A$3:$F$275,6)</f>
        <v>#N/A</v>
      </c>
      <c r="Y218" s="34"/>
      <c r="Z218" s="42">
        <v>291</v>
      </c>
      <c r="AA218" s="46" t="str">
        <f>VLOOKUP(Z218,'Player List'!$A$3:$F$275,6)</f>
        <v>M MADIGAN</v>
      </c>
      <c r="AB218" s="3">
        <v>358</v>
      </c>
      <c r="AC218" s="46" t="str">
        <f>VLOOKUP(AB218,'Player List'!$A$3:$F$275,6)</f>
        <v>L BARLOW</v>
      </c>
      <c r="AD218" s="3">
        <v>66</v>
      </c>
      <c r="AE218" s="46" t="str">
        <f>VLOOKUP(AD218,'Player List'!$A$3:$F$275,6)</f>
        <v>H RENFIELD</v>
      </c>
      <c r="AF218" s="3">
        <v>69</v>
      </c>
      <c r="AG218" s="47" t="str">
        <f>VLOOKUP(AF218,'Player List'!$A$3:$F$275,6)</f>
        <v>J TAYLOR</v>
      </c>
      <c r="AH218" s="42">
        <v>303</v>
      </c>
      <c r="AI218" s="46" t="str">
        <f>VLOOKUP(AH218,'Player List'!$A$3:$F$275,6)</f>
        <v>P JONES</v>
      </c>
      <c r="AJ218" s="3">
        <v>326</v>
      </c>
      <c r="AK218" s="46" t="str">
        <f>VLOOKUP(AJ218,'Player List'!$A$3:$F$275,6)</f>
        <v>J BESLEY</v>
      </c>
      <c r="AL218" s="3">
        <v>92</v>
      </c>
      <c r="AM218" s="46" t="str">
        <f>VLOOKUP(AL218,'Player List'!$A$3:$F$275,6)</f>
        <v>A BESLEY</v>
      </c>
      <c r="AN218" s="3">
        <v>65</v>
      </c>
      <c r="AO218" s="47" t="str">
        <f>VLOOKUP(AN218,'Player List'!$A$3:$F$275,6)</f>
        <v>A BARLOW</v>
      </c>
      <c r="AP218" s="46"/>
      <c r="AQ218" s="46" t="e">
        <f>VLOOKUP(AP218,'Player List'!$A$3:$F$275,6)</f>
        <v>#N/A</v>
      </c>
      <c r="AR218" s="46"/>
      <c r="AS218" s="47" t="e">
        <f>VLOOKUP(AR218,'Player List'!$A$3:$F$275,6)</f>
        <v>#N/A</v>
      </c>
      <c r="AU218" s="42">
        <f t="shared" si="128"/>
        <v>85</v>
      </c>
      <c r="AV218" s="3">
        <f t="shared" si="129"/>
        <v>77</v>
      </c>
      <c r="AW218" s="3">
        <f t="shared" si="130"/>
        <v>298</v>
      </c>
      <c r="AX218" s="3">
        <f t="shared" si="131"/>
        <v>76</v>
      </c>
      <c r="AY218" s="3">
        <f t="shared" si="132"/>
        <v>299</v>
      </c>
      <c r="AZ218" s="3">
        <f t="shared" si="133"/>
        <v>301</v>
      </c>
      <c r="BA218" s="3">
        <f t="shared" si="134"/>
        <v>302</v>
      </c>
      <c r="BB218" s="3">
        <f t="shared" si="135"/>
        <v>267</v>
      </c>
      <c r="BC218" s="3">
        <f t="shared" si="136"/>
        <v>87</v>
      </c>
      <c r="BD218" s="3" t="str">
        <f t="shared" si="137"/>
        <v xml:space="preserve"> </v>
      </c>
      <c r="BE218" s="42">
        <f t="shared" si="138"/>
        <v>291</v>
      </c>
      <c r="BF218" s="3">
        <f t="shared" si="139"/>
        <v>358</v>
      </c>
      <c r="BG218" s="3">
        <f t="shared" si="140"/>
        <v>66</v>
      </c>
      <c r="BH218" s="3">
        <f t="shared" si="141"/>
        <v>69</v>
      </c>
      <c r="BI218" s="3">
        <f t="shared" si="142"/>
        <v>303</v>
      </c>
      <c r="BJ218" s="3">
        <f t="shared" si="143"/>
        <v>326</v>
      </c>
      <c r="BK218" s="3">
        <f t="shared" si="144"/>
        <v>92</v>
      </c>
      <c r="BL218" s="3">
        <f t="shared" si="145"/>
        <v>65</v>
      </c>
      <c r="BM218" s="3" t="str">
        <f t="shared" si="146"/>
        <v xml:space="preserve"> </v>
      </c>
      <c r="BN218" s="43" t="str">
        <f t="shared" si="147"/>
        <v xml:space="preserve"> </v>
      </c>
      <c r="BP218" s="42" t="str">
        <f>IF(AU218=" ","OK",IF(ISBLANK(VLOOKUP(AU218,'Player List'!$A$3:$C$275,3)),"Err",IF(VLOOKUP(AU218,'Player List'!$A$3:$C$275,3)='Player Input'!$B218,"OK",IF(VLOOKUP(AU218,'Player List'!$A$3:$C$275,2)=VLOOKUP($B218,'Lookup Lists'!$A$2:$C$23,3),"CS","Err"))))</f>
        <v>OK</v>
      </c>
      <c r="BQ218" s="3" t="str">
        <f>IF(AV218=" ","OK",IF(ISBLANK(VLOOKUP(AV218,'Player List'!$A$3:$C$275,3)),"Err",IF(VLOOKUP(AV218,'Player List'!$A$3:$C$275,3)='Player Input'!$B218,"OK",IF(VLOOKUP(AV218,'Player List'!$A$3:$C$275,2)=VLOOKUP($B218,'Lookup Lists'!$A$2:$C$23,3),"CS","Err"))))</f>
        <v>OK</v>
      </c>
      <c r="BR218" s="3" t="str">
        <f>IF(AW218=" ","OK",IF(ISBLANK(VLOOKUP(AW218,'Player List'!$A$3:$C$275,3)),"Err",IF(VLOOKUP(AW218,'Player List'!$A$3:$C$275,3)='Player Input'!$B218,"OK",IF(VLOOKUP(AW218,'Player List'!$A$3:$C$275,2)=VLOOKUP($B218,'Lookup Lists'!$A$2:$C$23,3),"CS","Err"))))</f>
        <v>OK</v>
      </c>
      <c r="BS218" s="3" t="str">
        <f>IF(AX218=" ","OK",IF(ISBLANK(VLOOKUP(AX218,'Player List'!$A$3:$C$275,3)),"Err",IF(VLOOKUP(AX218,'Player List'!$A$3:$C$275,3)='Player Input'!$B218,"OK",IF(VLOOKUP(AX218,'Player List'!$A$3:$C$275,2)=VLOOKUP($B218,'Lookup Lists'!$A$2:$C$23,3),"CS","Err"))))</f>
        <v>OK</v>
      </c>
      <c r="BT218" s="3" t="str">
        <f>IF(AY218=" ","OK",IF(ISBLANK(VLOOKUP(AY218,'Player List'!$A$3:$C$275,3)),"Err",IF(VLOOKUP(AY218,'Player List'!$A$3:$C$275,3)='Player Input'!$B218,"OK",IF(VLOOKUP(AY218,'Player List'!$A$3:$C$275,2)=VLOOKUP($B218,'Lookup Lists'!$A$2:$C$23,3),"CS","Err"))))</f>
        <v>OK</v>
      </c>
      <c r="BU218" s="3" t="str">
        <f>IF(AZ218=" ","OK",IF(ISBLANK(VLOOKUP(AZ218,'Player List'!$A$3:$C$275,3)),"Err",IF(VLOOKUP(AZ218,'Player List'!$A$3:$C$275,3)='Player Input'!$B218,"OK",IF(VLOOKUP(AZ218,'Player List'!$A$3:$C$275,2)=VLOOKUP($B218,'Lookup Lists'!$A$2:$C$23,3),"CS","Err"))))</f>
        <v>OK</v>
      </c>
      <c r="BV218" s="3" t="str">
        <f>IF(BA218=" ","OK",IF(ISBLANK(VLOOKUP(BA218,'Player List'!$A$3:$C$275,3)),"Err",IF(VLOOKUP(BA218,'Player List'!$A$3:$C$275,3)='Player Input'!$B218,"OK",IF(VLOOKUP(BA218,'Player List'!$A$3:$C$275,2)=VLOOKUP($B218,'Lookup Lists'!$A$2:$C$23,3),"CS","Err"))))</f>
        <v>OK</v>
      </c>
      <c r="BW218" s="3" t="str">
        <f>IF(BB218=" ","OK",IF(ISBLANK(VLOOKUP(BB218,'Player List'!$A$3:$C$275,3)),"Err",IF(VLOOKUP(BB218,'Player List'!$A$3:$C$275,3)='Player Input'!$B218,"OK",IF(VLOOKUP(BB218,'Player List'!$A$3:$C$275,2)=VLOOKUP($B218,'Lookup Lists'!$A$2:$C$23,3),"CS","Err"))))</f>
        <v>OK</v>
      </c>
      <c r="BX218" s="3" t="str">
        <f>IF(BC218=" ","OK",IF(ISBLANK(VLOOKUP(BC218,'Player List'!$A$3:$C$275,3)),"Err",IF(VLOOKUP(BC218,'Player List'!$A$3:$C$275,3)='Player Input'!$B218,"OK",IF(VLOOKUP(BC218,'Player List'!$A$3:$C$275,2)=VLOOKUP($B218,'Lookup Lists'!$A$2:$C$23,3),"CS","Err"))))</f>
        <v>OK</v>
      </c>
      <c r="BY218" s="3" t="str">
        <f>IF(BD218=" ","OK",IF(ISBLANK(VLOOKUP(BD218,'Player List'!$A$3:$C$275,3)),"Err",IF(VLOOKUP(BD218,'Player List'!$A$3:$C$275,3)='Player Input'!$B218,"OK",IF(VLOOKUP(BD218,'Player List'!$A$3:$C$275,2)=VLOOKUP($B218,'Lookup Lists'!$A$2:$C$23,3),"CS","Err"))))</f>
        <v>OK</v>
      </c>
      <c r="BZ218" s="42" t="str">
        <f>IF(BE218=" ","OK",IF(ISBLANK(VLOOKUP(BE218,'Player List'!$A$3:$C$275,3)),"Err",IF(VLOOKUP(BE218,'Player List'!$A$3:$C$275,3)='Player Input'!$C218,"OK",IF(VLOOKUP(BE218,'Player List'!$A$3:$C$275,2)=VLOOKUP($C218,'Lookup Lists'!$A$2:$C$23,3),"CS","Err"))))</f>
        <v>OK</v>
      </c>
      <c r="CA218" s="3" t="str">
        <f>IF(BF218=" ","OK",IF(ISBLANK(VLOOKUP(BF218,'Player List'!$A$3:$C$275,3)),"Err",IF(VLOOKUP(BF218,'Player List'!$A$3:$C$275,3)='Player Input'!$C218,"OK",IF(VLOOKUP(BF218,'Player List'!$A$3:$C$275,2)=VLOOKUP($C218,'Lookup Lists'!$A$2:$C$23,3),"CS","Err"))))</f>
        <v>OK</v>
      </c>
      <c r="CB218" s="3" t="str">
        <f>IF(BG218=" ","OK",IF(ISBLANK(VLOOKUP(BG218,'Player List'!$A$3:$C$275,3)),"Err",IF(VLOOKUP(BG218,'Player List'!$A$3:$C$275,3)='Player Input'!$C218,"OK",IF(VLOOKUP(BG218,'Player List'!$A$3:$C$275,2)=VLOOKUP($C218,'Lookup Lists'!$A$2:$C$23,3),"CS","Err"))))</f>
        <v>OK</v>
      </c>
      <c r="CC218" s="3" t="str">
        <f>IF(BH218=" ","OK",IF(ISBLANK(VLOOKUP(BH218,'Player List'!$A$3:$C$275,3)),"Err",IF(VLOOKUP(BH218,'Player List'!$A$3:$C$275,3)='Player Input'!$C218,"OK",IF(VLOOKUP(BH218,'Player List'!$A$3:$C$275,2)=VLOOKUP($C218,'Lookup Lists'!$A$2:$C$23,3),"CS","Err"))))</f>
        <v>OK</v>
      </c>
      <c r="CD218" s="3" t="str">
        <f>IF(BI218=" ","OK",IF(ISBLANK(VLOOKUP(BI218,'Player List'!$A$3:$C$275,3)),"Err",IF(VLOOKUP(BI218,'Player List'!$A$3:$C$275,3)='Player Input'!$C218,"OK",IF(VLOOKUP(BI218,'Player List'!$A$3:$C$275,2)=VLOOKUP($C218,'Lookup Lists'!$A$2:$C$23,3),"CS","Err"))))</f>
        <v>OK</v>
      </c>
      <c r="CE218" s="3" t="str">
        <f>IF(BJ218=" ","OK",IF(ISBLANK(VLOOKUP(BJ218,'Player List'!$A$3:$C$275,3)),"Err",IF(VLOOKUP(BJ218,'Player List'!$A$3:$C$275,3)='Player Input'!$C218,"OK",IF(VLOOKUP(BJ218,'Player List'!$A$3:$C$275,2)=VLOOKUP($C218,'Lookup Lists'!$A$2:$C$23,3),"CS","Err"))))</f>
        <v>OK</v>
      </c>
      <c r="CF218" s="3" t="str">
        <f>IF(BK218=" ","OK",IF(ISBLANK(VLOOKUP(BK218,'Player List'!$A$3:$C$275,3)),"Err",IF(VLOOKUP(BK218,'Player List'!$A$3:$C$275,3)='Player Input'!$C218,"OK",IF(VLOOKUP(BK218,'Player List'!$A$3:$C$275,2)=VLOOKUP($C218,'Lookup Lists'!$A$2:$C$23,3),"CS","Err"))))</f>
        <v>OK</v>
      </c>
      <c r="CG218" s="3" t="str">
        <f>IF(BL218=" ","OK",IF(ISBLANK(VLOOKUP(BL218,'Player List'!$A$3:$C$275,3)),"Err",IF(VLOOKUP(BL218,'Player List'!$A$3:$C$275,3)='Player Input'!$C218,"OK",IF(VLOOKUP(BL218,'Player List'!$A$3:$C$275,2)=VLOOKUP($C218,'Lookup Lists'!$A$2:$C$23,3),"CS","Err"))))</f>
        <v>OK</v>
      </c>
      <c r="CH218" s="3" t="str">
        <f>IF(BM218=" ","OK",IF(ISBLANK(VLOOKUP(BM218,'Player List'!$A$3:$C$275,3)),"Err",IF(VLOOKUP(BM218,'Player List'!$A$3:$C$275,3)='Player Input'!$C218,"OK",IF(VLOOKUP(BM218,'Player List'!$A$3:$C$275,2)=VLOOKUP($C218,'Lookup Lists'!$A$2:$C$23,3),"CS","Err"))))</f>
        <v>OK</v>
      </c>
      <c r="CI218" s="43" t="str">
        <f>IF(BN218=" ","OK",IF(ISBLANK(VLOOKUP(BN218,'Player List'!$A$3:$C$275,3)),"Err",IF(VLOOKUP(BN218,'Player List'!$A$3:$C$275,3)='Player Input'!$C218,"OK",IF(VLOOKUP(BN218,'Player List'!$A$3:$C$275,2)=VLOOKUP($C218,'Lookup Lists'!$A$2:$C$23,3),"CS","Err"))))</f>
        <v>OK</v>
      </c>
    </row>
    <row r="219" spans="1:87" x14ac:dyDescent="0.2">
      <c r="A219" s="108">
        <v>42819</v>
      </c>
      <c r="B219" s="109" t="s">
        <v>10</v>
      </c>
      <c r="C219" s="109" t="s">
        <v>270</v>
      </c>
      <c r="D219" s="60" t="str">
        <f>IF(E219&gt;0,IF(COUNTIF(BP219:CI219,"Err")&gt;0,"Err",IF(COUNTIF(BP219:CI219,"CS")&gt;0,"CS","OK"))," ")</f>
        <v>OK</v>
      </c>
      <c r="E219" s="42">
        <v>316</v>
      </c>
      <c r="F219" s="46" t="str">
        <f>VLOOKUP(E219,'Player List'!$A$3:$F$275,6)</f>
        <v>D SMITH</v>
      </c>
      <c r="G219" s="3">
        <v>52</v>
      </c>
      <c r="H219" s="46" t="str">
        <f>VLOOKUP(G219,'Player List'!$A$3:$F$275,6)</f>
        <v>P DAVIS</v>
      </c>
      <c r="I219" s="3">
        <v>50</v>
      </c>
      <c r="J219" s="46" t="str">
        <f>VLOOKUP(I219,'Player List'!$A$3:$F$275,6)</f>
        <v>D GRIFFITHS</v>
      </c>
      <c r="K219" s="3">
        <v>43</v>
      </c>
      <c r="L219" s="46" t="str">
        <f>VLOOKUP(K219,'Player List'!$A$3:$F$275,6)</f>
        <v>J STANNARD</v>
      </c>
      <c r="M219" s="42">
        <v>281</v>
      </c>
      <c r="N219" s="46" t="str">
        <f>VLOOKUP(M219,'Player List'!$A$3:$F$275,6)</f>
        <v>C WHEADON</v>
      </c>
      <c r="O219" s="3">
        <v>323</v>
      </c>
      <c r="P219" s="46" t="str">
        <f>VLOOKUP(O219,'Player List'!$A$3:$F$275,6)</f>
        <v>N LLOYD</v>
      </c>
      <c r="Q219" s="3">
        <v>53</v>
      </c>
      <c r="R219" s="46" t="str">
        <f>VLOOKUP(Q219,'Player List'!$A$3:$F$275,6)</f>
        <v>C ROWLAND</v>
      </c>
      <c r="S219" s="3">
        <v>44</v>
      </c>
      <c r="T219" s="47" t="str">
        <f>VLOOKUP(S219,'Player List'!$A$3:$F$275,6)</f>
        <v>S STANNARD</v>
      </c>
      <c r="U219" s="46"/>
      <c r="V219" s="46" t="e">
        <f>VLOOKUP(U219,'Player List'!$A$3:$F$275,6)</f>
        <v>#N/A</v>
      </c>
      <c r="W219" s="46"/>
      <c r="X219" s="47" t="e">
        <f>VLOOKUP(W219,'Player List'!$A$3:$F$275,6)</f>
        <v>#N/A</v>
      </c>
      <c r="Y219" s="34"/>
      <c r="Z219" s="42">
        <v>366</v>
      </c>
      <c r="AA219" s="46" t="str">
        <f>VLOOKUP(Z219,'Player List'!$A$3:$F$275,6)</f>
        <v>J WOAKES</v>
      </c>
      <c r="AB219" s="3">
        <v>365</v>
      </c>
      <c r="AC219" s="46" t="str">
        <f>VLOOKUP(AB219,'Player List'!$A$3:$F$275,6)</f>
        <v>A MARFELL</v>
      </c>
      <c r="AD219" s="3">
        <v>273</v>
      </c>
      <c r="AE219" s="46" t="str">
        <f>VLOOKUP(AD219,'Player List'!$A$3:$F$275,6)</f>
        <v>J BEVAN</v>
      </c>
      <c r="AF219" s="3">
        <v>14</v>
      </c>
      <c r="AG219" s="47" t="str">
        <f>VLOOKUP(AF219,'Player List'!$A$3:$F$275,6)</f>
        <v>D BYWATER</v>
      </c>
      <c r="AH219" s="42">
        <v>320</v>
      </c>
      <c r="AI219" s="46" t="str">
        <f>VLOOKUP(AH219,'Player List'!$A$3:$F$275,6)</f>
        <v>C BIRKIN</v>
      </c>
      <c r="AK219" s="46" t="e">
        <f>VLOOKUP(AJ219,'Player List'!$A$3:$F$275,6)</f>
        <v>#N/A</v>
      </c>
      <c r="AL219" s="3">
        <v>12</v>
      </c>
      <c r="AM219" s="46" t="str">
        <f>VLOOKUP(AL219,'Player List'!$A$3:$F$275,6)</f>
        <v>J BARRATT</v>
      </c>
      <c r="AN219" s="3">
        <v>13</v>
      </c>
      <c r="AO219" s="47" t="str">
        <f>VLOOKUP(AN219,'Player List'!$A$3:$F$275,6)</f>
        <v>G BYWATER</v>
      </c>
      <c r="AP219" s="46"/>
      <c r="AQ219" s="46" t="e">
        <f>VLOOKUP(AP219,'Player List'!$A$3:$F$275,6)</f>
        <v>#N/A</v>
      </c>
      <c r="AR219" s="46"/>
      <c r="AS219" s="47" t="e">
        <f>VLOOKUP(AR219,'Player List'!$A$3:$F$275,6)</f>
        <v>#N/A</v>
      </c>
      <c r="AU219" s="42">
        <f>IF(+E219&gt;0,E219," ")</f>
        <v>316</v>
      </c>
      <c r="AV219" s="3">
        <f>IF(+G219&gt;0,G219," ")</f>
        <v>52</v>
      </c>
      <c r="AW219" s="3">
        <f>IF(+I219&gt;0,I219," ")</f>
        <v>50</v>
      </c>
      <c r="AX219" s="3">
        <f>IF(+K219&gt;0,K219," ")</f>
        <v>43</v>
      </c>
      <c r="AY219" s="3">
        <f>IF(+M219&gt;0,M219," ")</f>
        <v>281</v>
      </c>
      <c r="AZ219" s="3">
        <f>IF(+O219&gt;0,O219," ")</f>
        <v>323</v>
      </c>
      <c r="BA219" s="3">
        <f>IF(+Q219&gt;0,Q219," ")</f>
        <v>53</v>
      </c>
      <c r="BB219" s="3">
        <f>IF(+S219&gt;0,S219," ")</f>
        <v>44</v>
      </c>
      <c r="BC219" s="3" t="str">
        <f>IF(+U219&gt;0,U219," ")</f>
        <v xml:space="preserve"> </v>
      </c>
      <c r="BD219" s="3" t="str">
        <f>IF(+W219&gt;0,W219," ")</f>
        <v xml:space="preserve"> </v>
      </c>
      <c r="BE219" s="42">
        <f>IF(+Z219&gt;0,Z219," ")</f>
        <v>366</v>
      </c>
      <c r="BF219" s="3">
        <f>IF(+AB219&gt;0,AB219," ")</f>
        <v>365</v>
      </c>
      <c r="BG219" s="3">
        <f>IF(+AD219&gt;0,AD219," ")</f>
        <v>273</v>
      </c>
      <c r="BH219" s="3">
        <f>IF(+AF219&gt;0,AF219," ")</f>
        <v>14</v>
      </c>
      <c r="BI219" s="3">
        <f>IF(+AH219&gt;0,AH219," ")</f>
        <v>320</v>
      </c>
      <c r="BJ219" s="3" t="str">
        <f>IF(+AJ219&gt;0,AJ219," ")</f>
        <v xml:space="preserve"> </v>
      </c>
      <c r="BK219" s="3">
        <f>IF(+AL219&gt;0,AL219," ")</f>
        <v>12</v>
      </c>
      <c r="BL219" s="3">
        <f>IF(+AN219&gt;0,AN219," ")</f>
        <v>13</v>
      </c>
      <c r="BM219" s="3" t="str">
        <f>IF(+AP219&gt;0,AP219," ")</f>
        <v xml:space="preserve"> </v>
      </c>
      <c r="BN219" s="43" t="str">
        <f>IF(+AR219&gt;0,AR219," ")</f>
        <v xml:space="preserve"> </v>
      </c>
      <c r="BP219" s="42" t="str">
        <f>IF(AU219=" ","OK",IF(ISBLANK(VLOOKUP(AU219,'Player List'!$A$3:$C$275,3)),"Err",IF(VLOOKUP(AU219,'Player List'!$A$3:$C$275,3)='Player Input'!$B219,"OK",IF(VLOOKUP(AU219,'Player List'!$A$3:$C$275,2)=VLOOKUP($B219,'Lookup Lists'!$A$2:$C$23,3),"CS","Err"))))</f>
        <v>OK</v>
      </c>
      <c r="BQ219" s="3" t="str">
        <f>IF(AV219=" ","OK",IF(ISBLANK(VLOOKUP(AV219,'Player List'!$A$3:$C$275,3)),"Err",IF(VLOOKUP(AV219,'Player List'!$A$3:$C$275,3)='Player Input'!$B219,"OK",IF(VLOOKUP(AV219,'Player List'!$A$3:$C$275,2)=VLOOKUP($B219,'Lookup Lists'!$A$2:$C$23,3),"CS","Err"))))</f>
        <v>OK</v>
      </c>
      <c r="BR219" s="3" t="str">
        <f>IF(AW219=" ","OK",IF(ISBLANK(VLOOKUP(AW219,'Player List'!$A$3:$C$275,3)),"Err",IF(VLOOKUP(AW219,'Player List'!$A$3:$C$275,3)='Player Input'!$B219,"OK",IF(VLOOKUP(AW219,'Player List'!$A$3:$C$275,2)=VLOOKUP($B219,'Lookup Lists'!$A$2:$C$23,3),"CS","Err"))))</f>
        <v>OK</v>
      </c>
      <c r="BS219" s="3" t="str">
        <f>IF(AX219=" ","OK",IF(ISBLANK(VLOOKUP(AX219,'Player List'!$A$3:$C$275,3)),"Err",IF(VLOOKUP(AX219,'Player List'!$A$3:$C$275,3)='Player Input'!$B219,"OK",IF(VLOOKUP(AX219,'Player List'!$A$3:$C$275,2)=VLOOKUP($B219,'Lookup Lists'!$A$2:$C$23,3),"CS","Err"))))</f>
        <v>OK</v>
      </c>
      <c r="BT219" s="3" t="str">
        <f>IF(AY219=" ","OK",IF(ISBLANK(VLOOKUP(AY219,'Player List'!$A$3:$C$275,3)),"Err",IF(VLOOKUP(AY219,'Player List'!$A$3:$C$275,3)='Player Input'!$B219,"OK",IF(VLOOKUP(AY219,'Player List'!$A$3:$C$275,2)=VLOOKUP($B219,'Lookup Lists'!$A$2:$C$23,3),"CS","Err"))))</f>
        <v>OK</v>
      </c>
      <c r="BU219" s="3" t="str">
        <f>IF(AZ219=" ","OK",IF(ISBLANK(VLOOKUP(AZ219,'Player List'!$A$3:$C$275,3)),"Err",IF(VLOOKUP(AZ219,'Player List'!$A$3:$C$275,3)='Player Input'!$B219,"OK",IF(VLOOKUP(AZ219,'Player List'!$A$3:$C$275,2)=VLOOKUP($B219,'Lookup Lists'!$A$2:$C$23,3),"CS","Err"))))</f>
        <v>OK</v>
      </c>
      <c r="BV219" s="3" t="str">
        <f>IF(BA219=" ","OK",IF(ISBLANK(VLOOKUP(BA219,'Player List'!$A$3:$C$275,3)),"Err",IF(VLOOKUP(BA219,'Player List'!$A$3:$C$275,3)='Player Input'!$B219,"OK",IF(VLOOKUP(BA219,'Player List'!$A$3:$C$275,2)=VLOOKUP($B219,'Lookup Lists'!$A$2:$C$23,3),"CS","Err"))))</f>
        <v>OK</v>
      </c>
      <c r="BW219" s="3" t="str">
        <f>IF(BB219=" ","OK",IF(ISBLANK(VLOOKUP(BB219,'Player List'!$A$3:$C$275,3)),"Err",IF(VLOOKUP(BB219,'Player List'!$A$3:$C$275,3)='Player Input'!$B219,"OK",IF(VLOOKUP(BB219,'Player List'!$A$3:$C$275,2)=VLOOKUP($B219,'Lookup Lists'!$A$2:$C$23,3),"CS","Err"))))</f>
        <v>OK</v>
      </c>
      <c r="BX219" s="3" t="str">
        <f>IF(BC219=" ","OK",IF(ISBLANK(VLOOKUP(BC219,'Player List'!$A$3:$C$275,3)),"Err",IF(VLOOKUP(BC219,'Player List'!$A$3:$C$275,3)='Player Input'!$B219,"OK",IF(VLOOKUP(BC219,'Player List'!$A$3:$C$275,2)=VLOOKUP($B219,'Lookup Lists'!$A$2:$C$23,3),"CS","Err"))))</f>
        <v>OK</v>
      </c>
      <c r="BY219" s="3" t="str">
        <f>IF(BD219=" ","OK",IF(ISBLANK(VLOOKUP(BD219,'Player List'!$A$3:$C$275,3)),"Err",IF(VLOOKUP(BD219,'Player List'!$A$3:$C$275,3)='Player Input'!$B219,"OK",IF(VLOOKUP(BD219,'Player List'!$A$3:$C$275,2)=VLOOKUP($B219,'Lookup Lists'!$A$2:$C$23,3),"CS","Err"))))</f>
        <v>OK</v>
      </c>
      <c r="BZ219" s="42" t="str">
        <f>IF(BE219=" ","OK",IF(ISBLANK(VLOOKUP(BE219,'Player List'!$A$3:$C$275,3)),"Err",IF(VLOOKUP(BE219,'Player List'!$A$3:$C$275,3)='Player Input'!$C219,"OK",IF(VLOOKUP(BE219,'Player List'!$A$3:$C$275,2)=VLOOKUP($C219,'Lookup Lists'!$A$2:$C$23,3),"CS","Err"))))</f>
        <v>OK</v>
      </c>
      <c r="CA219" s="3" t="str">
        <f>IF(BF219=" ","OK",IF(ISBLANK(VLOOKUP(BF219,'Player List'!$A$3:$C$275,3)),"Err",IF(VLOOKUP(BF219,'Player List'!$A$3:$C$275,3)='Player Input'!$C219,"OK",IF(VLOOKUP(BF219,'Player List'!$A$3:$C$275,2)=VLOOKUP($C219,'Lookup Lists'!$A$2:$C$23,3),"CS","Err"))))</f>
        <v>OK</v>
      </c>
      <c r="CB219" s="3" t="str">
        <f>IF(BG219=" ","OK",IF(ISBLANK(VLOOKUP(BG219,'Player List'!$A$3:$C$275,3)),"Err",IF(VLOOKUP(BG219,'Player List'!$A$3:$C$275,3)='Player Input'!$C219,"OK",IF(VLOOKUP(BG219,'Player List'!$A$3:$C$275,2)=VLOOKUP($C219,'Lookup Lists'!$A$2:$C$23,3),"CS","Err"))))</f>
        <v>OK</v>
      </c>
      <c r="CC219" s="3" t="str">
        <f>IF(BH219=" ","OK",IF(ISBLANK(VLOOKUP(BH219,'Player List'!$A$3:$C$275,3)),"Err",IF(VLOOKUP(BH219,'Player List'!$A$3:$C$275,3)='Player Input'!$C219,"OK",IF(VLOOKUP(BH219,'Player List'!$A$3:$C$275,2)=VLOOKUP($C219,'Lookup Lists'!$A$2:$C$23,3),"CS","Err"))))</f>
        <v>OK</v>
      </c>
      <c r="CD219" s="3" t="str">
        <f>IF(BI219=" ","OK",IF(ISBLANK(VLOOKUP(BI219,'Player List'!$A$3:$C$275,3)),"Err",IF(VLOOKUP(BI219,'Player List'!$A$3:$C$275,3)='Player Input'!$C219,"OK",IF(VLOOKUP(BI219,'Player List'!$A$3:$C$275,2)=VLOOKUP($C219,'Lookup Lists'!$A$2:$C$23,3),"CS","Err"))))</f>
        <v>OK</v>
      </c>
      <c r="CE219" s="3" t="str">
        <f>IF(BJ219=" ","OK",IF(ISBLANK(VLOOKUP(BJ219,'Player List'!$A$3:$C$275,3)),"Err",IF(VLOOKUP(BJ219,'Player List'!$A$3:$C$275,3)='Player Input'!$C219,"OK",IF(VLOOKUP(BJ219,'Player List'!$A$3:$C$275,2)=VLOOKUP($C219,'Lookup Lists'!$A$2:$C$23,3),"CS","Err"))))</f>
        <v>OK</v>
      </c>
      <c r="CF219" s="3" t="str">
        <f>IF(BK219=" ","OK",IF(ISBLANK(VLOOKUP(BK219,'Player List'!$A$3:$C$275,3)),"Err",IF(VLOOKUP(BK219,'Player List'!$A$3:$C$275,3)='Player Input'!$C219,"OK",IF(VLOOKUP(BK219,'Player List'!$A$3:$C$275,2)=VLOOKUP($C219,'Lookup Lists'!$A$2:$C$23,3),"CS","Err"))))</f>
        <v>OK</v>
      </c>
      <c r="CG219" s="3" t="str">
        <f>IF(BL219=" ","OK",IF(ISBLANK(VLOOKUP(BL219,'Player List'!$A$3:$C$275,3)),"Err",IF(VLOOKUP(BL219,'Player List'!$A$3:$C$275,3)='Player Input'!$C219,"OK",IF(VLOOKUP(BL219,'Player List'!$A$3:$C$275,2)=VLOOKUP($C219,'Lookup Lists'!$A$2:$C$23,3),"CS","Err"))))</f>
        <v>OK</v>
      </c>
      <c r="CH219" s="3" t="str">
        <f>IF(BM219=" ","OK",IF(ISBLANK(VLOOKUP(BM219,'Player List'!$A$3:$C$275,3)),"Err",IF(VLOOKUP(BM219,'Player List'!$A$3:$C$275,3)='Player Input'!$C219,"OK",IF(VLOOKUP(BM219,'Player List'!$A$3:$C$275,2)=VLOOKUP($C219,'Lookup Lists'!$A$2:$C$23,3),"CS","Err"))))</f>
        <v>OK</v>
      </c>
      <c r="CI219" s="43" t="str">
        <f>IF(BN219=" ","OK",IF(ISBLANK(VLOOKUP(BN219,'Player List'!$A$3:$C$275,3)),"Err",IF(VLOOKUP(BN219,'Player List'!$A$3:$C$275,3)='Player Input'!$C219,"OK",IF(VLOOKUP(BN219,'Player List'!$A$3:$C$275,2)=VLOOKUP($C219,'Lookup Lists'!$A$2:$C$23,3),"CS","Err"))))</f>
        <v>OK</v>
      </c>
    </row>
    <row r="220" spans="1:87" x14ac:dyDescent="0.2">
      <c r="A220" s="90">
        <v>42819</v>
      </c>
      <c r="B220" s="89" t="s">
        <v>271</v>
      </c>
      <c r="C220" s="89" t="s">
        <v>12</v>
      </c>
      <c r="D220" s="60" t="str">
        <f>IF(E220&gt;0,IF(COUNTIF(BP220:CI220,"Err")&gt;0,"Err",IF(COUNTIF(BP220:CI220,"CS")&gt;0,"CS","OK"))," ")</f>
        <v>CS</v>
      </c>
      <c r="E220" s="42">
        <v>106</v>
      </c>
      <c r="F220" s="46" t="str">
        <f>VLOOKUP(E220,'Player List'!$A$3:$F$275,6)</f>
        <v>G WILLIAMS</v>
      </c>
      <c r="G220" s="3">
        <v>136</v>
      </c>
      <c r="H220" s="46" t="str">
        <f>VLOOKUP(G220,'Player List'!$A$3:$F$275,6)</f>
        <v>E GEORGE</v>
      </c>
      <c r="I220" s="3">
        <v>283</v>
      </c>
      <c r="J220" s="46" t="str">
        <f>VLOOKUP(I220,'Player List'!$A$3:$F$275,6)</f>
        <v>L HUGHES</v>
      </c>
      <c r="K220" s="3">
        <v>143</v>
      </c>
      <c r="L220" s="46" t="str">
        <f>VLOOKUP(K220,'Player List'!$A$3:$F$275,6)</f>
        <v>L WILLIAMS</v>
      </c>
      <c r="M220" s="42">
        <v>138</v>
      </c>
      <c r="N220" s="46" t="str">
        <f>VLOOKUP(M220,'Player List'!$A$3:$F$275,6)</f>
        <v>G MARSHALL</v>
      </c>
      <c r="O220" s="3">
        <v>137</v>
      </c>
      <c r="P220" s="46" t="str">
        <f>VLOOKUP(O220,'Player List'!$A$3:$F$275,6)</f>
        <v>R GEORGE</v>
      </c>
      <c r="Q220" s="3">
        <v>140</v>
      </c>
      <c r="R220" s="46" t="str">
        <f>VLOOKUP(Q220,'Player List'!$A$3:$F$275,6)</f>
        <v>D WATKINS</v>
      </c>
      <c r="S220" s="3">
        <v>105</v>
      </c>
      <c r="T220" s="47" t="str">
        <f>VLOOKUP(S220,'Player List'!$A$3:$F$275,6)</f>
        <v>K WILLIAMS</v>
      </c>
      <c r="U220" s="46"/>
      <c r="V220" s="46" t="e">
        <f>VLOOKUP(U220,'Player List'!$A$3:$F$275,6)</f>
        <v>#N/A</v>
      </c>
      <c r="W220" s="46"/>
      <c r="X220" s="47" t="e">
        <f>VLOOKUP(W220,'Player List'!$A$3:$F$275,6)</f>
        <v>#N/A</v>
      </c>
      <c r="Y220" s="34"/>
      <c r="Z220" s="42">
        <v>40</v>
      </c>
      <c r="AA220" s="46" t="str">
        <f>VLOOKUP(Z220,'Player List'!$A$3:$F$275,6)</f>
        <v>R LONDESBOROUGH</v>
      </c>
      <c r="AB220" s="3">
        <v>42</v>
      </c>
      <c r="AC220" s="46" t="str">
        <f>VLOOKUP(AB220,'Player List'!$A$3:$F$275,6)</f>
        <v>J WILLIAMS</v>
      </c>
      <c r="AD220" s="3">
        <v>39</v>
      </c>
      <c r="AE220" s="46" t="str">
        <f>VLOOKUP(AD220,'Player List'!$A$3:$F$275,6)</f>
        <v>F JONES</v>
      </c>
      <c r="AF220" s="3">
        <v>235</v>
      </c>
      <c r="AG220" s="47" t="str">
        <f>VLOOKUP(AF220,'Player List'!$A$3:$F$275,6)</f>
        <v>P LEWIS</v>
      </c>
      <c r="AH220" s="42">
        <v>37</v>
      </c>
      <c r="AI220" s="46" t="str">
        <f>VLOOKUP(AH220,'Player List'!$A$3:$F$275,6)</f>
        <v>J HEAVEN</v>
      </c>
      <c r="AJ220" s="3">
        <v>241</v>
      </c>
      <c r="AK220" s="46" t="str">
        <f>VLOOKUP(AJ220,'Player List'!$A$3:$F$275,6)</f>
        <v>D ELLIOTT</v>
      </c>
      <c r="AL220" s="3">
        <v>311</v>
      </c>
      <c r="AM220" s="46" t="str">
        <f>VLOOKUP(AL220,'Player List'!$A$3:$F$275,6)</f>
        <v>V THOMAS</v>
      </c>
      <c r="AN220" s="3">
        <v>35</v>
      </c>
      <c r="AO220" s="47" t="str">
        <f>VLOOKUP(AN220,'Player List'!$A$3:$F$275,6)</f>
        <v>P ELLIOTT</v>
      </c>
      <c r="AP220" s="46"/>
      <c r="AQ220" s="46" t="e">
        <f>VLOOKUP(AP220,'Player List'!$A$3:$F$275,6)</f>
        <v>#N/A</v>
      </c>
      <c r="AR220" s="46"/>
      <c r="AS220" s="47" t="e">
        <f>VLOOKUP(AR220,'Player List'!$A$3:$F$275,6)</f>
        <v>#N/A</v>
      </c>
      <c r="AU220" s="42">
        <f>IF(+E220&gt;0,E220," ")</f>
        <v>106</v>
      </c>
      <c r="AV220" s="3">
        <f>IF(+G220&gt;0,G220," ")</f>
        <v>136</v>
      </c>
      <c r="AW220" s="3">
        <f>IF(+I220&gt;0,I220," ")</f>
        <v>283</v>
      </c>
      <c r="AX220" s="3">
        <f>IF(+K220&gt;0,K220," ")</f>
        <v>143</v>
      </c>
      <c r="AY220" s="3">
        <f>IF(+M220&gt;0,M220," ")</f>
        <v>138</v>
      </c>
      <c r="AZ220" s="3">
        <f>IF(+O220&gt;0,O220," ")</f>
        <v>137</v>
      </c>
      <c r="BA220" s="3">
        <f>IF(+Q220&gt;0,Q220," ")</f>
        <v>140</v>
      </c>
      <c r="BB220" s="3">
        <f>IF(+S220&gt;0,S220," ")</f>
        <v>105</v>
      </c>
      <c r="BC220" s="3" t="str">
        <f>IF(+U220&gt;0,U220," ")</f>
        <v xml:space="preserve"> </v>
      </c>
      <c r="BD220" s="3" t="str">
        <f>IF(+W220&gt;0,W220," ")</f>
        <v xml:space="preserve"> </v>
      </c>
      <c r="BE220" s="42">
        <f>IF(+Z220&gt;0,Z220," ")</f>
        <v>40</v>
      </c>
      <c r="BF220" s="3">
        <f>IF(+AB220&gt;0,AB220," ")</f>
        <v>42</v>
      </c>
      <c r="BG220" s="3">
        <f>IF(+AD220&gt;0,AD220," ")</f>
        <v>39</v>
      </c>
      <c r="BH220" s="3">
        <f>IF(+AF220&gt;0,AF220," ")</f>
        <v>235</v>
      </c>
      <c r="BI220" s="3">
        <f>IF(+AH220&gt;0,AH220," ")</f>
        <v>37</v>
      </c>
      <c r="BJ220" s="3">
        <f>IF(+AJ220&gt;0,AJ220," ")</f>
        <v>241</v>
      </c>
      <c r="BK220" s="3">
        <f>IF(+AL220&gt;0,AL220," ")</f>
        <v>311</v>
      </c>
      <c r="BL220" s="3">
        <f>IF(+AN220&gt;0,AN220," ")</f>
        <v>35</v>
      </c>
      <c r="BM220" s="3" t="str">
        <f>IF(+AP220&gt;0,AP220," ")</f>
        <v xml:space="preserve"> </v>
      </c>
      <c r="BN220" s="43" t="str">
        <f>IF(+AR220&gt;0,AR220," ")</f>
        <v xml:space="preserve"> </v>
      </c>
      <c r="BP220" s="42" t="str">
        <f>IF(AU220=" ","OK",IF(ISBLANK(VLOOKUP(AU220,'Player List'!$A$3:$C$275,3)),"Err",IF(VLOOKUP(AU220,'Player List'!$A$3:$C$275,3)='Player Input'!$B220,"OK",IF(VLOOKUP(AU220,'Player List'!$A$3:$C$275,2)=VLOOKUP($B220,'Lookup Lists'!$A$2:$C$23,3),"CS","Err"))))</f>
        <v>CS</v>
      </c>
      <c r="BQ220" s="3" t="str">
        <f>IF(AV220=" ","OK",IF(ISBLANK(VLOOKUP(AV220,'Player List'!$A$3:$C$275,3)),"Err",IF(VLOOKUP(AV220,'Player List'!$A$3:$C$275,3)='Player Input'!$B220,"OK",IF(VLOOKUP(AV220,'Player List'!$A$3:$C$275,2)=VLOOKUP($B220,'Lookup Lists'!$A$2:$C$23,3),"CS","Err"))))</f>
        <v>OK</v>
      </c>
      <c r="BR220" s="3" t="str">
        <f>IF(AW220=" ","OK",IF(ISBLANK(VLOOKUP(AW220,'Player List'!$A$3:$C$275,3)),"Err",IF(VLOOKUP(AW220,'Player List'!$A$3:$C$275,3)='Player Input'!$B220,"OK",IF(VLOOKUP(AW220,'Player List'!$A$3:$C$275,2)=VLOOKUP($B220,'Lookup Lists'!$A$2:$C$23,3),"CS","Err"))))</f>
        <v>OK</v>
      </c>
      <c r="BS220" s="3" t="str">
        <f>IF(AX220=" ","OK",IF(ISBLANK(VLOOKUP(AX220,'Player List'!$A$3:$C$275,3)),"Err",IF(VLOOKUP(AX220,'Player List'!$A$3:$C$275,3)='Player Input'!$B220,"OK",IF(VLOOKUP(AX220,'Player List'!$A$3:$C$275,2)=VLOOKUP($B220,'Lookup Lists'!$A$2:$C$23,3),"CS","Err"))))</f>
        <v>OK</v>
      </c>
      <c r="BT220" s="3" t="str">
        <f>IF(AY220=" ","OK",IF(ISBLANK(VLOOKUP(AY220,'Player List'!$A$3:$C$275,3)),"Err",IF(VLOOKUP(AY220,'Player List'!$A$3:$C$275,3)='Player Input'!$B220,"OK",IF(VLOOKUP(AY220,'Player List'!$A$3:$C$275,2)=VLOOKUP($B220,'Lookup Lists'!$A$2:$C$23,3),"CS","Err"))))</f>
        <v>OK</v>
      </c>
      <c r="BU220" s="3" t="str">
        <f>IF(AZ220=" ","OK",IF(ISBLANK(VLOOKUP(AZ220,'Player List'!$A$3:$C$275,3)),"Err",IF(VLOOKUP(AZ220,'Player List'!$A$3:$C$275,3)='Player Input'!$B220,"OK",IF(VLOOKUP(AZ220,'Player List'!$A$3:$C$275,2)=VLOOKUP($B220,'Lookup Lists'!$A$2:$C$23,3),"CS","Err"))))</f>
        <v>OK</v>
      </c>
      <c r="BV220" s="3" t="str">
        <f>IF(BA220=" ","OK",IF(ISBLANK(VLOOKUP(BA220,'Player List'!$A$3:$C$275,3)),"Err",IF(VLOOKUP(BA220,'Player List'!$A$3:$C$275,3)='Player Input'!$B220,"OK",IF(VLOOKUP(BA220,'Player List'!$A$3:$C$275,2)=VLOOKUP($B220,'Lookup Lists'!$A$2:$C$23,3),"CS","Err"))))</f>
        <v>OK</v>
      </c>
      <c r="BW220" s="3" t="str">
        <f>IF(BB220=" ","OK",IF(ISBLANK(VLOOKUP(BB220,'Player List'!$A$3:$C$275,3)),"Err",IF(VLOOKUP(BB220,'Player List'!$A$3:$C$275,3)='Player Input'!$B220,"OK",IF(VLOOKUP(BB220,'Player List'!$A$3:$C$275,2)=VLOOKUP($B220,'Lookup Lists'!$A$2:$C$23,3),"CS","Err"))))</f>
        <v>OK</v>
      </c>
      <c r="BX220" s="3" t="str">
        <f>IF(BC220=" ","OK",IF(ISBLANK(VLOOKUP(BC220,'Player List'!$A$3:$C$275,3)),"Err",IF(VLOOKUP(BC220,'Player List'!$A$3:$C$275,3)='Player Input'!$B220,"OK",IF(VLOOKUP(BC220,'Player List'!$A$3:$C$275,2)=VLOOKUP($B220,'Lookup Lists'!$A$2:$C$23,3),"CS","Err"))))</f>
        <v>OK</v>
      </c>
      <c r="BY220" s="3" t="str">
        <f>IF(BD220=" ","OK",IF(ISBLANK(VLOOKUP(BD220,'Player List'!$A$3:$C$275,3)),"Err",IF(VLOOKUP(BD220,'Player List'!$A$3:$C$275,3)='Player Input'!$B220,"OK",IF(VLOOKUP(BD220,'Player List'!$A$3:$C$275,2)=VLOOKUP($B220,'Lookup Lists'!$A$2:$C$23,3),"CS","Err"))))</f>
        <v>OK</v>
      </c>
      <c r="BZ220" s="42" t="str">
        <f>IF(BE220=" ","OK",IF(ISBLANK(VLOOKUP(BE220,'Player List'!$A$3:$C$275,3)),"Err",IF(VLOOKUP(BE220,'Player List'!$A$3:$C$275,3)='Player Input'!$C220,"OK",IF(VLOOKUP(BE220,'Player List'!$A$3:$C$275,2)=VLOOKUP($C220,'Lookup Lists'!$A$2:$C$23,3),"CS","Err"))))</f>
        <v>OK</v>
      </c>
      <c r="CA220" s="3" t="str">
        <f>IF(BF220=" ","OK",IF(ISBLANK(VLOOKUP(BF220,'Player List'!$A$3:$C$275,3)),"Err",IF(VLOOKUP(BF220,'Player List'!$A$3:$C$275,3)='Player Input'!$C220,"OK",IF(VLOOKUP(BF220,'Player List'!$A$3:$C$275,2)=VLOOKUP($C220,'Lookup Lists'!$A$2:$C$23,3),"CS","Err"))))</f>
        <v>OK</v>
      </c>
      <c r="CB220" s="3" t="str">
        <f>IF(BG220=" ","OK",IF(ISBLANK(VLOOKUP(BG220,'Player List'!$A$3:$C$275,3)),"Err",IF(VLOOKUP(BG220,'Player List'!$A$3:$C$275,3)='Player Input'!$C220,"OK",IF(VLOOKUP(BG220,'Player List'!$A$3:$C$275,2)=VLOOKUP($C220,'Lookup Lists'!$A$2:$C$23,3),"CS","Err"))))</f>
        <v>OK</v>
      </c>
      <c r="CC220" s="3" t="str">
        <f>IF(BH220=" ","OK",IF(ISBLANK(VLOOKUP(BH220,'Player List'!$A$3:$C$275,3)),"Err",IF(VLOOKUP(BH220,'Player List'!$A$3:$C$275,3)='Player Input'!$C220,"OK",IF(VLOOKUP(BH220,'Player List'!$A$3:$C$275,2)=VLOOKUP($C220,'Lookup Lists'!$A$2:$C$23,3),"CS","Err"))))</f>
        <v>OK</v>
      </c>
      <c r="CD220" s="3" t="str">
        <f>IF(BI220=" ","OK",IF(ISBLANK(VLOOKUP(BI220,'Player List'!$A$3:$C$275,3)),"Err",IF(VLOOKUP(BI220,'Player List'!$A$3:$C$275,3)='Player Input'!$C220,"OK",IF(VLOOKUP(BI220,'Player List'!$A$3:$C$275,2)=VLOOKUP($C220,'Lookup Lists'!$A$2:$C$23,3),"CS","Err"))))</f>
        <v>OK</v>
      </c>
      <c r="CE220" s="3" t="str">
        <f>IF(BJ220=" ","OK",IF(ISBLANK(VLOOKUP(BJ220,'Player List'!$A$3:$C$275,3)),"Err",IF(VLOOKUP(BJ220,'Player List'!$A$3:$C$275,3)='Player Input'!$C220,"OK",IF(VLOOKUP(BJ220,'Player List'!$A$3:$C$275,2)=VLOOKUP($C220,'Lookup Lists'!$A$2:$C$23,3),"CS","Err"))))</f>
        <v>OK</v>
      </c>
      <c r="CF220" s="3" t="str">
        <f>IF(BK220=" ","OK",IF(ISBLANK(VLOOKUP(BK220,'Player List'!$A$3:$C$275,3)),"Err",IF(VLOOKUP(BK220,'Player List'!$A$3:$C$275,3)='Player Input'!$C220,"OK",IF(VLOOKUP(BK220,'Player List'!$A$3:$C$275,2)=VLOOKUP($C220,'Lookup Lists'!$A$2:$C$23,3),"CS","Err"))))</f>
        <v>OK</v>
      </c>
      <c r="CG220" s="3" t="str">
        <f>IF(BL220=" ","OK",IF(ISBLANK(VLOOKUP(BL220,'Player List'!$A$3:$C$275,3)),"Err",IF(VLOOKUP(BL220,'Player List'!$A$3:$C$275,3)='Player Input'!$C220,"OK",IF(VLOOKUP(BL220,'Player List'!$A$3:$C$275,2)=VLOOKUP($C220,'Lookup Lists'!$A$2:$C$23,3),"CS","Err"))))</f>
        <v>OK</v>
      </c>
      <c r="CH220" s="3" t="str">
        <f>IF(BM220=" ","OK",IF(ISBLANK(VLOOKUP(BM220,'Player List'!$A$3:$C$275,3)),"Err",IF(VLOOKUP(BM220,'Player List'!$A$3:$C$275,3)='Player Input'!$C220,"OK",IF(VLOOKUP(BM220,'Player List'!$A$3:$C$275,2)=VLOOKUP($C220,'Lookup Lists'!$A$2:$C$23,3),"CS","Err"))))</f>
        <v>OK</v>
      </c>
      <c r="CI220" s="43" t="str">
        <f>IF(BN220=" ","OK",IF(ISBLANK(VLOOKUP(BN220,'Player List'!$A$3:$C$275,3)),"Err",IF(VLOOKUP(BN220,'Player List'!$A$3:$C$275,3)='Player Input'!$C220,"OK",IF(VLOOKUP(BN220,'Player List'!$A$3:$C$275,2)=VLOOKUP($C220,'Lookup Lists'!$A$2:$C$23,3),"CS","Err"))))</f>
        <v>OK</v>
      </c>
    </row>
    <row r="221" spans="1:87" x14ac:dyDescent="0.2">
      <c r="A221" s="108">
        <v>42821</v>
      </c>
      <c r="B221" s="109" t="s">
        <v>345</v>
      </c>
      <c r="C221" s="109" t="s">
        <v>269</v>
      </c>
      <c r="D221" s="60" t="str">
        <f t="shared" si="127"/>
        <v>OK</v>
      </c>
      <c r="E221" s="42">
        <v>325</v>
      </c>
      <c r="F221" s="46" t="str">
        <f>VLOOKUP(E221,'Player List'!$A$3:$F$275,6)</f>
        <v>E BUCHAN</v>
      </c>
      <c r="G221" s="3">
        <v>306</v>
      </c>
      <c r="H221" s="46" t="str">
        <f>VLOOKUP(G221,'Player List'!$A$3:$F$275,6)</f>
        <v>T ROSSER</v>
      </c>
      <c r="I221" s="3">
        <v>64</v>
      </c>
      <c r="J221" s="46" t="str">
        <f>VLOOKUP(I221,'Player List'!$A$3:$F$275,6)</f>
        <v>R MILLINGTON</v>
      </c>
      <c r="K221" s="3">
        <v>285</v>
      </c>
      <c r="L221" s="46" t="str">
        <f>VLOOKUP(K221,'Player List'!$A$3:$F$275,6)</f>
        <v>J CUMMINGS</v>
      </c>
      <c r="M221" s="42">
        <v>61</v>
      </c>
      <c r="N221" s="46" t="str">
        <f>VLOOKUP(M221,'Player List'!$A$3:$F$275,6)</f>
        <v>E CLUTTERBUCK</v>
      </c>
      <c r="O221" s="3">
        <v>91</v>
      </c>
      <c r="P221" s="46" t="str">
        <f>VLOOKUP(O221,'Player List'!$A$3:$F$275,6)</f>
        <v>R BEMAND</v>
      </c>
      <c r="Q221" s="3">
        <v>70</v>
      </c>
      <c r="R221" s="46" t="str">
        <f>VLOOKUP(Q221,'Player List'!$A$3:$F$275,6)</f>
        <v>B HAYWARD</v>
      </c>
      <c r="S221" s="3">
        <v>59</v>
      </c>
      <c r="T221" s="47" t="str">
        <f>VLOOKUP(S221,'Player List'!$A$3:$F$275,6)</f>
        <v>J BLEWITT</v>
      </c>
      <c r="U221" s="46"/>
      <c r="V221" s="46" t="e">
        <f>VLOOKUP(U221,'Player List'!$A$3:$F$275,6)</f>
        <v>#N/A</v>
      </c>
      <c r="W221" s="46"/>
      <c r="X221" s="47" t="e">
        <f>VLOOKUP(W221,'Player List'!$A$3:$F$275,6)</f>
        <v>#N/A</v>
      </c>
      <c r="Y221" s="34"/>
      <c r="Z221" s="42">
        <v>11</v>
      </c>
      <c r="AA221" s="46" t="str">
        <f>VLOOKUP(Z221,'Player List'!$A$3:$F$275,6)</f>
        <v>D WARREN</v>
      </c>
      <c r="AB221" s="3">
        <v>8</v>
      </c>
      <c r="AC221" s="46" t="str">
        <f>VLOOKUP(AB221,'Player List'!$A$3:$F$275,6)</f>
        <v>D SYLVESTER</v>
      </c>
      <c r="AD221" s="3">
        <v>130</v>
      </c>
      <c r="AE221" s="46" t="str">
        <f>VLOOKUP(AD221,'Player List'!$A$3:$F$275,6)</f>
        <v>T GRIFFITHS</v>
      </c>
      <c r="AF221" s="3">
        <v>4</v>
      </c>
      <c r="AG221" s="47" t="str">
        <f>VLOOKUP(AF221,'Player List'!$A$3:$F$275,6)</f>
        <v>R HANCOCK</v>
      </c>
      <c r="AH221" s="42">
        <v>3</v>
      </c>
      <c r="AI221" s="46" t="str">
        <f>VLOOKUP(AH221,'Player List'!$A$3:$F$275,6)</f>
        <v>E EVANS</v>
      </c>
      <c r="AJ221" s="3">
        <v>286</v>
      </c>
      <c r="AK221" s="46" t="str">
        <f>VLOOKUP(AJ221,'Player List'!$A$3:$F$275,6)</f>
        <v>M CONWAY</v>
      </c>
      <c r="AL221" s="3">
        <v>2</v>
      </c>
      <c r="AM221" s="46" t="str">
        <f>VLOOKUP(AL221,'Player List'!$A$3:$F$275,6)</f>
        <v>T DARRINGTON</v>
      </c>
      <c r="AN221" s="3">
        <v>5</v>
      </c>
      <c r="AO221" s="47" t="str">
        <f>VLOOKUP(AN221,'Player List'!$A$3:$F$275,6)</f>
        <v>M MORTIMER</v>
      </c>
      <c r="AP221" s="46"/>
      <c r="AQ221" s="46" t="e">
        <f>VLOOKUP(AP221,'Player List'!$A$3:$F$275,6)</f>
        <v>#N/A</v>
      </c>
      <c r="AR221" s="46"/>
      <c r="AS221" s="47" t="e">
        <f>VLOOKUP(AR221,'Player List'!$A$3:$F$275,6)</f>
        <v>#N/A</v>
      </c>
      <c r="AU221" s="42">
        <f t="shared" si="128"/>
        <v>325</v>
      </c>
      <c r="AV221" s="3">
        <f t="shared" si="129"/>
        <v>306</v>
      </c>
      <c r="AW221" s="3">
        <f t="shared" si="130"/>
        <v>64</v>
      </c>
      <c r="AX221" s="3">
        <f t="shared" si="131"/>
        <v>285</v>
      </c>
      <c r="AY221" s="3">
        <f t="shared" si="132"/>
        <v>61</v>
      </c>
      <c r="AZ221" s="3">
        <f t="shared" si="133"/>
        <v>91</v>
      </c>
      <c r="BA221" s="3">
        <f t="shared" si="134"/>
        <v>70</v>
      </c>
      <c r="BB221" s="3">
        <f t="shared" si="135"/>
        <v>59</v>
      </c>
      <c r="BC221" s="3" t="str">
        <f t="shared" si="136"/>
        <v xml:space="preserve"> </v>
      </c>
      <c r="BD221" s="3" t="str">
        <f t="shared" si="137"/>
        <v xml:space="preserve"> </v>
      </c>
      <c r="BE221" s="42">
        <f t="shared" si="138"/>
        <v>11</v>
      </c>
      <c r="BF221" s="3">
        <f t="shared" si="139"/>
        <v>8</v>
      </c>
      <c r="BG221" s="3">
        <f t="shared" si="140"/>
        <v>130</v>
      </c>
      <c r="BH221" s="3">
        <f t="shared" si="141"/>
        <v>4</v>
      </c>
      <c r="BI221" s="3">
        <f t="shared" si="142"/>
        <v>3</v>
      </c>
      <c r="BJ221" s="3">
        <f t="shared" si="143"/>
        <v>286</v>
      </c>
      <c r="BK221" s="3">
        <f t="shared" si="144"/>
        <v>2</v>
      </c>
      <c r="BL221" s="3">
        <f t="shared" si="145"/>
        <v>5</v>
      </c>
      <c r="BM221" s="3" t="str">
        <f t="shared" si="146"/>
        <v xml:space="preserve"> </v>
      </c>
      <c r="BN221" s="43" t="str">
        <f t="shared" si="147"/>
        <v xml:space="preserve"> </v>
      </c>
      <c r="BP221" s="42" t="str">
        <f>IF(AU221=" ","OK",IF(ISBLANK(VLOOKUP(AU221,'Player List'!$A$3:$C$275,3)),"Err",IF(VLOOKUP(AU221,'Player List'!$A$3:$C$275,3)='Player Input'!$B221,"OK",IF(VLOOKUP(AU221,'Player List'!$A$3:$C$275,2)=VLOOKUP($B221,'Lookup Lists'!$A$2:$C$23,3),"CS","Err"))))</f>
        <v>OK</v>
      </c>
      <c r="BQ221" s="3" t="str">
        <f>IF(AV221=" ","OK",IF(ISBLANK(VLOOKUP(AV221,'Player List'!$A$3:$C$275,3)),"Err",IF(VLOOKUP(AV221,'Player List'!$A$3:$C$275,3)='Player Input'!$B221,"OK",IF(VLOOKUP(AV221,'Player List'!$A$3:$C$275,2)=VLOOKUP($B221,'Lookup Lists'!$A$2:$C$23,3),"CS","Err"))))</f>
        <v>OK</v>
      </c>
      <c r="BR221" s="3" t="str">
        <f>IF(AW221=" ","OK",IF(ISBLANK(VLOOKUP(AW221,'Player List'!$A$3:$C$275,3)),"Err",IF(VLOOKUP(AW221,'Player List'!$A$3:$C$275,3)='Player Input'!$B221,"OK",IF(VLOOKUP(AW221,'Player List'!$A$3:$C$275,2)=VLOOKUP($B221,'Lookup Lists'!$A$2:$C$23,3),"CS","Err"))))</f>
        <v>OK</v>
      </c>
      <c r="BS221" s="3" t="str">
        <f>IF(AX221=" ","OK",IF(ISBLANK(VLOOKUP(AX221,'Player List'!$A$3:$C$275,3)),"Err",IF(VLOOKUP(AX221,'Player List'!$A$3:$C$275,3)='Player Input'!$B221,"OK",IF(VLOOKUP(AX221,'Player List'!$A$3:$C$275,2)=VLOOKUP($B221,'Lookup Lists'!$A$2:$C$23,3),"CS","Err"))))</f>
        <v>OK</v>
      </c>
      <c r="BT221" s="3" t="str">
        <f>IF(AY221=" ","OK",IF(ISBLANK(VLOOKUP(AY221,'Player List'!$A$3:$C$275,3)),"Err",IF(VLOOKUP(AY221,'Player List'!$A$3:$C$275,3)='Player Input'!$B221,"OK",IF(VLOOKUP(AY221,'Player List'!$A$3:$C$275,2)=VLOOKUP($B221,'Lookup Lists'!$A$2:$C$23,3),"CS","Err"))))</f>
        <v>OK</v>
      </c>
      <c r="BU221" s="3" t="str">
        <f>IF(AZ221=" ","OK",IF(ISBLANK(VLOOKUP(AZ221,'Player List'!$A$3:$C$275,3)),"Err",IF(VLOOKUP(AZ221,'Player List'!$A$3:$C$275,3)='Player Input'!$B221,"OK",IF(VLOOKUP(AZ221,'Player List'!$A$3:$C$275,2)=VLOOKUP($B221,'Lookup Lists'!$A$2:$C$23,3),"CS","Err"))))</f>
        <v>OK</v>
      </c>
      <c r="BV221" s="3" t="str">
        <f>IF(BA221=" ","OK",IF(ISBLANK(VLOOKUP(BA221,'Player List'!$A$3:$C$275,3)),"Err",IF(VLOOKUP(BA221,'Player List'!$A$3:$C$275,3)='Player Input'!$B221,"OK",IF(VLOOKUP(BA221,'Player List'!$A$3:$C$275,2)=VLOOKUP($B221,'Lookup Lists'!$A$2:$C$23,3),"CS","Err"))))</f>
        <v>OK</v>
      </c>
      <c r="BW221" s="3" t="str">
        <f>IF(BB221=" ","OK",IF(ISBLANK(VLOOKUP(BB221,'Player List'!$A$3:$C$275,3)),"Err",IF(VLOOKUP(BB221,'Player List'!$A$3:$C$275,3)='Player Input'!$B221,"OK",IF(VLOOKUP(BB221,'Player List'!$A$3:$C$275,2)=VLOOKUP($B221,'Lookup Lists'!$A$2:$C$23,3),"CS","Err"))))</f>
        <v>OK</v>
      </c>
      <c r="BX221" s="3" t="str">
        <f>IF(BC221=" ","OK",IF(ISBLANK(VLOOKUP(BC221,'Player List'!$A$3:$C$275,3)),"Err",IF(VLOOKUP(BC221,'Player List'!$A$3:$C$275,3)='Player Input'!$B221,"OK",IF(VLOOKUP(BC221,'Player List'!$A$3:$C$275,2)=VLOOKUP($B221,'Lookup Lists'!$A$2:$C$23,3),"CS","Err"))))</f>
        <v>OK</v>
      </c>
      <c r="BY221" s="3" t="str">
        <f>IF(BD221=" ","OK",IF(ISBLANK(VLOOKUP(BD221,'Player List'!$A$3:$C$275,3)),"Err",IF(VLOOKUP(BD221,'Player List'!$A$3:$C$275,3)='Player Input'!$B221,"OK",IF(VLOOKUP(BD221,'Player List'!$A$3:$C$275,2)=VLOOKUP($B221,'Lookup Lists'!$A$2:$C$23,3),"CS","Err"))))</f>
        <v>OK</v>
      </c>
      <c r="BZ221" s="42" t="str">
        <f>IF(BE221=" ","OK",IF(ISBLANK(VLOOKUP(BE221,'Player List'!$A$3:$C$275,3)),"Err",IF(VLOOKUP(BE221,'Player List'!$A$3:$C$275,3)='Player Input'!$C221,"OK",IF(VLOOKUP(BE221,'Player List'!$A$3:$C$275,2)=VLOOKUP($C221,'Lookup Lists'!$A$2:$C$23,3),"CS","Err"))))</f>
        <v>OK</v>
      </c>
      <c r="CA221" s="3" t="str">
        <f>IF(BF221=" ","OK",IF(ISBLANK(VLOOKUP(BF221,'Player List'!$A$3:$C$275,3)),"Err",IF(VLOOKUP(BF221,'Player List'!$A$3:$C$275,3)='Player Input'!$C221,"OK",IF(VLOOKUP(BF221,'Player List'!$A$3:$C$275,2)=VLOOKUP($C221,'Lookup Lists'!$A$2:$C$23,3),"CS","Err"))))</f>
        <v>OK</v>
      </c>
      <c r="CB221" s="3" t="str">
        <f>IF(BG221=" ","OK",IF(ISBLANK(VLOOKUP(BG221,'Player List'!$A$3:$C$275,3)),"Err",IF(VLOOKUP(BG221,'Player List'!$A$3:$C$275,3)='Player Input'!$C221,"OK",IF(VLOOKUP(BG221,'Player List'!$A$3:$C$275,2)=VLOOKUP($C221,'Lookup Lists'!$A$2:$C$23,3),"CS","Err"))))</f>
        <v>OK</v>
      </c>
      <c r="CC221" s="3" t="str">
        <f>IF(BH221=" ","OK",IF(ISBLANK(VLOOKUP(BH221,'Player List'!$A$3:$C$275,3)),"Err",IF(VLOOKUP(BH221,'Player List'!$A$3:$C$275,3)='Player Input'!$C221,"OK",IF(VLOOKUP(BH221,'Player List'!$A$3:$C$275,2)=VLOOKUP($C221,'Lookup Lists'!$A$2:$C$23,3),"CS","Err"))))</f>
        <v>OK</v>
      </c>
      <c r="CD221" s="3" t="str">
        <f>IF(BI221=" ","OK",IF(ISBLANK(VLOOKUP(BI221,'Player List'!$A$3:$C$275,3)),"Err",IF(VLOOKUP(BI221,'Player List'!$A$3:$C$275,3)='Player Input'!$C221,"OK",IF(VLOOKUP(BI221,'Player List'!$A$3:$C$275,2)=VLOOKUP($C221,'Lookup Lists'!$A$2:$C$23,3),"CS","Err"))))</f>
        <v>OK</v>
      </c>
      <c r="CE221" s="3" t="str">
        <f>IF(BJ221=" ","OK",IF(ISBLANK(VLOOKUP(BJ221,'Player List'!$A$3:$C$275,3)),"Err",IF(VLOOKUP(BJ221,'Player List'!$A$3:$C$275,3)='Player Input'!$C221,"OK",IF(VLOOKUP(BJ221,'Player List'!$A$3:$C$275,2)=VLOOKUP($C221,'Lookup Lists'!$A$2:$C$23,3),"CS","Err"))))</f>
        <v>OK</v>
      </c>
      <c r="CF221" s="3" t="str">
        <f>IF(BK221=" ","OK",IF(ISBLANK(VLOOKUP(BK221,'Player List'!$A$3:$C$275,3)),"Err",IF(VLOOKUP(BK221,'Player List'!$A$3:$C$275,3)='Player Input'!$C221,"OK",IF(VLOOKUP(BK221,'Player List'!$A$3:$C$275,2)=VLOOKUP($C221,'Lookup Lists'!$A$2:$C$23,3),"CS","Err"))))</f>
        <v>OK</v>
      </c>
      <c r="CG221" s="3" t="str">
        <f>IF(BL221=" ","OK",IF(ISBLANK(VLOOKUP(BL221,'Player List'!$A$3:$C$275,3)),"Err",IF(VLOOKUP(BL221,'Player List'!$A$3:$C$275,3)='Player Input'!$C221,"OK",IF(VLOOKUP(BL221,'Player List'!$A$3:$C$275,2)=VLOOKUP($C221,'Lookup Lists'!$A$2:$C$23,3),"CS","Err"))))</f>
        <v>OK</v>
      </c>
      <c r="CH221" s="3" t="str">
        <f>IF(BM221=" ","OK",IF(ISBLANK(VLOOKUP(BM221,'Player List'!$A$3:$C$275,3)),"Err",IF(VLOOKUP(BM221,'Player List'!$A$3:$C$275,3)='Player Input'!$C221,"OK",IF(VLOOKUP(BM221,'Player List'!$A$3:$C$275,2)=VLOOKUP($C221,'Lookup Lists'!$A$2:$C$23,3),"CS","Err"))))</f>
        <v>OK</v>
      </c>
      <c r="CI221" s="43" t="str">
        <f>IF(BN221=" ","OK",IF(ISBLANK(VLOOKUP(BN221,'Player List'!$A$3:$C$275,3)),"Err",IF(VLOOKUP(BN221,'Player List'!$A$3:$C$275,3)='Player Input'!$C221,"OK",IF(VLOOKUP(BN221,'Player List'!$A$3:$C$275,2)=VLOOKUP($C221,'Lookup Lists'!$A$2:$C$23,3),"CS","Err"))))</f>
        <v>OK</v>
      </c>
    </row>
    <row r="222" spans="1:87" x14ac:dyDescent="0.2">
      <c r="A222" s="108">
        <v>42821</v>
      </c>
      <c r="B222" s="109" t="s">
        <v>261</v>
      </c>
      <c r="C222" s="109" t="s">
        <v>271</v>
      </c>
      <c r="D222" s="60" t="str">
        <f t="shared" si="127"/>
        <v>OK</v>
      </c>
      <c r="E222" s="42">
        <v>173</v>
      </c>
      <c r="F222" s="46" t="str">
        <f>VLOOKUP(E222,'Player List'!$A$3:$F$275,6)</f>
        <v>R HODGES</v>
      </c>
      <c r="G222" s="3">
        <v>355</v>
      </c>
      <c r="H222" s="46" t="str">
        <f>VLOOKUP(G222,'Player List'!$A$3:$F$275,6)</f>
        <v>A NASH</v>
      </c>
      <c r="I222" s="3">
        <v>174</v>
      </c>
      <c r="J222" s="46" t="str">
        <f>VLOOKUP(I222,'Player List'!$A$3:$F$275,6)</f>
        <v>V HODGES</v>
      </c>
      <c r="K222" s="3">
        <v>175</v>
      </c>
      <c r="L222" s="46" t="str">
        <f>VLOOKUP(K222,'Player List'!$A$3:$F$275,6)</f>
        <v>R POTTER</v>
      </c>
      <c r="M222" s="42">
        <v>222</v>
      </c>
      <c r="N222" s="46" t="str">
        <f>VLOOKUP(M222,'Player List'!$A$3:$F$275,6)</f>
        <v>G JAMES</v>
      </c>
      <c r="O222" s="3">
        <v>176</v>
      </c>
      <c r="P222" s="46" t="str">
        <f>VLOOKUP(O222,'Player List'!$A$3:$F$275,6)</f>
        <v>P KITTO</v>
      </c>
      <c r="Q222" s="3">
        <v>170</v>
      </c>
      <c r="R222" s="46" t="str">
        <f>VLOOKUP(Q222,'Player List'!$A$3:$F$275,6)</f>
        <v>M BROWNING</v>
      </c>
      <c r="S222" s="3">
        <v>167</v>
      </c>
      <c r="T222" s="47" t="str">
        <f>VLOOKUP(S222,'Player List'!$A$3:$F$275,6)</f>
        <v>T HORTON-SMITH</v>
      </c>
      <c r="U222" s="46"/>
      <c r="V222" s="46" t="e">
        <f>VLOOKUP(U222,'Player List'!$A$3:$F$275,6)</f>
        <v>#N/A</v>
      </c>
      <c r="W222" s="46"/>
      <c r="X222" s="47" t="e">
        <f>VLOOKUP(W222,'Player List'!$A$3:$F$275,6)</f>
        <v>#N/A</v>
      </c>
      <c r="Y222" s="34"/>
      <c r="Z222" s="42">
        <v>134</v>
      </c>
      <c r="AA222" s="46" t="str">
        <f>VLOOKUP(Z222,'Player List'!$A$3:$F$275,6)</f>
        <v>A ROE</v>
      </c>
      <c r="AB222" s="3">
        <v>136</v>
      </c>
      <c r="AC222" s="46" t="str">
        <f>VLOOKUP(AB222,'Player List'!$A$3:$F$275,6)</f>
        <v>E GEORGE</v>
      </c>
      <c r="AD222" s="3">
        <v>105</v>
      </c>
      <c r="AE222" s="46" t="str">
        <f>VLOOKUP(AD222,'Player List'!$A$3:$F$275,6)</f>
        <v>K WILLIAMS</v>
      </c>
      <c r="AF222" s="3">
        <v>143</v>
      </c>
      <c r="AG222" s="47" t="str">
        <f>VLOOKUP(AF222,'Player List'!$A$3:$F$275,6)</f>
        <v>L WILLIAMS</v>
      </c>
      <c r="AH222" s="42">
        <v>138</v>
      </c>
      <c r="AI222" s="46" t="str">
        <f>VLOOKUP(AH222,'Player List'!$A$3:$F$275,6)</f>
        <v>G MARSHALL</v>
      </c>
      <c r="AJ222" s="3">
        <v>137</v>
      </c>
      <c r="AK222" s="46" t="str">
        <f>VLOOKUP(AJ222,'Player List'!$A$3:$F$275,6)</f>
        <v>R GEORGE</v>
      </c>
      <c r="AL222" s="3">
        <v>135</v>
      </c>
      <c r="AM222" s="46" t="str">
        <f>VLOOKUP(AL222,'Player List'!$A$3:$F$275,6)</f>
        <v>I ROE</v>
      </c>
      <c r="AN222" s="3">
        <v>196</v>
      </c>
      <c r="AO222" s="47" t="str">
        <f>VLOOKUP(AN222,'Player List'!$A$3:$F$275,6)</f>
        <v>I PARK</v>
      </c>
      <c r="AP222" s="46"/>
      <c r="AQ222" s="46" t="e">
        <f>VLOOKUP(AP222,'Player List'!$A$3:$F$275,6)</f>
        <v>#N/A</v>
      </c>
      <c r="AR222" s="46"/>
      <c r="AS222" s="47" t="e">
        <f>VLOOKUP(AR222,'Player List'!$A$3:$F$275,6)</f>
        <v>#N/A</v>
      </c>
      <c r="AU222" s="42">
        <f t="shared" si="128"/>
        <v>173</v>
      </c>
      <c r="AV222" s="3">
        <f t="shared" si="129"/>
        <v>355</v>
      </c>
      <c r="AW222" s="3">
        <f t="shared" si="130"/>
        <v>174</v>
      </c>
      <c r="AX222" s="3">
        <f t="shared" si="131"/>
        <v>175</v>
      </c>
      <c r="AY222" s="3">
        <f t="shared" si="132"/>
        <v>222</v>
      </c>
      <c r="AZ222" s="3">
        <f t="shared" si="133"/>
        <v>176</v>
      </c>
      <c r="BA222" s="3">
        <f t="shared" si="134"/>
        <v>170</v>
      </c>
      <c r="BB222" s="3">
        <f t="shared" si="135"/>
        <v>167</v>
      </c>
      <c r="BC222" s="3" t="str">
        <f t="shared" si="136"/>
        <v xml:space="preserve"> </v>
      </c>
      <c r="BD222" s="3" t="str">
        <f t="shared" si="137"/>
        <v xml:space="preserve"> </v>
      </c>
      <c r="BE222" s="42">
        <f t="shared" si="138"/>
        <v>134</v>
      </c>
      <c r="BF222" s="3">
        <f t="shared" si="139"/>
        <v>136</v>
      </c>
      <c r="BG222" s="3">
        <f t="shared" si="140"/>
        <v>105</v>
      </c>
      <c r="BH222" s="3">
        <f t="shared" si="141"/>
        <v>143</v>
      </c>
      <c r="BI222" s="3">
        <f t="shared" si="142"/>
        <v>138</v>
      </c>
      <c r="BJ222" s="3">
        <f t="shared" si="143"/>
        <v>137</v>
      </c>
      <c r="BK222" s="3">
        <f t="shared" si="144"/>
        <v>135</v>
      </c>
      <c r="BL222" s="3">
        <f t="shared" si="145"/>
        <v>196</v>
      </c>
      <c r="BM222" s="3" t="str">
        <f t="shared" si="146"/>
        <v xml:space="preserve"> </v>
      </c>
      <c r="BN222" s="43" t="str">
        <f t="shared" si="147"/>
        <v xml:space="preserve"> </v>
      </c>
      <c r="BP222" s="42" t="str">
        <f>IF(AU222=" ","OK",IF(ISBLANK(VLOOKUP(AU222,'Player List'!$A$3:$C$275,3)),"Err",IF(VLOOKUP(AU222,'Player List'!$A$3:$C$275,3)='Player Input'!$B222,"OK",IF(VLOOKUP(AU222,'Player List'!$A$3:$C$275,2)=VLOOKUP($B222,'Lookup Lists'!$A$2:$C$23,3),"CS","Err"))))</f>
        <v>OK</v>
      </c>
      <c r="BQ222" s="3" t="str">
        <f>IF(AV222=" ","OK",IF(ISBLANK(VLOOKUP(AV222,'Player List'!$A$3:$C$275,3)),"Err",IF(VLOOKUP(AV222,'Player List'!$A$3:$C$275,3)='Player Input'!$B222,"OK",IF(VLOOKUP(AV222,'Player List'!$A$3:$C$275,2)=VLOOKUP($B222,'Lookup Lists'!$A$2:$C$23,3),"CS","Err"))))</f>
        <v>OK</v>
      </c>
      <c r="BR222" s="3" t="str">
        <f>IF(AW222=" ","OK",IF(ISBLANK(VLOOKUP(AW222,'Player List'!$A$3:$C$275,3)),"Err",IF(VLOOKUP(AW222,'Player List'!$A$3:$C$275,3)='Player Input'!$B222,"OK",IF(VLOOKUP(AW222,'Player List'!$A$3:$C$275,2)=VLOOKUP($B222,'Lookup Lists'!$A$2:$C$23,3),"CS","Err"))))</f>
        <v>OK</v>
      </c>
      <c r="BS222" s="3" t="str">
        <f>IF(AX222=" ","OK",IF(ISBLANK(VLOOKUP(AX222,'Player List'!$A$3:$C$275,3)),"Err",IF(VLOOKUP(AX222,'Player List'!$A$3:$C$275,3)='Player Input'!$B222,"OK",IF(VLOOKUP(AX222,'Player List'!$A$3:$C$275,2)=VLOOKUP($B222,'Lookup Lists'!$A$2:$C$23,3),"CS","Err"))))</f>
        <v>OK</v>
      </c>
      <c r="BT222" s="3" t="str">
        <f>IF(AY222=" ","OK",IF(ISBLANK(VLOOKUP(AY222,'Player List'!$A$3:$C$275,3)),"Err",IF(VLOOKUP(AY222,'Player List'!$A$3:$C$275,3)='Player Input'!$B222,"OK",IF(VLOOKUP(AY222,'Player List'!$A$3:$C$275,2)=VLOOKUP($B222,'Lookup Lists'!$A$2:$C$23,3),"CS","Err"))))</f>
        <v>OK</v>
      </c>
      <c r="BU222" s="3" t="str">
        <f>IF(AZ222=" ","OK",IF(ISBLANK(VLOOKUP(AZ222,'Player List'!$A$3:$C$275,3)),"Err",IF(VLOOKUP(AZ222,'Player List'!$A$3:$C$275,3)='Player Input'!$B222,"OK",IF(VLOOKUP(AZ222,'Player List'!$A$3:$C$275,2)=VLOOKUP($B222,'Lookup Lists'!$A$2:$C$23,3),"CS","Err"))))</f>
        <v>OK</v>
      </c>
      <c r="BV222" s="3" t="str">
        <f>IF(BA222=" ","OK",IF(ISBLANK(VLOOKUP(BA222,'Player List'!$A$3:$C$275,3)),"Err",IF(VLOOKUP(BA222,'Player List'!$A$3:$C$275,3)='Player Input'!$B222,"OK",IF(VLOOKUP(BA222,'Player List'!$A$3:$C$275,2)=VLOOKUP($B222,'Lookup Lists'!$A$2:$C$23,3),"CS","Err"))))</f>
        <v>OK</v>
      </c>
      <c r="BW222" s="3" t="str">
        <f>IF(BB222=" ","OK",IF(ISBLANK(VLOOKUP(BB222,'Player List'!$A$3:$C$275,3)),"Err",IF(VLOOKUP(BB222,'Player List'!$A$3:$C$275,3)='Player Input'!$B222,"OK",IF(VLOOKUP(BB222,'Player List'!$A$3:$C$275,2)=VLOOKUP($B222,'Lookup Lists'!$A$2:$C$23,3),"CS","Err"))))</f>
        <v>OK</v>
      </c>
      <c r="BX222" s="3" t="str">
        <f>IF(BC222=" ","OK",IF(ISBLANK(VLOOKUP(BC222,'Player List'!$A$3:$C$275,3)),"Err",IF(VLOOKUP(BC222,'Player List'!$A$3:$C$275,3)='Player Input'!$B222,"OK",IF(VLOOKUP(BC222,'Player List'!$A$3:$C$275,2)=VLOOKUP($B222,'Lookup Lists'!$A$2:$C$23,3),"CS","Err"))))</f>
        <v>OK</v>
      </c>
      <c r="BY222" s="3" t="str">
        <f>IF(BD222=" ","OK",IF(ISBLANK(VLOOKUP(BD222,'Player List'!$A$3:$C$275,3)),"Err",IF(VLOOKUP(BD222,'Player List'!$A$3:$C$275,3)='Player Input'!$B222,"OK",IF(VLOOKUP(BD222,'Player List'!$A$3:$C$275,2)=VLOOKUP($B222,'Lookup Lists'!$A$2:$C$23,3),"CS","Err"))))</f>
        <v>OK</v>
      </c>
      <c r="BZ222" s="42" t="str">
        <f>IF(BE222=" ","OK",IF(ISBLANK(VLOOKUP(BE222,'Player List'!$A$3:$C$275,3)),"Err",IF(VLOOKUP(BE222,'Player List'!$A$3:$C$275,3)='Player Input'!$C222,"OK",IF(VLOOKUP(BE222,'Player List'!$A$3:$C$275,2)=VLOOKUP($C222,'Lookup Lists'!$A$2:$C$23,3),"CS","Err"))))</f>
        <v>OK</v>
      </c>
      <c r="CA222" s="3" t="str">
        <f>IF(BF222=" ","OK",IF(ISBLANK(VLOOKUP(BF222,'Player List'!$A$3:$C$275,3)),"Err",IF(VLOOKUP(BF222,'Player List'!$A$3:$C$275,3)='Player Input'!$C222,"OK",IF(VLOOKUP(BF222,'Player List'!$A$3:$C$275,2)=VLOOKUP($C222,'Lookup Lists'!$A$2:$C$23,3),"CS","Err"))))</f>
        <v>OK</v>
      </c>
      <c r="CB222" s="3" t="str">
        <f>IF(BG222=" ","OK",IF(ISBLANK(VLOOKUP(BG222,'Player List'!$A$3:$C$275,3)),"Err",IF(VLOOKUP(BG222,'Player List'!$A$3:$C$275,3)='Player Input'!$C222,"OK",IF(VLOOKUP(BG222,'Player List'!$A$3:$C$275,2)=VLOOKUP($C222,'Lookup Lists'!$A$2:$C$23,3),"CS","Err"))))</f>
        <v>OK</v>
      </c>
      <c r="CC222" s="3" t="str">
        <f>IF(BH222=" ","OK",IF(ISBLANK(VLOOKUP(BH222,'Player List'!$A$3:$C$275,3)),"Err",IF(VLOOKUP(BH222,'Player List'!$A$3:$C$275,3)='Player Input'!$C222,"OK",IF(VLOOKUP(BH222,'Player List'!$A$3:$C$275,2)=VLOOKUP($C222,'Lookup Lists'!$A$2:$C$23,3),"CS","Err"))))</f>
        <v>OK</v>
      </c>
      <c r="CD222" s="3" t="str">
        <f>IF(BI222=" ","OK",IF(ISBLANK(VLOOKUP(BI222,'Player List'!$A$3:$C$275,3)),"Err",IF(VLOOKUP(BI222,'Player List'!$A$3:$C$275,3)='Player Input'!$C222,"OK",IF(VLOOKUP(BI222,'Player List'!$A$3:$C$275,2)=VLOOKUP($C222,'Lookup Lists'!$A$2:$C$23,3),"CS","Err"))))</f>
        <v>OK</v>
      </c>
      <c r="CE222" s="3" t="str">
        <f>IF(BJ222=" ","OK",IF(ISBLANK(VLOOKUP(BJ222,'Player List'!$A$3:$C$275,3)),"Err",IF(VLOOKUP(BJ222,'Player List'!$A$3:$C$275,3)='Player Input'!$C222,"OK",IF(VLOOKUP(BJ222,'Player List'!$A$3:$C$275,2)=VLOOKUP($C222,'Lookup Lists'!$A$2:$C$23,3),"CS","Err"))))</f>
        <v>OK</v>
      </c>
      <c r="CF222" s="3" t="str">
        <f>IF(BK222=" ","OK",IF(ISBLANK(VLOOKUP(BK222,'Player List'!$A$3:$C$275,3)),"Err",IF(VLOOKUP(BK222,'Player List'!$A$3:$C$275,3)='Player Input'!$C222,"OK",IF(VLOOKUP(BK222,'Player List'!$A$3:$C$275,2)=VLOOKUP($C222,'Lookup Lists'!$A$2:$C$23,3),"CS","Err"))))</f>
        <v>OK</v>
      </c>
      <c r="CG222" s="3" t="str">
        <f>IF(BL222=" ","OK",IF(ISBLANK(VLOOKUP(BL222,'Player List'!$A$3:$C$275,3)),"Err",IF(VLOOKUP(BL222,'Player List'!$A$3:$C$275,3)='Player Input'!$C222,"OK",IF(VLOOKUP(BL222,'Player List'!$A$3:$C$275,2)=VLOOKUP($C222,'Lookup Lists'!$A$2:$C$23,3),"CS","Err"))))</f>
        <v>OK</v>
      </c>
      <c r="CH222" s="3" t="str">
        <f>IF(BM222=" ","OK",IF(ISBLANK(VLOOKUP(BM222,'Player List'!$A$3:$C$275,3)),"Err",IF(VLOOKUP(BM222,'Player List'!$A$3:$C$275,3)='Player Input'!$C222,"OK",IF(VLOOKUP(BM222,'Player List'!$A$3:$C$275,2)=VLOOKUP($C222,'Lookup Lists'!$A$2:$C$23,3),"CS","Err"))))</f>
        <v>OK</v>
      </c>
      <c r="CI222" s="43" t="str">
        <f>IF(BN222=" ","OK",IF(ISBLANK(VLOOKUP(BN222,'Player List'!$A$3:$C$275,3)),"Err",IF(VLOOKUP(BN222,'Player List'!$A$3:$C$275,3)='Player Input'!$C222,"OK",IF(VLOOKUP(BN222,'Player List'!$A$3:$C$275,2)=VLOOKUP($C222,'Lookup Lists'!$A$2:$C$23,3),"CS","Err"))))</f>
        <v>OK</v>
      </c>
    </row>
    <row r="223" spans="1:87" x14ac:dyDescent="0.2">
      <c r="A223" s="90">
        <v>42822</v>
      </c>
      <c r="B223" s="89" t="s">
        <v>272</v>
      </c>
      <c r="C223" s="89" t="s">
        <v>346</v>
      </c>
      <c r="D223" s="60" t="str">
        <f t="shared" si="127"/>
        <v>OK</v>
      </c>
      <c r="E223" s="42">
        <v>157</v>
      </c>
      <c r="F223" s="46" t="str">
        <f>VLOOKUP(E223,'Player List'!$A$3:$F$275,6)</f>
        <v>S DIX</v>
      </c>
      <c r="G223" s="3">
        <v>161</v>
      </c>
      <c r="H223" s="46" t="str">
        <f>VLOOKUP(G223,'Player List'!$A$3:$F$275,6)</f>
        <v>P MILLS</v>
      </c>
      <c r="I223" s="3">
        <v>155</v>
      </c>
      <c r="J223" s="46" t="str">
        <f>VLOOKUP(I223,'Player List'!$A$3:$F$275,6)</f>
        <v>H CHURCHILL</v>
      </c>
      <c r="K223" s="3">
        <v>162</v>
      </c>
      <c r="L223" s="46" t="str">
        <f>VLOOKUP(K223,'Player List'!$A$3:$F$275,6)</f>
        <v>D MILLS</v>
      </c>
      <c r="M223" s="42">
        <v>160</v>
      </c>
      <c r="N223" s="46" t="str">
        <f>VLOOKUP(M223,'Player List'!$A$3:$F$275,6)</f>
        <v>L COLE</v>
      </c>
      <c r="O223" s="3">
        <v>156</v>
      </c>
      <c r="P223" s="46" t="str">
        <f>VLOOKUP(O223,'Player List'!$A$3:$F$275,6)</f>
        <v>J CHURCHILL</v>
      </c>
      <c r="Q223" s="3">
        <v>319</v>
      </c>
      <c r="R223" s="46" t="str">
        <f>VLOOKUP(Q223,'Player List'!$A$3:$F$275,6)</f>
        <v>R PEARCE</v>
      </c>
      <c r="S223" s="3">
        <v>166</v>
      </c>
      <c r="T223" s="47" t="str">
        <f>VLOOKUP(S223,'Player List'!$A$3:$F$275,6)</f>
        <v>J PERKS</v>
      </c>
      <c r="U223" s="46"/>
      <c r="V223" s="46" t="e">
        <f>VLOOKUP(U223,'Player List'!$A$3:$F$275,6)</f>
        <v>#N/A</v>
      </c>
      <c r="W223" s="46"/>
      <c r="X223" s="47" t="e">
        <f>VLOOKUP(W223,'Player List'!$A$3:$F$275,6)</f>
        <v>#N/A</v>
      </c>
      <c r="Y223" s="34"/>
      <c r="Z223" s="42">
        <v>291</v>
      </c>
      <c r="AA223" s="46" t="str">
        <f>VLOOKUP(Z223,'Player List'!$A$3:$F$275,6)</f>
        <v>M MADIGAN</v>
      </c>
      <c r="AB223" s="3">
        <v>358</v>
      </c>
      <c r="AC223" s="46" t="str">
        <f>VLOOKUP(AB223,'Player List'!$A$3:$F$275,6)</f>
        <v>L BARLOW</v>
      </c>
      <c r="AD223" s="3">
        <v>66</v>
      </c>
      <c r="AE223" s="46" t="str">
        <f>VLOOKUP(AD223,'Player List'!$A$3:$F$275,6)</f>
        <v>H RENFIELD</v>
      </c>
      <c r="AF223" s="3">
        <v>69</v>
      </c>
      <c r="AG223" s="47" t="str">
        <f>VLOOKUP(AF223,'Player List'!$A$3:$F$275,6)</f>
        <v>J TAYLOR</v>
      </c>
      <c r="AH223" s="42">
        <v>303</v>
      </c>
      <c r="AI223" s="46" t="str">
        <f>VLOOKUP(AH223,'Player List'!$A$3:$F$275,6)</f>
        <v>P JONES</v>
      </c>
      <c r="AJ223" s="3">
        <v>326</v>
      </c>
      <c r="AK223" s="46" t="str">
        <f>VLOOKUP(AJ223,'Player List'!$A$3:$F$275,6)</f>
        <v>J BESLEY</v>
      </c>
      <c r="AL223" s="3">
        <v>92</v>
      </c>
      <c r="AM223" s="46" t="str">
        <f>VLOOKUP(AL223,'Player List'!$A$3:$F$275,6)</f>
        <v>A BESLEY</v>
      </c>
      <c r="AN223" s="3">
        <v>65</v>
      </c>
      <c r="AO223" s="47" t="str">
        <f>VLOOKUP(AN223,'Player List'!$A$3:$F$275,6)</f>
        <v>A BARLOW</v>
      </c>
      <c r="AP223" s="46"/>
      <c r="AQ223" s="46" t="e">
        <f>VLOOKUP(AP223,'Player List'!$A$3:$F$275,6)</f>
        <v>#N/A</v>
      </c>
      <c r="AR223" s="46"/>
      <c r="AS223" s="47" t="e">
        <f>VLOOKUP(AR223,'Player List'!$A$3:$F$275,6)</f>
        <v>#N/A</v>
      </c>
      <c r="AU223" s="42">
        <f t="shared" si="128"/>
        <v>157</v>
      </c>
      <c r="AV223" s="3">
        <f t="shared" si="129"/>
        <v>161</v>
      </c>
      <c r="AW223" s="3">
        <f t="shared" si="130"/>
        <v>155</v>
      </c>
      <c r="AX223" s="3">
        <f t="shared" si="131"/>
        <v>162</v>
      </c>
      <c r="AY223" s="3">
        <f t="shared" si="132"/>
        <v>160</v>
      </c>
      <c r="AZ223" s="3">
        <f t="shared" si="133"/>
        <v>156</v>
      </c>
      <c r="BA223" s="3">
        <f t="shared" si="134"/>
        <v>319</v>
      </c>
      <c r="BB223" s="3">
        <f t="shared" si="135"/>
        <v>166</v>
      </c>
      <c r="BC223" s="3" t="str">
        <f t="shared" si="136"/>
        <v xml:space="preserve"> </v>
      </c>
      <c r="BD223" s="3" t="str">
        <f t="shared" si="137"/>
        <v xml:space="preserve"> </v>
      </c>
      <c r="BE223" s="42">
        <f t="shared" si="138"/>
        <v>291</v>
      </c>
      <c r="BF223" s="3">
        <f t="shared" si="139"/>
        <v>358</v>
      </c>
      <c r="BG223" s="3">
        <f t="shared" si="140"/>
        <v>66</v>
      </c>
      <c r="BH223" s="3">
        <f t="shared" si="141"/>
        <v>69</v>
      </c>
      <c r="BI223" s="3">
        <f t="shared" si="142"/>
        <v>303</v>
      </c>
      <c r="BJ223" s="3">
        <f t="shared" si="143"/>
        <v>326</v>
      </c>
      <c r="BK223" s="3">
        <f t="shared" si="144"/>
        <v>92</v>
      </c>
      <c r="BL223" s="3">
        <f t="shared" si="145"/>
        <v>65</v>
      </c>
      <c r="BM223" s="3" t="str">
        <f t="shared" si="146"/>
        <v xml:space="preserve"> </v>
      </c>
      <c r="BN223" s="43" t="str">
        <f t="shared" si="147"/>
        <v xml:space="preserve"> </v>
      </c>
      <c r="BP223" s="42" t="str">
        <f>IF(AU223=" ","OK",IF(ISBLANK(VLOOKUP(AU223,'Player List'!$A$3:$C$275,3)),"Err",IF(VLOOKUP(AU223,'Player List'!$A$3:$C$275,3)='Player Input'!$B223,"OK",IF(VLOOKUP(AU223,'Player List'!$A$3:$C$275,2)=VLOOKUP($B223,'Lookup Lists'!$A$2:$C$23,3),"CS","Err"))))</f>
        <v>OK</v>
      </c>
      <c r="BQ223" s="3" t="str">
        <f>IF(AV223=" ","OK",IF(ISBLANK(VLOOKUP(AV223,'Player List'!$A$3:$C$275,3)),"Err",IF(VLOOKUP(AV223,'Player List'!$A$3:$C$275,3)='Player Input'!$B223,"OK",IF(VLOOKUP(AV223,'Player List'!$A$3:$C$275,2)=VLOOKUP($B223,'Lookup Lists'!$A$2:$C$23,3),"CS","Err"))))</f>
        <v>OK</v>
      </c>
      <c r="BR223" s="3" t="str">
        <f>IF(AW223=" ","OK",IF(ISBLANK(VLOOKUP(AW223,'Player List'!$A$3:$C$275,3)),"Err",IF(VLOOKUP(AW223,'Player List'!$A$3:$C$275,3)='Player Input'!$B223,"OK",IF(VLOOKUP(AW223,'Player List'!$A$3:$C$275,2)=VLOOKUP($B223,'Lookup Lists'!$A$2:$C$23,3),"CS","Err"))))</f>
        <v>OK</v>
      </c>
      <c r="BS223" s="3" t="str">
        <f>IF(AX223=" ","OK",IF(ISBLANK(VLOOKUP(AX223,'Player List'!$A$3:$C$275,3)),"Err",IF(VLOOKUP(AX223,'Player List'!$A$3:$C$275,3)='Player Input'!$B223,"OK",IF(VLOOKUP(AX223,'Player List'!$A$3:$C$275,2)=VLOOKUP($B223,'Lookup Lists'!$A$2:$C$23,3),"CS","Err"))))</f>
        <v>OK</v>
      </c>
      <c r="BT223" s="3" t="str">
        <f>IF(AY223=" ","OK",IF(ISBLANK(VLOOKUP(AY223,'Player List'!$A$3:$C$275,3)),"Err",IF(VLOOKUP(AY223,'Player List'!$A$3:$C$275,3)='Player Input'!$B223,"OK",IF(VLOOKUP(AY223,'Player List'!$A$3:$C$275,2)=VLOOKUP($B223,'Lookup Lists'!$A$2:$C$23,3),"CS","Err"))))</f>
        <v>OK</v>
      </c>
      <c r="BU223" s="3" t="str">
        <f>IF(AZ223=" ","OK",IF(ISBLANK(VLOOKUP(AZ223,'Player List'!$A$3:$C$275,3)),"Err",IF(VLOOKUP(AZ223,'Player List'!$A$3:$C$275,3)='Player Input'!$B223,"OK",IF(VLOOKUP(AZ223,'Player List'!$A$3:$C$275,2)=VLOOKUP($B223,'Lookup Lists'!$A$2:$C$23,3),"CS","Err"))))</f>
        <v>OK</v>
      </c>
      <c r="BV223" s="3" t="str">
        <f>IF(BA223=" ","OK",IF(ISBLANK(VLOOKUP(BA223,'Player List'!$A$3:$C$275,3)),"Err",IF(VLOOKUP(BA223,'Player List'!$A$3:$C$275,3)='Player Input'!$B223,"OK",IF(VLOOKUP(BA223,'Player List'!$A$3:$C$275,2)=VLOOKUP($B223,'Lookup Lists'!$A$2:$C$23,3),"CS","Err"))))</f>
        <v>OK</v>
      </c>
      <c r="BW223" s="3" t="str">
        <f>IF(BB223=" ","OK",IF(ISBLANK(VLOOKUP(BB223,'Player List'!$A$3:$C$275,3)),"Err",IF(VLOOKUP(BB223,'Player List'!$A$3:$C$275,3)='Player Input'!$B223,"OK",IF(VLOOKUP(BB223,'Player List'!$A$3:$C$275,2)=VLOOKUP($B223,'Lookup Lists'!$A$2:$C$23,3),"CS","Err"))))</f>
        <v>OK</v>
      </c>
      <c r="BX223" s="3" t="str">
        <f>IF(BC223=" ","OK",IF(ISBLANK(VLOOKUP(BC223,'Player List'!$A$3:$C$275,3)),"Err",IF(VLOOKUP(BC223,'Player List'!$A$3:$C$275,3)='Player Input'!$B223,"OK",IF(VLOOKUP(BC223,'Player List'!$A$3:$C$275,2)=VLOOKUP($B223,'Lookup Lists'!$A$2:$C$23,3),"CS","Err"))))</f>
        <v>OK</v>
      </c>
      <c r="BY223" s="3" t="str">
        <f>IF(BD223=" ","OK",IF(ISBLANK(VLOOKUP(BD223,'Player List'!$A$3:$C$275,3)),"Err",IF(VLOOKUP(BD223,'Player List'!$A$3:$C$275,3)='Player Input'!$B223,"OK",IF(VLOOKUP(BD223,'Player List'!$A$3:$C$275,2)=VLOOKUP($B223,'Lookup Lists'!$A$2:$C$23,3),"CS","Err"))))</f>
        <v>OK</v>
      </c>
      <c r="BZ223" s="42" t="str">
        <f>IF(BE223=" ","OK",IF(ISBLANK(VLOOKUP(BE223,'Player List'!$A$3:$C$275,3)),"Err",IF(VLOOKUP(BE223,'Player List'!$A$3:$C$275,3)='Player Input'!$C223,"OK",IF(VLOOKUP(BE223,'Player List'!$A$3:$C$275,2)=VLOOKUP($C223,'Lookup Lists'!$A$2:$C$23,3),"CS","Err"))))</f>
        <v>OK</v>
      </c>
      <c r="CA223" s="3" t="str">
        <f>IF(BF223=" ","OK",IF(ISBLANK(VLOOKUP(BF223,'Player List'!$A$3:$C$275,3)),"Err",IF(VLOOKUP(BF223,'Player List'!$A$3:$C$275,3)='Player Input'!$C223,"OK",IF(VLOOKUP(BF223,'Player List'!$A$3:$C$275,2)=VLOOKUP($C223,'Lookup Lists'!$A$2:$C$23,3),"CS","Err"))))</f>
        <v>OK</v>
      </c>
      <c r="CB223" s="3" t="str">
        <f>IF(BG223=" ","OK",IF(ISBLANK(VLOOKUP(BG223,'Player List'!$A$3:$C$275,3)),"Err",IF(VLOOKUP(BG223,'Player List'!$A$3:$C$275,3)='Player Input'!$C223,"OK",IF(VLOOKUP(BG223,'Player List'!$A$3:$C$275,2)=VLOOKUP($C223,'Lookup Lists'!$A$2:$C$23,3),"CS","Err"))))</f>
        <v>OK</v>
      </c>
      <c r="CC223" s="3" t="str">
        <f>IF(BH223=" ","OK",IF(ISBLANK(VLOOKUP(BH223,'Player List'!$A$3:$C$275,3)),"Err",IF(VLOOKUP(BH223,'Player List'!$A$3:$C$275,3)='Player Input'!$C223,"OK",IF(VLOOKUP(BH223,'Player List'!$A$3:$C$275,2)=VLOOKUP($C223,'Lookup Lists'!$A$2:$C$23,3),"CS","Err"))))</f>
        <v>OK</v>
      </c>
      <c r="CD223" s="3" t="str">
        <f>IF(BI223=" ","OK",IF(ISBLANK(VLOOKUP(BI223,'Player List'!$A$3:$C$275,3)),"Err",IF(VLOOKUP(BI223,'Player List'!$A$3:$C$275,3)='Player Input'!$C223,"OK",IF(VLOOKUP(BI223,'Player List'!$A$3:$C$275,2)=VLOOKUP($C223,'Lookup Lists'!$A$2:$C$23,3),"CS","Err"))))</f>
        <v>OK</v>
      </c>
      <c r="CE223" s="3" t="str">
        <f>IF(BJ223=" ","OK",IF(ISBLANK(VLOOKUP(BJ223,'Player List'!$A$3:$C$275,3)),"Err",IF(VLOOKUP(BJ223,'Player List'!$A$3:$C$275,3)='Player Input'!$C223,"OK",IF(VLOOKUP(BJ223,'Player List'!$A$3:$C$275,2)=VLOOKUP($C223,'Lookup Lists'!$A$2:$C$23,3),"CS","Err"))))</f>
        <v>OK</v>
      </c>
      <c r="CF223" s="3" t="str">
        <f>IF(BK223=" ","OK",IF(ISBLANK(VLOOKUP(BK223,'Player List'!$A$3:$C$275,3)),"Err",IF(VLOOKUP(BK223,'Player List'!$A$3:$C$275,3)='Player Input'!$C223,"OK",IF(VLOOKUP(BK223,'Player List'!$A$3:$C$275,2)=VLOOKUP($C223,'Lookup Lists'!$A$2:$C$23,3),"CS","Err"))))</f>
        <v>OK</v>
      </c>
      <c r="CG223" s="3" t="str">
        <f>IF(BL223=" ","OK",IF(ISBLANK(VLOOKUP(BL223,'Player List'!$A$3:$C$275,3)),"Err",IF(VLOOKUP(BL223,'Player List'!$A$3:$C$275,3)='Player Input'!$C223,"OK",IF(VLOOKUP(BL223,'Player List'!$A$3:$C$275,2)=VLOOKUP($C223,'Lookup Lists'!$A$2:$C$23,3),"CS","Err"))))</f>
        <v>OK</v>
      </c>
      <c r="CH223" s="3" t="str">
        <f>IF(BM223=" ","OK",IF(ISBLANK(VLOOKUP(BM223,'Player List'!$A$3:$C$275,3)),"Err",IF(VLOOKUP(BM223,'Player List'!$A$3:$C$275,3)='Player Input'!$C223,"OK",IF(VLOOKUP(BM223,'Player List'!$A$3:$C$275,2)=VLOOKUP($C223,'Lookup Lists'!$A$2:$C$23,3),"CS","Err"))))</f>
        <v>OK</v>
      </c>
      <c r="CI223" s="43" t="str">
        <f>IF(BN223=" ","OK",IF(ISBLANK(VLOOKUP(BN223,'Player List'!$A$3:$C$275,3)),"Err",IF(VLOOKUP(BN223,'Player List'!$A$3:$C$275,3)='Player Input'!$C223,"OK",IF(VLOOKUP(BN223,'Player List'!$A$3:$C$275,2)=VLOOKUP($C223,'Lookup Lists'!$A$2:$C$23,3),"CS","Err"))))</f>
        <v>OK</v>
      </c>
    </row>
    <row r="224" spans="1:87" x14ac:dyDescent="0.2">
      <c r="A224" s="90">
        <v>42824</v>
      </c>
      <c r="B224" s="89" t="s">
        <v>271</v>
      </c>
      <c r="C224" s="89" t="s">
        <v>349</v>
      </c>
      <c r="D224" s="60" t="str">
        <f t="shared" si="127"/>
        <v>OK</v>
      </c>
      <c r="E224" s="42">
        <v>134</v>
      </c>
      <c r="F224" s="46" t="str">
        <f>VLOOKUP(E224,'Player List'!$A$3:$F$275,6)</f>
        <v>A ROE</v>
      </c>
      <c r="G224" s="3">
        <v>195</v>
      </c>
      <c r="H224" s="46" t="str">
        <f>VLOOKUP(G224,'Player List'!$A$3:$F$275,6)</f>
        <v>P PARK</v>
      </c>
      <c r="I224" s="3">
        <v>136</v>
      </c>
      <c r="J224" s="46" t="str">
        <f>VLOOKUP(I224,'Player List'!$A$3:$F$275,6)</f>
        <v>E GEORGE</v>
      </c>
      <c r="K224" s="3">
        <v>135</v>
      </c>
      <c r="L224" s="46" t="str">
        <f>VLOOKUP(K224,'Player List'!$A$3:$F$275,6)</f>
        <v>I ROE</v>
      </c>
      <c r="M224" s="42">
        <v>138</v>
      </c>
      <c r="N224" s="46" t="str">
        <f>VLOOKUP(M224,'Player List'!$A$3:$F$275,6)</f>
        <v>G MARSHALL</v>
      </c>
      <c r="O224" s="3">
        <v>137</v>
      </c>
      <c r="P224" s="46" t="str">
        <f>VLOOKUP(O224,'Player List'!$A$3:$F$275,6)</f>
        <v>R GEORGE</v>
      </c>
      <c r="Q224" s="3">
        <v>140</v>
      </c>
      <c r="R224" s="46" t="str">
        <f>VLOOKUP(Q224,'Player List'!$A$3:$F$275,6)</f>
        <v>D WATKINS</v>
      </c>
      <c r="S224" s="3">
        <v>196</v>
      </c>
      <c r="T224" s="47" t="str">
        <f>VLOOKUP(S224,'Player List'!$A$3:$F$275,6)</f>
        <v>I PARK</v>
      </c>
      <c r="U224" s="46"/>
      <c r="V224" s="46" t="e">
        <f>VLOOKUP(U224,'Player List'!$A$3:$F$275,6)</f>
        <v>#N/A</v>
      </c>
      <c r="W224" s="46"/>
      <c r="X224" s="47" t="e">
        <f>VLOOKUP(W224,'Player List'!$A$3:$F$275,6)</f>
        <v>#N/A</v>
      </c>
      <c r="Y224" s="34"/>
      <c r="Z224" s="42">
        <v>207</v>
      </c>
      <c r="AA224" s="46" t="str">
        <f>VLOOKUP(Z224,'Player List'!$A$3:$F$275,6)</f>
        <v>B AUBREY</v>
      </c>
      <c r="AB224" s="3">
        <v>213</v>
      </c>
      <c r="AC224" s="46" t="str">
        <f>VLOOKUP(AB224,'Player List'!$A$3:$F$275,6)</f>
        <v>P LOWE</v>
      </c>
      <c r="AD224" s="3">
        <v>208</v>
      </c>
      <c r="AE224" s="46" t="str">
        <f>VLOOKUP(AD224,'Player List'!$A$3:$F$275,6)</f>
        <v>H AUBREY</v>
      </c>
      <c r="AF224" s="3">
        <v>209</v>
      </c>
      <c r="AG224" s="47" t="str">
        <f>VLOOKUP(AF224,'Player List'!$A$3:$F$275,6)</f>
        <v>T RIGDEN</v>
      </c>
      <c r="AH224" s="42">
        <v>210</v>
      </c>
      <c r="AI224" s="46" t="str">
        <f>VLOOKUP(AH224,'Player List'!$A$3:$F$275,6)</f>
        <v>G RIGDEN</v>
      </c>
      <c r="AJ224" s="3">
        <v>211</v>
      </c>
      <c r="AK224" s="46" t="str">
        <f>VLOOKUP(AJ224,'Player List'!$A$3:$F$275,6)</f>
        <v>S CLAPSON</v>
      </c>
      <c r="AL224" s="3">
        <v>212</v>
      </c>
      <c r="AM224" s="46" t="str">
        <f>VLOOKUP(AL224,'Player List'!$A$3:$F$275,6)</f>
        <v>J CLAPSON</v>
      </c>
      <c r="AN224" s="3">
        <v>182</v>
      </c>
      <c r="AO224" s="47" t="str">
        <f>VLOOKUP(AN224,'Player List'!$A$3:$F$275,6)</f>
        <v>H FOULKES</v>
      </c>
      <c r="AP224" s="46"/>
      <c r="AQ224" s="46" t="e">
        <f>VLOOKUP(AP224,'Player List'!$A$3:$F$275,6)</f>
        <v>#N/A</v>
      </c>
      <c r="AR224" s="46"/>
      <c r="AS224" s="47" t="e">
        <f>VLOOKUP(AR224,'Player List'!$A$3:$F$275,6)</f>
        <v>#N/A</v>
      </c>
      <c r="AU224" s="42">
        <f t="shared" si="128"/>
        <v>134</v>
      </c>
      <c r="AV224" s="3">
        <f t="shared" si="129"/>
        <v>195</v>
      </c>
      <c r="AW224" s="3">
        <f t="shared" si="130"/>
        <v>136</v>
      </c>
      <c r="AX224" s="3">
        <f t="shared" si="131"/>
        <v>135</v>
      </c>
      <c r="AY224" s="3">
        <f t="shared" si="132"/>
        <v>138</v>
      </c>
      <c r="AZ224" s="3">
        <f t="shared" si="133"/>
        <v>137</v>
      </c>
      <c r="BA224" s="3">
        <f t="shared" si="134"/>
        <v>140</v>
      </c>
      <c r="BB224" s="3">
        <f t="shared" si="135"/>
        <v>196</v>
      </c>
      <c r="BC224" s="3" t="str">
        <f t="shared" si="136"/>
        <v xml:space="preserve"> </v>
      </c>
      <c r="BD224" s="3" t="str">
        <f t="shared" si="137"/>
        <v xml:space="preserve"> </v>
      </c>
      <c r="BE224" s="42">
        <f t="shared" si="138"/>
        <v>207</v>
      </c>
      <c r="BF224" s="3">
        <f t="shared" si="139"/>
        <v>213</v>
      </c>
      <c r="BG224" s="3">
        <f t="shared" si="140"/>
        <v>208</v>
      </c>
      <c r="BH224" s="3">
        <f t="shared" si="141"/>
        <v>209</v>
      </c>
      <c r="BI224" s="3">
        <f t="shared" si="142"/>
        <v>210</v>
      </c>
      <c r="BJ224" s="3">
        <f t="shared" si="143"/>
        <v>211</v>
      </c>
      <c r="BK224" s="3">
        <f t="shared" si="144"/>
        <v>212</v>
      </c>
      <c r="BL224" s="3">
        <f t="shared" si="145"/>
        <v>182</v>
      </c>
      <c r="BM224" s="3" t="str">
        <f t="shared" si="146"/>
        <v xml:space="preserve"> </v>
      </c>
      <c r="BN224" s="43" t="str">
        <f t="shared" si="147"/>
        <v xml:space="preserve"> </v>
      </c>
      <c r="BP224" s="42" t="str">
        <f>IF(AU224=" ","OK",IF(ISBLANK(VLOOKUP(AU224,'Player List'!$A$3:$C$275,3)),"Err",IF(VLOOKUP(AU224,'Player List'!$A$3:$C$275,3)='Player Input'!$B224,"OK",IF(VLOOKUP(AU224,'Player List'!$A$3:$C$275,2)=VLOOKUP($B224,'Lookup Lists'!$A$2:$C$23,3),"CS","Err"))))</f>
        <v>OK</v>
      </c>
      <c r="BQ224" s="3" t="str">
        <f>IF(AV224=" ","OK",IF(ISBLANK(VLOOKUP(AV224,'Player List'!$A$3:$C$275,3)),"Err",IF(VLOOKUP(AV224,'Player List'!$A$3:$C$275,3)='Player Input'!$B224,"OK",IF(VLOOKUP(AV224,'Player List'!$A$3:$C$275,2)=VLOOKUP($B224,'Lookup Lists'!$A$2:$C$23,3),"CS","Err"))))</f>
        <v>OK</v>
      </c>
      <c r="BR224" s="3" t="str">
        <f>IF(AW224=" ","OK",IF(ISBLANK(VLOOKUP(AW224,'Player List'!$A$3:$C$275,3)),"Err",IF(VLOOKUP(AW224,'Player List'!$A$3:$C$275,3)='Player Input'!$B224,"OK",IF(VLOOKUP(AW224,'Player List'!$A$3:$C$275,2)=VLOOKUP($B224,'Lookup Lists'!$A$2:$C$23,3),"CS","Err"))))</f>
        <v>OK</v>
      </c>
      <c r="BS224" s="3" t="str">
        <f>IF(AX224=" ","OK",IF(ISBLANK(VLOOKUP(AX224,'Player List'!$A$3:$C$275,3)),"Err",IF(VLOOKUP(AX224,'Player List'!$A$3:$C$275,3)='Player Input'!$B224,"OK",IF(VLOOKUP(AX224,'Player List'!$A$3:$C$275,2)=VLOOKUP($B224,'Lookup Lists'!$A$2:$C$23,3),"CS","Err"))))</f>
        <v>OK</v>
      </c>
      <c r="BT224" s="3" t="str">
        <f>IF(AY224=" ","OK",IF(ISBLANK(VLOOKUP(AY224,'Player List'!$A$3:$C$275,3)),"Err",IF(VLOOKUP(AY224,'Player List'!$A$3:$C$275,3)='Player Input'!$B224,"OK",IF(VLOOKUP(AY224,'Player List'!$A$3:$C$275,2)=VLOOKUP($B224,'Lookup Lists'!$A$2:$C$23,3),"CS","Err"))))</f>
        <v>OK</v>
      </c>
      <c r="BU224" s="3" t="str">
        <f>IF(AZ224=" ","OK",IF(ISBLANK(VLOOKUP(AZ224,'Player List'!$A$3:$C$275,3)),"Err",IF(VLOOKUP(AZ224,'Player List'!$A$3:$C$275,3)='Player Input'!$B224,"OK",IF(VLOOKUP(AZ224,'Player List'!$A$3:$C$275,2)=VLOOKUP($B224,'Lookup Lists'!$A$2:$C$23,3),"CS","Err"))))</f>
        <v>OK</v>
      </c>
      <c r="BV224" s="3" t="str">
        <f>IF(BA224=" ","OK",IF(ISBLANK(VLOOKUP(BA224,'Player List'!$A$3:$C$275,3)),"Err",IF(VLOOKUP(BA224,'Player List'!$A$3:$C$275,3)='Player Input'!$B224,"OK",IF(VLOOKUP(BA224,'Player List'!$A$3:$C$275,2)=VLOOKUP($B224,'Lookup Lists'!$A$2:$C$23,3),"CS","Err"))))</f>
        <v>OK</v>
      </c>
      <c r="BW224" s="3" t="str">
        <f>IF(BB224=" ","OK",IF(ISBLANK(VLOOKUP(BB224,'Player List'!$A$3:$C$275,3)),"Err",IF(VLOOKUP(BB224,'Player List'!$A$3:$C$275,3)='Player Input'!$B224,"OK",IF(VLOOKUP(BB224,'Player List'!$A$3:$C$275,2)=VLOOKUP($B224,'Lookup Lists'!$A$2:$C$23,3),"CS","Err"))))</f>
        <v>OK</v>
      </c>
      <c r="BX224" s="3" t="str">
        <f>IF(BC224=" ","OK",IF(ISBLANK(VLOOKUP(BC224,'Player List'!$A$3:$C$275,3)),"Err",IF(VLOOKUP(BC224,'Player List'!$A$3:$C$275,3)='Player Input'!$B224,"OK",IF(VLOOKUP(BC224,'Player List'!$A$3:$C$275,2)=VLOOKUP($B224,'Lookup Lists'!$A$2:$C$23,3),"CS","Err"))))</f>
        <v>OK</v>
      </c>
      <c r="BY224" s="3" t="str">
        <f>IF(BD224=" ","OK",IF(ISBLANK(VLOOKUP(BD224,'Player List'!$A$3:$C$275,3)),"Err",IF(VLOOKUP(BD224,'Player List'!$A$3:$C$275,3)='Player Input'!$B224,"OK",IF(VLOOKUP(BD224,'Player List'!$A$3:$C$275,2)=VLOOKUP($B224,'Lookup Lists'!$A$2:$C$23,3),"CS","Err"))))</f>
        <v>OK</v>
      </c>
      <c r="BZ224" s="42" t="str">
        <f>IF(BE224=" ","OK",IF(ISBLANK(VLOOKUP(BE224,'Player List'!$A$3:$C$275,3)),"Err",IF(VLOOKUP(BE224,'Player List'!$A$3:$C$275,3)='Player Input'!$C224,"OK",IF(VLOOKUP(BE224,'Player List'!$A$3:$C$275,2)=VLOOKUP($C224,'Lookup Lists'!$A$2:$C$23,3),"CS","Err"))))</f>
        <v>OK</v>
      </c>
      <c r="CA224" s="3" t="str">
        <f>IF(BF224=" ","OK",IF(ISBLANK(VLOOKUP(BF224,'Player List'!$A$3:$C$275,3)),"Err",IF(VLOOKUP(BF224,'Player List'!$A$3:$C$275,3)='Player Input'!$C224,"OK",IF(VLOOKUP(BF224,'Player List'!$A$3:$C$275,2)=VLOOKUP($C224,'Lookup Lists'!$A$2:$C$23,3),"CS","Err"))))</f>
        <v>OK</v>
      </c>
      <c r="CB224" s="3" t="str">
        <f>IF(BG224=" ","OK",IF(ISBLANK(VLOOKUP(BG224,'Player List'!$A$3:$C$275,3)),"Err",IF(VLOOKUP(BG224,'Player List'!$A$3:$C$275,3)='Player Input'!$C224,"OK",IF(VLOOKUP(BG224,'Player List'!$A$3:$C$275,2)=VLOOKUP($C224,'Lookup Lists'!$A$2:$C$23,3),"CS","Err"))))</f>
        <v>OK</v>
      </c>
      <c r="CC224" s="3" t="str">
        <f>IF(BH224=" ","OK",IF(ISBLANK(VLOOKUP(BH224,'Player List'!$A$3:$C$275,3)),"Err",IF(VLOOKUP(BH224,'Player List'!$A$3:$C$275,3)='Player Input'!$C224,"OK",IF(VLOOKUP(BH224,'Player List'!$A$3:$C$275,2)=VLOOKUP($C224,'Lookup Lists'!$A$2:$C$23,3),"CS","Err"))))</f>
        <v>OK</v>
      </c>
      <c r="CD224" s="3" t="str">
        <f>IF(BI224=" ","OK",IF(ISBLANK(VLOOKUP(BI224,'Player List'!$A$3:$C$275,3)),"Err",IF(VLOOKUP(BI224,'Player List'!$A$3:$C$275,3)='Player Input'!$C224,"OK",IF(VLOOKUP(BI224,'Player List'!$A$3:$C$275,2)=VLOOKUP($C224,'Lookup Lists'!$A$2:$C$23,3),"CS","Err"))))</f>
        <v>OK</v>
      </c>
      <c r="CE224" s="3" t="str">
        <f>IF(BJ224=" ","OK",IF(ISBLANK(VLOOKUP(BJ224,'Player List'!$A$3:$C$275,3)),"Err",IF(VLOOKUP(BJ224,'Player List'!$A$3:$C$275,3)='Player Input'!$C224,"OK",IF(VLOOKUP(BJ224,'Player List'!$A$3:$C$275,2)=VLOOKUP($C224,'Lookup Lists'!$A$2:$C$23,3),"CS","Err"))))</f>
        <v>OK</v>
      </c>
      <c r="CF224" s="3" t="str">
        <f>IF(BK224=" ","OK",IF(ISBLANK(VLOOKUP(BK224,'Player List'!$A$3:$C$275,3)),"Err",IF(VLOOKUP(BK224,'Player List'!$A$3:$C$275,3)='Player Input'!$C224,"OK",IF(VLOOKUP(BK224,'Player List'!$A$3:$C$275,2)=VLOOKUP($C224,'Lookup Lists'!$A$2:$C$23,3),"CS","Err"))))</f>
        <v>OK</v>
      </c>
      <c r="CG224" s="3" t="str">
        <f>IF(BL224=" ","OK",IF(ISBLANK(VLOOKUP(BL224,'Player List'!$A$3:$C$275,3)),"Err",IF(VLOOKUP(BL224,'Player List'!$A$3:$C$275,3)='Player Input'!$C224,"OK",IF(VLOOKUP(BL224,'Player List'!$A$3:$C$275,2)=VLOOKUP($C224,'Lookup Lists'!$A$2:$C$23,3),"CS","Err"))))</f>
        <v>OK</v>
      </c>
      <c r="CH224" s="3" t="str">
        <f>IF(BM224=" ","OK",IF(ISBLANK(VLOOKUP(BM224,'Player List'!$A$3:$C$275,3)),"Err",IF(VLOOKUP(BM224,'Player List'!$A$3:$C$275,3)='Player Input'!$C224,"OK",IF(VLOOKUP(BM224,'Player List'!$A$3:$C$275,2)=VLOOKUP($C224,'Lookup Lists'!$A$2:$C$23,3),"CS","Err"))))</f>
        <v>OK</v>
      </c>
      <c r="CI224" s="43" t="str">
        <f>IF(BN224=" ","OK",IF(ISBLANK(VLOOKUP(BN224,'Player List'!$A$3:$C$275,3)),"Err",IF(VLOOKUP(BN224,'Player List'!$A$3:$C$275,3)='Player Input'!$C224,"OK",IF(VLOOKUP(BN224,'Player List'!$A$3:$C$275,2)=VLOOKUP($C224,'Lookup Lists'!$A$2:$C$23,3),"CS","Err"))))</f>
        <v>OK</v>
      </c>
    </row>
    <row r="225" spans="1:87" x14ac:dyDescent="0.2">
      <c r="A225" s="108">
        <v>42824</v>
      </c>
      <c r="B225" s="109" t="s">
        <v>390</v>
      </c>
      <c r="C225" s="109" t="s">
        <v>262</v>
      </c>
      <c r="D225" s="60" t="str">
        <f t="shared" si="127"/>
        <v>OK</v>
      </c>
      <c r="E225" s="42">
        <v>363</v>
      </c>
      <c r="F225" s="46" t="str">
        <f>VLOOKUP(E225,'Player List'!$A$3:$F$275,6)</f>
        <v>S MASON</v>
      </c>
      <c r="G225" s="3">
        <v>344</v>
      </c>
      <c r="H225" s="46" t="str">
        <f>VLOOKUP(G225,'Player List'!$A$3:$F$275,6)</f>
        <v>J TIDY</v>
      </c>
      <c r="I225" s="3">
        <v>342</v>
      </c>
      <c r="J225" s="46" t="str">
        <f>VLOOKUP(I225,'Player List'!$A$3:$F$275,6)</f>
        <v>K WOODEN</v>
      </c>
      <c r="K225" s="3">
        <v>340</v>
      </c>
      <c r="L225" s="46" t="str">
        <f>VLOOKUP(K225,'Player List'!$A$3:$F$275,6)</f>
        <v>J KNOWLES</v>
      </c>
      <c r="M225" s="42">
        <v>346</v>
      </c>
      <c r="N225" s="46" t="str">
        <f>VLOOKUP(M225,'Player List'!$A$3:$F$275,6)</f>
        <v>R WILLIAMS</v>
      </c>
      <c r="O225" s="3">
        <v>351</v>
      </c>
      <c r="P225" s="46" t="str">
        <f>VLOOKUP(O225,'Player List'!$A$3:$F$275,6)</f>
        <v>T NEILSON</v>
      </c>
      <c r="Q225" s="3">
        <v>362</v>
      </c>
      <c r="R225" s="46" t="str">
        <f>VLOOKUP(Q225,'Player List'!$A$3:$F$275,6)</f>
        <v>P BEARMAN</v>
      </c>
      <c r="S225" s="3">
        <v>343</v>
      </c>
      <c r="T225" s="47" t="str">
        <f>VLOOKUP(S225,'Player List'!$A$3:$F$275,6)</f>
        <v>J MILLER</v>
      </c>
      <c r="U225" s="46">
        <v>339</v>
      </c>
      <c r="V225" s="46" t="str">
        <f>VLOOKUP(U225,'Player List'!$A$3:$F$275,6)</f>
        <v>R HARRIS</v>
      </c>
      <c r="W225" s="46">
        <v>364</v>
      </c>
      <c r="X225" s="47" t="str">
        <f>VLOOKUP(W225,'Player List'!$A$3:$F$275,6)</f>
        <v>C LEVY</v>
      </c>
      <c r="Y225" s="34"/>
      <c r="Z225" s="42">
        <v>116</v>
      </c>
      <c r="AA225" s="46" t="str">
        <f>VLOOKUP(Z225,'Player List'!$A$3:$F$275,6)</f>
        <v>S AYLING</v>
      </c>
      <c r="AB225" s="3">
        <v>117</v>
      </c>
      <c r="AC225" s="46" t="str">
        <f>VLOOKUP(AB225,'Player List'!$A$3:$F$275,6)</f>
        <v>D SHIRVINGTON</v>
      </c>
      <c r="AD225" s="3">
        <v>112</v>
      </c>
      <c r="AE225" s="46" t="str">
        <f>VLOOKUP(AD225,'Player List'!$A$3:$F$275,6)</f>
        <v>M EAGER</v>
      </c>
      <c r="AF225" s="3">
        <v>321</v>
      </c>
      <c r="AG225" s="47" t="str">
        <f>VLOOKUP(AF225,'Player List'!$A$3:$F$275,6)</f>
        <v>T SMITH</v>
      </c>
      <c r="AH225" s="42">
        <v>119</v>
      </c>
      <c r="AI225" s="46" t="str">
        <f>VLOOKUP(AH225,'Player List'!$A$3:$F$275,6)</f>
        <v>J WILLIAMS</v>
      </c>
      <c r="AJ225" s="3">
        <v>317</v>
      </c>
      <c r="AK225" s="46" t="str">
        <f>VLOOKUP(AJ225,'Player List'!$A$3:$F$275,6)</f>
        <v>D GOSLING-SMITH</v>
      </c>
      <c r="AL225" s="3">
        <v>118</v>
      </c>
      <c r="AM225" s="46" t="str">
        <f>VLOOKUP(AL225,'Player List'!$A$3:$F$275,6)</f>
        <v>V HOWLEY</v>
      </c>
      <c r="AN225" s="3">
        <v>234</v>
      </c>
      <c r="AO225" s="47" t="str">
        <f>VLOOKUP(AN225,'Player List'!$A$3:$F$275,6)</f>
        <v>J WELCH</v>
      </c>
      <c r="AP225" s="46"/>
      <c r="AQ225" s="46" t="e">
        <f>VLOOKUP(AP225,'Player List'!$A$3:$F$275,6)</f>
        <v>#N/A</v>
      </c>
      <c r="AR225" s="46"/>
      <c r="AS225" s="47" t="e">
        <f>VLOOKUP(AR225,'Player List'!$A$3:$F$275,6)</f>
        <v>#N/A</v>
      </c>
      <c r="AU225" s="42">
        <f t="shared" si="128"/>
        <v>363</v>
      </c>
      <c r="AV225" s="3">
        <f t="shared" si="129"/>
        <v>344</v>
      </c>
      <c r="AW225" s="3">
        <f t="shared" si="130"/>
        <v>342</v>
      </c>
      <c r="AX225" s="3">
        <f t="shared" si="131"/>
        <v>340</v>
      </c>
      <c r="AY225" s="3">
        <f t="shared" si="132"/>
        <v>346</v>
      </c>
      <c r="AZ225" s="3">
        <f t="shared" si="133"/>
        <v>351</v>
      </c>
      <c r="BA225" s="3">
        <f t="shared" si="134"/>
        <v>362</v>
      </c>
      <c r="BB225" s="3">
        <f t="shared" si="135"/>
        <v>343</v>
      </c>
      <c r="BC225" s="3">
        <f t="shared" si="136"/>
        <v>339</v>
      </c>
      <c r="BD225" s="3">
        <f t="shared" si="137"/>
        <v>364</v>
      </c>
      <c r="BE225" s="42">
        <f t="shared" si="138"/>
        <v>116</v>
      </c>
      <c r="BF225" s="3">
        <f t="shared" si="139"/>
        <v>117</v>
      </c>
      <c r="BG225" s="3">
        <f t="shared" si="140"/>
        <v>112</v>
      </c>
      <c r="BH225" s="3">
        <f t="shared" si="141"/>
        <v>321</v>
      </c>
      <c r="BI225" s="3">
        <f t="shared" si="142"/>
        <v>119</v>
      </c>
      <c r="BJ225" s="3">
        <f t="shared" si="143"/>
        <v>317</v>
      </c>
      <c r="BK225" s="3">
        <f t="shared" si="144"/>
        <v>118</v>
      </c>
      <c r="BL225" s="3">
        <f t="shared" si="145"/>
        <v>234</v>
      </c>
      <c r="BM225" s="3" t="str">
        <f t="shared" si="146"/>
        <v xml:space="preserve"> </v>
      </c>
      <c r="BN225" s="43" t="str">
        <f t="shared" si="147"/>
        <v xml:space="preserve"> </v>
      </c>
      <c r="BP225" s="42" t="str">
        <f>IF(AU225=" ","OK",IF(ISBLANK(VLOOKUP(AU225,'Player List'!$A$3:$C$275,3)),"Err",IF(VLOOKUP(AU225,'Player List'!$A$3:$C$275,3)='Player Input'!$B225,"OK",IF(VLOOKUP(AU225,'Player List'!$A$3:$C$275,2)=VLOOKUP($B225,'Lookup Lists'!$A$2:$C$23,3),"CS","Err"))))</f>
        <v>OK</v>
      </c>
      <c r="BQ225" s="3" t="str">
        <f>IF(AV225=" ","OK",IF(ISBLANK(VLOOKUP(AV225,'Player List'!$A$3:$C$275,3)),"Err",IF(VLOOKUP(AV225,'Player List'!$A$3:$C$275,3)='Player Input'!$B225,"OK",IF(VLOOKUP(AV225,'Player List'!$A$3:$C$275,2)=VLOOKUP($B225,'Lookup Lists'!$A$2:$C$23,3),"CS","Err"))))</f>
        <v>OK</v>
      </c>
      <c r="BR225" s="3" t="str">
        <f>IF(AW225=" ","OK",IF(ISBLANK(VLOOKUP(AW225,'Player List'!$A$3:$C$275,3)),"Err",IF(VLOOKUP(AW225,'Player List'!$A$3:$C$275,3)='Player Input'!$B225,"OK",IF(VLOOKUP(AW225,'Player List'!$A$3:$C$275,2)=VLOOKUP($B225,'Lookup Lists'!$A$2:$C$23,3),"CS","Err"))))</f>
        <v>OK</v>
      </c>
      <c r="BS225" s="3" t="str">
        <f>IF(AX225=" ","OK",IF(ISBLANK(VLOOKUP(AX225,'Player List'!$A$3:$C$275,3)),"Err",IF(VLOOKUP(AX225,'Player List'!$A$3:$C$275,3)='Player Input'!$B225,"OK",IF(VLOOKUP(AX225,'Player List'!$A$3:$C$275,2)=VLOOKUP($B225,'Lookup Lists'!$A$2:$C$23,3),"CS","Err"))))</f>
        <v>OK</v>
      </c>
      <c r="BT225" s="3" t="str">
        <f>IF(AY225=" ","OK",IF(ISBLANK(VLOOKUP(AY225,'Player List'!$A$3:$C$275,3)),"Err",IF(VLOOKUP(AY225,'Player List'!$A$3:$C$275,3)='Player Input'!$B225,"OK",IF(VLOOKUP(AY225,'Player List'!$A$3:$C$275,2)=VLOOKUP($B225,'Lookup Lists'!$A$2:$C$23,3),"CS","Err"))))</f>
        <v>OK</v>
      </c>
      <c r="BU225" s="3" t="str">
        <f>IF(AZ225=" ","OK",IF(ISBLANK(VLOOKUP(AZ225,'Player List'!$A$3:$C$275,3)),"Err",IF(VLOOKUP(AZ225,'Player List'!$A$3:$C$275,3)='Player Input'!$B225,"OK",IF(VLOOKUP(AZ225,'Player List'!$A$3:$C$275,2)=VLOOKUP($B225,'Lookup Lists'!$A$2:$C$23,3),"CS","Err"))))</f>
        <v>OK</v>
      </c>
      <c r="BV225" s="3" t="str">
        <f>IF(BA225=" ","OK",IF(ISBLANK(VLOOKUP(BA225,'Player List'!$A$3:$C$275,3)),"Err",IF(VLOOKUP(BA225,'Player List'!$A$3:$C$275,3)='Player Input'!$B225,"OK",IF(VLOOKUP(BA225,'Player List'!$A$3:$C$275,2)=VLOOKUP($B225,'Lookup Lists'!$A$2:$C$23,3),"CS","Err"))))</f>
        <v>OK</v>
      </c>
      <c r="BW225" s="3" t="str">
        <f>IF(BB225=" ","OK",IF(ISBLANK(VLOOKUP(BB225,'Player List'!$A$3:$C$275,3)),"Err",IF(VLOOKUP(BB225,'Player List'!$A$3:$C$275,3)='Player Input'!$B225,"OK",IF(VLOOKUP(BB225,'Player List'!$A$3:$C$275,2)=VLOOKUP($B225,'Lookup Lists'!$A$2:$C$23,3),"CS","Err"))))</f>
        <v>OK</v>
      </c>
      <c r="BX225" s="3" t="str">
        <f>IF(BC225=" ","OK",IF(ISBLANK(VLOOKUP(BC225,'Player List'!$A$3:$C$275,3)),"Err",IF(VLOOKUP(BC225,'Player List'!$A$3:$C$275,3)='Player Input'!$B225,"OK",IF(VLOOKUP(BC225,'Player List'!$A$3:$C$275,2)=VLOOKUP($B225,'Lookup Lists'!$A$2:$C$23,3),"CS","Err"))))</f>
        <v>OK</v>
      </c>
      <c r="BY225" s="3" t="str">
        <f>IF(BD225=" ","OK",IF(ISBLANK(VLOOKUP(BD225,'Player List'!$A$3:$C$275,3)),"Err",IF(VLOOKUP(BD225,'Player List'!$A$3:$C$275,3)='Player Input'!$B225,"OK",IF(VLOOKUP(BD225,'Player List'!$A$3:$C$275,2)=VLOOKUP($B225,'Lookup Lists'!$A$2:$C$23,3),"CS","Err"))))</f>
        <v>OK</v>
      </c>
      <c r="BZ225" s="42" t="str">
        <f>IF(BE225=" ","OK",IF(ISBLANK(VLOOKUP(BE225,'Player List'!$A$3:$C$275,3)),"Err",IF(VLOOKUP(BE225,'Player List'!$A$3:$C$275,3)='Player Input'!$C225,"OK",IF(VLOOKUP(BE225,'Player List'!$A$3:$C$275,2)=VLOOKUP($C225,'Lookup Lists'!$A$2:$C$23,3),"CS","Err"))))</f>
        <v>OK</v>
      </c>
      <c r="CA225" s="3" t="str">
        <f>IF(BF225=" ","OK",IF(ISBLANK(VLOOKUP(BF225,'Player List'!$A$3:$C$275,3)),"Err",IF(VLOOKUP(BF225,'Player List'!$A$3:$C$275,3)='Player Input'!$C225,"OK",IF(VLOOKUP(BF225,'Player List'!$A$3:$C$275,2)=VLOOKUP($C225,'Lookup Lists'!$A$2:$C$23,3),"CS","Err"))))</f>
        <v>OK</v>
      </c>
      <c r="CB225" s="3" t="str">
        <f>IF(BG225=" ","OK",IF(ISBLANK(VLOOKUP(BG225,'Player List'!$A$3:$C$275,3)),"Err",IF(VLOOKUP(BG225,'Player List'!$A$3:$C$275,3)='Player Input'!$C225,"OK",IF(VLOOKUP(BG225,'Player List'!$A$3:$C$275,2)=VLOOKUP($C225,'Lookup Lists'!$A$2:$C$23,3),"CS","Err"))))</f>
        <v>OK</v>
      </c>
      <c r="CC225" s="3" t="str">
        <f>IF(BH225=" ","OK",IF(ISBLANK(VLOOKUP(BH225,'Player List'!$A$3:$C$275,3)),"Err",IF(VLOOKUP(BH225,'Player List'!$A$3:$C$275,3)='Player Input'!$C225,"OK",IF(VLOOKUP(BH225,'Player List'!$A$3:$C$275,2)=VLOOKUP($C225,'Lookup Lists'!$A$2:$C$23,3),"CS","Err"))))</f>
        <v>OK</v>
      </c>
      <c r="CD225" s="3" t="str">
        <f>IF(BI225=" ","OK",IF(ISBLANK(VLOOKUP(BI225,'Player List'!$A$3:$C$275,3)),"Err",IF(VLOOKUP(BI225,'Player List'!$A$3:$C$275,3)='Player Input'!$C225,"OK",IF(VLOOKUP(BI225,'Player List'!$A$3:$C$275,2)=VLOOKUP($C225,'Lookup Lists'!$A$2:$C$23,3),"CS","Err"))))</f>
        <v>OK</v>
      </c>
      <c r="CE225" s="3" t="str">
        <f>IF(BJ225=" ","OK",IF(ISBLANK(VLOOKUP(BJ225,'Player List'!$A$3:$C$275,3)),"Err",IF(VLOOKUP(BJ225,'Player List'!$A$3:$C$275,3)='Player Input'!$C225,"OK",IF(VLOOKUP(BJ225,'Player List'!$A$3:$C$275,2)=VLOOKUP($C225,'Lookup Lists'!$A$2:$C$23,3),"CS","Err"))))</f>
        <v>OK</v>
      </c>
      <c r="CF225" s="3" t="str">
        <f>IF(BK225=" ","OK",IF(ISBLANK(VLOOKUP(BK225,'Player List'!$A$3:$C$275,3)),"Err",IF(VLOOKUP(BK225,'Player List'!$A$3:$C$275,3)='Player Input'!$C225,"OK",IF(VLOOKUP(BK225,'Player List'!$A$3:$C$275,2)=VLOOKUP($C225,'Lookup Lists'!$A$2:$C$23,3),"CS","Err"))))</f>
        <v>OK</v>
      </c>
      <c r="CG225" s="3" t="str">
        <f>IF(BL225=" ","OK",IF(ISBLANK(VLOOKUP(BL225,'Player List'!$A$3:$C$275,3)),"Err",IF(VLOOKUP(BL225,'Player List'!$A$3:$C$275,3)='Player Input'!$C225,"OK",IF(VLOOKUP(BL225,'Player List'!$A$3:$C$275,2)=VLOOKUP($C225,'Lookup Lists'!$A$2:$C$23,3),"CS","Err"))))</f>
        <v>OK</v>
      </c>
      <c r="CH225" s="3" t="str">
        <f>IF(BM225=" ","OK",IF(ISBLANK(VLOOKUP(BM225,'Player List'!$A$3:$C$275,3)),"Err",IF(VLOOKUP(BM225,'Player List'!$A$3:$C$275,3)='Player Input'!$C225,"OK",IF(VLOOKUP(BM225,'Player List'!$A$3:$C$275,2)=VLOOKUP($C225,'Lookup Lists'!$A$2:$C$23,3),"CS","Err"))))</f>
        <v>OK</v>
      </c>
      <c r="CI225" s="43" t="str">
        <f>IF(BN225=" ","OK",IF(ISBLANK(VLOOKUP(BN225,'Player List'!$A$3:$C$275,3)),"Err",IF(VLOOKUP(BN225,'Player List'!$A$3:$C$275,3)='Player Input'!$C225,"OK",IF(VLOOKUP(BN225,'Player List'!$A$3:$C$275,2)=VLOOKUP($C225,'Lookup Lists'!$A$2:$C$23,3),"CS","Err"))))</f>
        <v>OK</v>
      </c>
    </row>
    <row r="226" spans="1:87" x14ac:dyDescent="0.2">
      <c r="A226" s="90">
        <v>42824</v>
      </c>
      <c r="B226" s="89" t="s">
        <v>275</v>
      </c>
      <c r="C226" s="89" t="s">
        <v>11</v>
      </c>
      <c r="D226" s="60" t="str">
        <f t="shared" ref="D226" si="148">IF(E226&gt;0,IF(COUNTIF(BP226:CI226,"Err")&gt;0,"Err",IF(COUNTIF(BP226:CI226,"CS")&gt;0,"CS","OK"))," ")</f>
        <v>OK</v>
      </c>
      <c r="E226" s="44">
        <v>288</v>
      </c>
      <c r="F226" s="48" t="str">
        <f>VLOOKUP(E226,'Player List'!$A$3:$F$275,6)</f>
        <v>N COOPER</v>
      </c>
      <c r="G226" s="45">
        <v>228</v>
      </c>
      <c r="H226" s="48" t="str">
        <f>VLOOKUP(G226,'Player List'!$A$3:$F$275,6)</f>
        <v>M ROLLS</v>
      </c>
      <c r="I226" s="45">
        <v>206</v>
      </c>
      <c r="J226" s="48" t="str">
        <f>VLOOKUP(I226,'Player List'!$A$3:$F$275,6)</f>
        <v>P CLARK</v>
      </c>
      <c r="K226" s="45">
        <v>200</v>
      </c>
      <c r="L226" s="48" t="str">
        <f>VLOOKUP(K226,'Player List'!$A$3:$F$275,6)</f>
        <v>C COX</v>
      </c>
      <c r="M226" s="44">
        <v>276</v>
      </c>
      <c r="N226" s="48" t="str">
        <f>VLOOKUP(M226,'Player List'!$A$3:$F$275,6)</f>
        <v>B WATKINS</v>
      </c>
      <c r="O226" s="45">
        <v>236</v>
      </c>
      <c r="P226" s="48" t="str">
        <f>VLOOKUP(O226,'Player List'!$A$3:$F$275,6)</f>
        <v>D COX</v>
      </c>
      <c r="Q226" s="45">
        <v>171</v>
      </c>
      <c r="R226" s="48" t="str">
        <f>VLOOKUP(Q226,'Player List'!$A$3:$F$275,6)</f>
        <v>R DAWSON</v>
      </c>
      <c r="S226" s="45">
        <v>201</v>
      </c>
      <c r="T226" s="49" t="str">
        <f>VLOOKUP(S226,'Player List'!$A$3:$F$275,6)</f>
        <v>S COX</v>
      </c>
      <c r="U226" s="48">
        <v>205</v>
      </c>
      <c r="V226" s="48" t="str">
        <f>VLOOKUP(U226,'Player List'!$A$3:$F$275,6)</f>
        <v>J WATKINS</v>
      </c>
      <c r="W226" s="48"/>
      <c r="X226" s="49" t="e">
        <f>VLOOKUP(W226,'Player List'!$A$3:$F$275,6)</f>
        <v>#N/A</v>
      </c>
      <c r="Y226" s="34"/>
      <c r="Z226" s="44">
        <v>126</v>
      </c>
      <c r="AA226" s="48" t="str">
        <f>VLOOKUP(Z226,'Player List'!$A$3:$F$275,6)</f>
        <v>R JOSEPH</v>
      </c>
      <c r="AB226" s="45">
        <v>132</v>
      </c>
      <c r="AC226" s="48" t="str">
        <f>VLOOKUP(AB226,'Player List'!$A$3:$F$275,6)</f>
        <v>G BIGGS</v>
      </c>
      <c r="AD226" s="45">
        <v>125</v>
      </c>
      <c r="AE226" s="48" t="str">
        <f>VLOOKUP(AD226,'Player List'!$A$3:$F$275,6)</f>
        <v>M POWELL</v>
      </c>
      <c r="AF226" s="45">
        <v>123</v>
      </c>
      <c r="AG226" s="49" t="str">
        <f>VLOOKUP(AF226,'Player List'!$A$3:$F$275,6)</f>
        <v>J HARRIS</v>
      </c>
      <c r="AH226" s="44">
        <v>124</v>
      </c>
      <c r="AI226" s="48" t="str">
        <f>VLOOKUP(AH226,'Player List'!$A$3:$F$275,6)</f>
        <v>E POWELL</v>
      </c>
      <c r="AJ226" s="45">
        <v>127</v>
      </c>
      <c r="AK226" s="48" t="str">
        <f>VLOOKUP(AJ226,'Player List'!$A$3:$F$275,6)</f>
        <v>E JOSEPH</v>
      </c>
      <c r="AL226" s="45">
        <v>131</v>
      </c>
      <c r="AM226" s="48" t="str">
        <f>VLOOKUP(AL226,'Player List'!$A$3:$F$275,6)</f>
        <v>A BIGGS</v>
      </c>
      <c r="AN226" s="45">
        <v>133</v>
      </c>
      <c r="AO226" s="49" t="str">
        <f>VLOOKUP(AN226,'Player List'!$A$3:$F$275,6)</f>
        <v>M CINDEREY</v>
      </c>
      <c r="AP226" s="48"/>
      <c r="AQ226" s="48" t="e">
        <f>VLOOKUP(AP226,'Player List'!$A$3:$F$275,6)</f>
        <v>#N/A</v>
      </c>
      <c r="AR226" s="48"/>
      <c r="AS226" s="49" t="e">
        <f>VLOOKUP(AR226,'Player List'!$A$3:$F$275,6)</f>
        <v>#N/A</v>
      </c>
      <c r="AU226" s="44">
        <f t="shared" si="1"/>
        <v>288</v>
      </c>
      <c r="AV226" s="45">
        <f t="shared" si="2"/>
        <v>228</v>
      </c>
      <c r="AW226" s="45">
        <f t="shared" si="3"/>
        <v>206</v>
      </c>
      <c r="AX226" s="45">
        <f t="shared" si="4"/>
        <v>200</v>
      </c>
      <c r="AY226" s="45">
        <f t="shared" si="5"/>
        <v>276</v>
      </c>
      <c r="AZ226" s="45">
        <f t="shared" si="6"/>
        <v>236</v>
      </c>
      <c r="BA226" s="45">
        <f t="shared" si="7"/>
        <v>171</v>
      </c>
      <c r="BB226" s="45">
        <f t="shared" si="8"/>
        <v>201</v>
      </c>
      <c r="BC226" s="45">
        <f t="shared" si="107"/>
        <v>205</v>
      </c>
      <c r="BD226" s="45" t="str">
        <f t="shared" si="108"/>
        <v xml:space="preserve"> </v>
      </c>
      <c r="BE226" s="44">
        <f t="shared" si="11"/>
        <v>126</v>
      </c>
      <c r="BF226" s="45">
        <f t="shared" si="12"/>
        <v>132</v>
      </c>
      <c r="BG226" s="45">
        <f t="shared" si="13"/>
        <v>125</v>
      </c>
      <c r="BH226" s="45">
        <f t="shared" si="14"/>
        <v>123</v>
      </c>
      <c r="BI226" s="45">
        <f t="shared" si="15"/>
        <v>124</v>
      </c>
      <c r="BJ226" s="45">
        <f t="shared" si="16"/>
        <v>127</v>
      </c>
      <c r="BK226" s="45">
        <f t="shared" si="17"/>
        <v>131</v>
      </c>
      <c r="BL226" s="45">
        <f t="shared" si="18"/>
        <v>133</v>
      </c>
      <c r="BM226" s="45" t="str">
        <f t="shared" si="109"/>
        <v xml:space="preserve"> </v>
      </c>
      <c r="BN226" s="50" t="str">
        <f t="shared" si="110"/>
        <v xml:space="preserve"> </v>
      </c>
      <c r="BP226" s="44" t="str">
        <f>IF(AU226=" ","OK",IF(ISBLANK(VLOOKUP(AU226,'Player List'!$A$3:$C$275,3)),"Err",IF(VLOOKUP(AU226,'Player List'!$A$3:$C$275,3)='Player Input'!$B226,"OK",IF(VLOOKUP(AU226,'Player List'!$A$3:$C$275,2)=VLOOKUP($B226,'Lookup Lists'!$A$2:$C$23,3),"CS","Err"))))</f>
        <v>OK</v>
      </c>
      <c r="BQ226" s="45" t="str">
        <f>IF(AV226=" ","OK",IF(ISBLANK(VLOOKUP(AV226,'Player List'!$A$3:$C$275,3)),"Err",IF(VLOOKUP(AV226,'Player List'!$A$3:$C$275,3)='Player Input'!$B226,"OK",IF(VLOOKUP(AV226,'Player List'!$A$3:$C$275,2)=VLOOKUP($B226,'Lookup Lists'!$A$2:$C$23,3),"CS","Err"))))</f>
        <v>OK</v>
      </c>
      <c r="BR226" s="45" t="str">
        <f>IF(AW226=" ","OK",IF(ISBLANK(VLOOKUP(AW226,'Player List'!$A$3:$C$275,3)),"Err",IF(VLOOKUP(AW226,'Player List'!$A$3:$C$275,3)='Player Input'!$B226,"OK",IF(VLOOKUP(AW226,'Player List'!$A$3:$C$275,2)=VLOOKUP($B226,'Lookup Lists'!$A$2:$C$23,3),"CS","Err"))))</f>
        <v>OK</v>
      </c>
      <c r="BS226" s="45" t="str">
        <f>IF(AX226=" ","OK",IF(ISBLANK(VLOOKUP(AX226,'Player List'!$A$3:$C$275,3)),"Err",IF(VLOOKUP(AX226,'Player List'!$A$3:$C$275,3)='Player Input'!$B226,"OK",IF(VLOOKUP(AX226,'Player List'!$A$3:$C$275,2)=VLOOKUP($B226,'Lookup Lists'!$A$2:$C$23,3),"CS","Err"))))</f>
        <v>OK</v>
      </c>
      <c r="BT226" s="45" t="str">
        <f>IF(AY226=" ","OK",IF(ISBLANK(VLOOKUP(AY226,'Player List'!$A$3:$C$275,3)),"Err",IF(VLOOKUP(AY226,'Player List'!$A$3:$C$275,3)='Player Input'!$B226,"OK",IF(VLOOKUP(AY226,'Player List'!$A$3:$C$275,2)=VLOOKUP($B226,'Lookup Lists'!$A$2:$C$23,3),"CS","Err"))))</f>
        <v>OK</v>
      </c>
      <c r="BU226" s="45" t="str">
        <f>IF(AZ226=" ","OK",IF(ISBLANK(VLOOKUP(AZ226,'Player List'!$A$3:$C$275,3)),"Err",IF(VLOOKUP(AZ226,'Player List'!$A$3:$C$275,3)='Player Input'!$B226,"OK",IF(VLOOKUP(AZ226,'Player List'!$A$3:$C$275,2)=VLOOKUP($B226,'Lookup Lists'!$A$2:$C$23,3),"CS","Err"))))</f>
        <v>OK</v>
      </c>
      <c r="BV226" s="45" t="str">
        <f>IF(BA226=" ","OK",IF(ISBLANK(VLOOKUP(BA226,'Player List'!$A$3:$C$275,3)),"Err",IF(VLOOKUP(BA226,'Player List'!$A$3:$C$275,3)='Player Input'!$B226,"OK",IF(VLOOKUP(BA226,'Player List'!$A$3:$C$275,2)=VLOOKUP($B226,'Lookup Lists'!$A$2:$C$23,3),"CS","Err"))))</f>
        <v>OK</v>
      </c>
      <c r="BW226" s="45" t="str">
        <f>IF(BB226=" ","OK",IF(ISBLANK(VLOOKUP(BB226,'Player List'!$A$3:$C$275,3)),"Err",IF(VLOOKUP(BB226,'Player List'!$A$3:$C$275,3)='Player Input'!$B226,"OK",IF(VLOOKUP(BB226,'Player List'!$A$3:$C$275,2)=VLOOKUP($B226,'Lookup Lists'!$A$2:$C$23,3),"CS","Err"))))</f>
        <v>OK</v>
      </c>
      <c r="BX226" s="45" t="str">
        <f>IF(BC226=" ","OK",IF(ISBLANK(VLOOKUP(BC226,'Player List'!$A$3:$C$275,3)),"Err",IF(VLOOKUP(BC226,'Player List'!$A$3:$C$275,3)='Player Input'!$B226,"OK",IF(VLOOKUP(BC226,'Player List'!$A$3:$C$275,2)=VLOOKUP($B226,'Lookup Lists'!$A$2:$C$23,3),"CS","Err"))))</f>
        <v>OK</v>
      </c>
      <c r="BY226" s="45" t="str">
        <f>IF(BD226=" ","OK",IF(ISBLANK(VLOOKUP(BD226,'Player List'!$A$3:$C$275,3)),"Err",IF(VLOOKUP(BD226,'Player List'!$A$3:$C$275,3)='Player Input'!$B226,"OK",IF(VLOOKUP(BD226,'Player List'!$A$3:$C$275,2)=VLOOKUP($B226,'Lookup Lists'!$A$2:$C$23,3),"CS","Err"))))</f>
        <v>OK</v>
      </c>
      <c r="BZ226" s="44" t="str">
        <f>IF(BE226=" ","OK",IF(ISBLANK(VLOOKUP(BE226,'Player List'!$A$3:$C$275,3)),"Err",IF(VLOOKUP(BE226,'Player List'!$A$3:$C$275,3)='Player Input'!$C226,"OK",IF(VLOOKUP(BE226,'Player List'!$A$3:$C$275,2)=VLOOKUP($C226,'Lookup Lists'!$A$2:$C$23,3),"CS","Err"))))</f>
        <v>OK</v>
      </c>
      <c r="CA226" s="45" t="str">
        <f>IF(BF226=" ","OK",IF(ISBLANK(VLOOKUP(BF226,'Player List'!$A$3:$C$275,3)),"Err",IF(VLOOKUP(BF226,'Player List'!$A$3:$C$275,3)='Player Input'!$C226,"OK",IF(VLOOKUP(BF226,'Player List'!$A$3:$C$275,2)=VLOOKUP($C226,'Lookup Lists'!$A$2:$C$23,3),"CS","Err"))))</f>
        <v>OK</v>
      </c>
      <c r="CB226" s="45" t="str">
        <f>IF(BG226=" ","OK",IF(ISBLANK(VLOOKUP(BG226,'Player List'!$A$3:$C$275,3)),"Err",IF(VLOOKUP(BG226,'Player List'!$A$3:$C$275,3)='Player Input'!$C226,"OK",IF(VLOOKUP(BG226,'Player List'!$A$3:$C$275,2)=VLOOKUP($C226,'Lookup Lists'!$A$2:$C$23,3),"CS","Err"))))</f>
        <v>OK</v>
      </c>
      <c r="CC226" s="45" t="str">
        <f>IF(BH226=" ","OK",IF(ISBLANK(VLOOKUP(BH226,'Player List'!$A$3:$C$275,3)),"Err",IF(VLOOKUP(BH226,'Player List'!$A$3:$C$275,3)='Player Input'!$C226,"OK",IF(VLOOKUP(BH226,'Player List'!$A$3:$C$275,2)=VLOOKUP($C226,'Lookup Lists'!$A$2:$C$23,3),"CS","Err"))))</f>
        <v>OK</v>
      </c>
      <c r="CD226" s="45" t="str">
        <f>IF(BI226=" ","OK",IF(ISBLANK(VLOOKUP(BI226,'Player List'!$A$3:$C$275,3)),"Err",IF(VLOOKUP(BI226,'Player List'!$A$3:$C$275,3)='Player Input'!$C226,"OK",IF(VLOOKUP(BI226,'Player List'!$A$3:$C$275,2)=VLOOKUP($C226,'Lookup Lists'!$A$2:$C$23,3),"CS","Err"))))</f>
        <v>OK</v>
      </c>
      <c r="CE226" s="45" t="str">
        <f>IF(BJ226=" ","OK",IF(ISBLANK(VLOOKUP(BJ226,'Player List'!$A$3:$C$275,3)),"Err",IF(VLOOKUP(BJ226,'Player List'!$A$3:$C$275,3)='Player Input'!$C226,"OK",IF(VLOOKUP(BJ226,'Player List'!$A$3:$C$275,2)=VLOOKUP($C226,'Lookup Lists'!$A$2:$C$23,3),"CS","Err"))))</f>
        <v>OK</v>
      </c>
      <c r="CF226" s="45" t="str">
        <f>IF(BK226=" ","OK",IF(ISBLANK(VLOOKUP(BK226,'Player List'!$A$3:$C$275,3)),"Err",IF(VLOOKUP(BK226,'Player List'!$A$3:$C$275,3)='Player Input'!$C226,"OK",IF(VLOOKUP(BK226,'Player List'!$A$3:$C$275,2)=VLOOKUP($C226,'Lookup Lists'!$A$2:$C$23,3),"CS","Err"))))</f>
        <v>OK</v>
      </c>
      <c r="CG226" s="45" t="str">
        <f>IF(BL226=" ","OK",IF(ISBLANK(VLOOKUP(BL226,'Player List'!$A$3:$C$275,3)),"Err",IF(VLOOKUP(BL226,'Player List'!$A$3:$C$275,3)='Player Input'!$C226,"OK",IF(VLOOKUP(BL226,'Player List'!$A$3:$C$275,2)=VLOOKUP($C226,'Lookup Lists'!$A$2:$C$23,3),"CS","Err"))))</f>
        <v>OK</v>
      </c>
      <c r="CH226" s="45" t="str">
        <f>IF(BM226=" ","OK",IF(ISBLANK(VLOOKUP(BM226,'Player List'!$A$3:$C$275,3)),"Err",IF(VLOOKUP(BM226,'Player List'!$A$3:$C$275,3)='Player Input'!$C226,"OK",IF(VLOOKUP(BM226,'Player List'!$A$3:$C$275,2)=VLOOKUP($C226,'Lookup Lists'!$A$2:$C$23,3),"CS","Err"))))</f>
        <v>OK</v>
      </c>
      <c r="CI226" s="50" t="str">
        <f>IF(BN226=" ","OK",IF(ISBLANK(VLOOKUP(BN226,'Player List'!$A$3:$C$275,3)),"Err",IF(VLOOKUP(BN226,'Player List'!$A$3:$C$275,3)='Player Input'!$C226,"OK",IF(VLOOKUP(BN226,'Player List'!$A$3:$C$275,2)=VLOOKUP($C226,'Lookup Lists'!$A$2:$C$23,3),"CS","Err"))))</f>
        <v>OK</v>
      </c>
    </row>
    <row r="227" spans="1:87" x14ac:dyDescent="0.3">
      <c r="A227" s="8"/>
    </row>
    <row r="228" spans="1:87" x14ac:dyDescent="0.3">
      <c r="A228" s="34"/>
    </row>
  </sheetData>
  <sortState xmlns:xlrd2="http://schemas.microsoft.com/office/spreadsheetml/2017/richdata2" ref="A44:C185">
    <sortCondition ref="A44:A185"/>
    <sortCondition ref="B44:B185"/>
  </sortState>
  <dataValidations count="2">
    <dataValidation type="list" allowBlank="1" showInputMessage="1" showErrorMessage="1" error="Select a Team From the List" prompt="Select From List" sqref="B227:C228 B6:C6" xr:uid="{00000000-0002-0000-0600-000000000000}">
      <formula1>TeamNames</formula1>
    </dataValidation>
    <dataValidation type="list" allowBlank="1" showInputMessage="1" showErrorMessage="1" sqref="B7:C215 B216:C226" xr:uid="{00000000-0002-0000-0600-000001000000}">
      <formula1>TeamNames</formula1>
    </dataValidation>
  </dataValidations>
  <pageMargins left="0.26" right="0.22" top="0.74803149606299213" bottom="0.74803149606299213" header="0.31496062992125984" footer="0.31496062992125984"/>
  <pageSetup paperSize="9" scale="3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G38"/>
  <sheetViews>
    <sheetView workbookViewId="0"/>
  </sheetViews>
  <sheetFormatPr defaultColWidth="9.109375" defaultRowHeight="14.4" x14ac:dyDescent="0.3"/>
  <cols>
    <col min="1" max="1" width="12.6640625" style="9" customWidth="1"/>
    <col min="2" max="2" width="15.6640625" style="3" customWidth="1"/>
    <col min="3" max="6" width="8.6640625" style="3" customWidth="1"/>
    <col min="7" max="7" width="1.6640625" style="3" customWidth="1"/>
    <col min="8" max="12" width="9.109375" style="3"/>
    <col min="13" max="13" width="22.6640625" style="3" customWidth="1"/>
    <col min="14" max="16384" width="9.109375" style="3"/>
  </cols>
  <sheetData>
    <row r="1" spans="1:7" x14ac:dyDescent="0.3">
      <c r="A1" s="6" t="s">
        <v>267</v>
      </c>
    </row>
    <row r="2" spans="1:7" x14ac:dyDescent="0.3">
      <c r="A2" s="6" t="s">
        <v>386</v>
      </c>
    </row>
    <row r="3" spans="1:7" s="2" customFormat="1" x14ac:dyDescent="0.3">
      <c r="A3" s="6"/>
    </row>
    <row r="4" spans="1:7" s="2" customFormat="1" x14ac:dyDescent="0.3">
      <c r="A4" s="51" t="s">
        <v>259</v>
      </c>
      <c r="B4" s="52"/>
      <c r="C4" s="52"/>
      <c r="D4" s="53">
        <f>COUNTIF('Player List'!$H$3:$H$304,"&gt;0")</f>
        <v>247</v>
      </c>
    </row>
    <row r="5" spans="1:7" s="5" customFormat="1" x14ac:dyDescent="0.3"/>
    <row r="6" spans="1:7" ht="43.2" x14ac:dyDescent="0.3">
      <c r="A6" s="54" t="s">
        <v>268</v>
      </c>
      <c r="B6" s="55"/>
      <c r="C6" s="61" t="s">
        <v>360</v>
      </c>
      <c r="D6" s="61" t="s">
        <v>312</v>
      </c>
      <c r="E6" s="61" t="s">
        <v>358</v>
      </c>
      <c r="F6" s="61" t="s">
        <v>359</v>
      </c>
      <c r="G6" s="56"/>
    </row>
    <row r="7" spans="1:7" x14ac:dyDescent="0.3">
      <c r="A7" s="57" t="s">
        <v>269</v>
      </c>
      <c r="C7" s="34">
        <f>COUNTIFS('Results Input'!$B$7:$B$226,'Team Stats'!$A7,'Results Input'!$D$7:$D$226,1)+COUNTIFS('Results Input'!$C$7:$C$226,'Team Stats'!$A7,'Results Input'!$D$7:$D$226,1)</f>
        <v>20</v>
      </c>
      <c r="D7" s="34">
        <f>COUNTIFS('Player List'!$H$3:$H$304,"&gt;0",'Player List'!$C$3:$C$304,'Team Stats'!$A7)</f>
        <v>8</v>
      </c>
      <c r="E7" s="34">
        <f>COUNTIFS('Player Input'!$U$7:$U$226,"&gt;0",'Player Input'!$B$7:$B$226,A7)+COUNTIFS('Player Input'!$W$7:$W$226,"&gt;0",'Player Input'!$B$7:$B$226,A7)+COUNTIFS('Player Input'!$AP$7:$AP$226,"&gt;0",'Player Input'!$C$7:$C$226,A7)+COUNTIFS('Player Input'!$AR$7:$AR$226,"&gt;0",'Player Input'!$C$7:$C$226,A7)</f>
        <v>0</v>
      </c>
      <c r="F7" s="34">
        <f>COUNTIFS('Player Input'!$B$7:$B$226,A7,'Player Input'!$BP$7:$BP$226,"CS")+COUNTIFS('Player Input'!$B$7:$B$226,A7,'Player Input'!$BQ$7:$BQ$226,"CS")+COUNTIFS('Player Input'!$B$7:$B$226,A7,'Player Input'!$BR$7:$BR$226,"CS")+COUNTIFS('Player Input'!$B$7:$B$226,A7,'Player Input'!$BS$7:$BS$226,"CS")+COUNTIFS('Player Input'!$B$7:$B$226,A7,'Player Input'!$BT$7:$BT$226,"CS")+COUNTIFS('Player Input'!$B$7:$B$226,A7,'Player Input'!$BU$7:$BU$226,"CS")+COUNTIFS('Player Input'!$B$7:$B$226,A7,'Player Input'!$BV$7:$BV$226,"CS")+COUNTIFS('Player Input'!$B$7:$B$226,A7,'Player Input'!$BW$7:$BW$226,"CS")+COUNTIFS('Player Input'!$B$7:$B$226,A7,'Player Input'!$BX$7:$BX$226,"CS")+COUNTIFS('Player Input'!$B$7:$B$226,A7,'Player Input'!$BY$7:$BY$226,"CS")+COUNTIFS('Player Input'!$C$7:$C$226,A7,'Player Input'!$BZ$7:$BZ$226,"CS")+COUNTIFS('Player Input'!$C$7:$C$226,A7,'Player Input'!$CA$7:$CA$226,"CS")+COUNTIFS('Player Input'!$C$7:$C$226,A7,'Player Input'!$CB$7:$CB$226,"CS")+COUNTIFS('Player Input'!$C$7:$C$226,A7,'Player Input'!$CC$7:$CC$226,"CS")+COUNTIFS('Player Input'!$C$7:$C$226,A7,'Player Input'!$CD$7:$CD$226,"CS")+COUNTIFS('Player Input'!$C$7:$C$226,A7,'Player Input'!$CE$7:$CE$226,"CS")+COUNTIFS('Player Input'!$C$7:$C$226,A7,'Player Input'!$CF$7:$CF$226,"CS")+COUNTIFS('Player Input'!$C$7:$C$226,A7,'Player Input'!$CG$7:$CG$226,"CS")+COUNTIFS('Player Input'!$C$7:$C$226,A7,'Player Input'!$CH$7:$CH$226,"CS")+COUNTIFS('Player Input'!$C$7:$C$226,A7,'Player Input'!$CI$7:$CI$226,"CS")</f>
        <v>4</v>
      </c>
      <c r="G7" s="43"/>
    </row>
    <row r="8" spans="1:7" x14ac:dyDescent="0.3">
      <c r="A8" s="57" t="s">
        <v>270</v>
      </c>
      <c r="C8" s="34">
        <f>COUNTIFS('Results Input'!$B$7:$B$226,'Team Stats'!$A8,'Results Input'!$D$7:$D$226,1)+COUNTIFS('Results Input'!$C$7:$C$226,'Team Stats'!$A8,'Results Input'!$D$7:$D$226,1)</f>
        <v>20</v>
      </c>
      <c r="D8" s="34">
        <f>COUNTIFS('Player List'!$H$3:$H$304,"&gt;0",'Player List'!$C$3:$C$304,'Team Stats'!$A8)</f>
        <v>13</v>
      </c>
      <c r="E8" s="34">
        <f>COUNTIFS('Player Input'!$U$7:$U$226,"&gt;0",'Player Input'!$B$7:$B$226,A8)+COUNTIFS('Player Input'!$W$7:$W$226,"&gt;0",'Player Input'!$B$7:$B$226,A8)+COUNTIFS('Player Input'!$AP$7:$AP$226,"&gt;0",'Player Input'!$C$7:$C$226,A8)+COUNTIFS('Player Input'!$AR$7:$AR$226,"&gt;0",'Player Input'!$C$7:$C$226,A8)</f>
        <v>1</v>
      </c>
      <c r="F8" s="34">
        <f>COUNTIFS('Player Input'!$B$7:$B$226,A8,'Player Input'!$BP$7:$BP$226,"CS")+COUNTIFS('Player Input'!$B$7:$B$226,A8,'Player Input'!$BQ$7:$BQ$226,"CS")+COUNTIFS('Player Input'!$B$7:$B$226,A8,'Player Input'!$BR$7:$BR$226,"CS")+COUNTIFS('Player Input'!$B$7:$B$226,A8,'Player Input'!$BS$7:$BS$226,"CS")+COUNTIFS('Player Input'!$B$7:$B$226,A8,'Player Input'!$BT$7:$BT$226,"CS")+COUNTIFS('Player Input'!$B$7:$B$226,A8,'Player Input'!$BU$7:$BU$226,"CS")+COUNTIFS('Player Input'!$B$7:$B$226,A8,'Player Input'!$BV$7:$BV$226,"CS")+COUNTIFS('Player Input'!$B$7:$B$226,A8,'Player Input'!$BW$7:$BW$226,"CS")+COUNTIFS('Player Input'!$B$7:$B$226,A8,'Player Input'!$BX$7:$BX$226,"CS")+COUNTIFS('Player Input'!$B$7:$B$226,A8,'Player Input'!$BY$7:$BY$226,"CS")+COUNTIFS('Player Input'!$C$7:$C$226,A8,'Player Input'!$BZ$7:$BZ$226,"CS")+COUNTIFS('Player Input'!$C$7:$C$226,A8,'Player Input'!$CA$7:$CA$226,"CS")+COUNTIFS('Player Input'!$C$7:$C$226,A8,'Player Input'!$CB$7:$CB$226,"CS")+COUNTIFS('Player Input'!$C$7:$C$226,A8,'Player Input'!$CC$7:$CC$226,"CS")+COUNTIFS('Player Input'!$C$7:$C$226,A8,'Player Input'!$CD$7:$CD$226,"CS")+COUNTIFS('Player Input'!$C$7:$C$226,A8,'Player Input'!$CE$7:$CE$226,"CS")+COUNTIFS('Player Input'!$C$7:$C$226,A8,'Player Input'!$CF$7:$CF$226,"CS")+COUNTIFS('Player Input'!$C$7:$C$226,A8,'Player Input'!$CG$7:$CG$226,"CS")+COUNTIFS('Player Input'!$C$7:$C$226,A8,'Player Input'!$CH$7:$CH$226,"CS")+COUNTIFS('Player Input'!$C$7:$C$226,A8,'Player Input'!$CI$7:$CI$226,"CS")</f>
        <v>5</v>
      </c>
      <c r="G8" s="43"/>
    </row>
    <row r="9" spans="1:7" x14ac:dyDescent="0.3">
      <c r="A9" s="57" t="s">
        <v>260</v>
      </c>
      <c r="C9" s="34">
        <f>COUNTIFS('Results Input'!$B$7:$B$226,'Team Stats'!$A9,'Results Input'!$D$7:$D$226,1)+COUNTIFS('Results Input'!$C$7:$C$226,'Team Stats'!$A9,'Results Input'!$D$7:$D$226,1)</f>
        <v>20</v>
      </c>
      <c r="D9" s="34">
        <f>COUNTIFS('Player List'!$H$3:$H$304,"&gt;0",'Player List'!$C$3:$C$304,'Team Stats'!$A9)</f>
        <v>11</v>
      </c>
      <c r="E9" s="34">
        <f>COUNTIFS('Player Input'!$U$7:$U$226,"&gt;0",'Player Input'!$B$7:$B$226,A9)+COUNTIFS('Player Input'!$W$7:$W$226,"&gt;0",'Player Input'!$B$7:$B$226,A9)+COUNTIFS('Player Input'!$AP$7:$AP$226,"&gt;0",'Player Input'!$C$7:$C$226,A9)+COUNTIFS('Player Input'!$AR$7:$AR$226,"&gt;0",'Player Input'!$C$7:$C$226,A9)</f>
        <v>2</v>
      </c>
      <c r="F9" s="34">
        <f>COUNTIFS('Player Input'!$B$7:$B$226,A9,'Player Input'!$BP$7:$BP$226,"CS")+COUNTIFS('Player Input'!$B$7:$B$226,A9,'Player Input'!$BQ$7:$BQ$226,"CS")+COUNTIFS('Player Input'!$B$7:$B$226,A9,'Player Input'!$BR$7:$BR$226,"CS")+COUNTIFS('Player Input'!$B$7:$B$226,A9,'Player Input'!$BS$7:$BS$226,"CS")+COUNTIFS('Player Input'!$B$7:$B$226,A9,'Player Input'!$BT$7:$BT$226,"CS")+COUNTIFS('Player Input'!$B$7:$B$226,A9,'Player Input'!$BU$7:$BU$226,"CS")+COUNTIFS('Player Input'!$B$7:$B$226,A9,'Player Input'!$BV$7:$BV$226,"CS")+COUNTIFS('Player Input'!$B$7:$B$226,A9,'Player Input'!$BW$7:$BW$226,"CS")+COUNTIFS('Player Input'!$B$7:$B$226,A9,'Player Input'!$BX$7:$BX$226,"CS")+COUNTIFS('Player Input'!$B$7:$B$226,A9,'Player Input'!$BY$7:$BY$226,"CS")+COUNTIFS('Player Input'!$C$7:$C$226,A9,'Player Input'!$BZ$7:$BZ$226,"CS")+COUNTIFS('Player Input'!$C$7:$C$226,A9,'Player Input'!$CA$7:$CA$226,"CS")+COUNTIFS('Player Input'!$C$7:$C$226,A9,'Player Input'!$CB$7:$CB$226,"CS")+COUNTIFS('Player Input'!$C$7:$C$226,A9,'Player Input'!$CC$7:$CC$226,"CS")+COUNTIFS('Player Input'!$C$7:$C$226,A9,'Player Input'!$CD$7:$CD$226,"CS")+COUNTIFS('Player Input'!$C$7:$C$226,A9,'Player Input'!$CE$7:$CE$226,"CS")+COUNTIFS('Player Input'!$C$7:$C$226,A9,'Player Input'!$CF$7:$CF$226,"CS")+COUNTIFS('Player Input'!$C$7:$C$226,A9,'Player Input'!$CG$7:$CG$226,"CS")+COUNTIFS('Player Input'!$C$7:$C$226,A9,'Player Input'!$CH$7:$CH$226,"CS")+COUNTIFS('Player Input'!$C$7:$C$226,A9,'Player Input'!$CI$7:$CI$226,"CS")</f>
        <v>0</v>
      </c>
      <c r="G9" s="43"/>
    </row>
    <row r="10" spans="1:7" x14ac:dyDescent="0.3">
      <c r="A10" s="57" t="s">
        <v>12</v>
      </c>
      <c r="C10" s="34">
        <f>COUNTIFS('Results Input'!$B$7:$B$226,'Team Stats'!$A10,'Results Input'!$D$7:$D$226,1)+COUNTIFS('Results Input'!$C$7:$C$226,'Team Stats'!$A10,'Results Input'!$D$7:$D$226,1)</f>
        <v>20</v>
      </c>
      <c r="D10" s="34">
        <f>COUNTIFS('Player List'!$H$3:$H$304,"&gt;0",'Player List'!$C$3:$C$304,'Team Stats'!$A10)</f>
        <v>9</v>
      </c>
      <c r="E10" s="34">
        <f>COUNTIFS('Player Input'!$U$7:$U$226,"&gt;0",'Player Input'!$B$7:$B$226,A10)+COUNTIFS('Player Input'!$W$7:$W$226,"&gt;0",'Player Input'!$B$7:$B$226,A10)+COUNTIFS('Player Input'!$AP$7:$AP$226,"&gt;0",'Player Input'!$C$7:$C$226,A10)+COUNTIFS('Player Input'!$AR$7:$AR$226,"&gt;0",'Player Input'!$C$7:$C$226,A10)</f>
        <v>0</v>
      </c>
      <c r="F10" s="34">
        <f>COUNTIFS('Player Input'!$B$7:$B$226,A10,'Player Input'!$BP$7:$BP$226,"CS")+COUNTIFS('Player Input'!$B$7:$B$226,A10,'Player Input'!$BQ$7:$BQ$226,"CS")+COUNTIFS('Player Input'!$B$7:$B$226,A10,'Player Input'!$BR$7:$BR$226,"CS")+COUNTIFS('Player Input'!$B$7:$B$226,A10,'Player Input'!$BS$7:$BS$226,"CS")+COUNTIFS('Player Input'!$B$7:$B$226,A10,'Player Input'!$BT$7:$BT$226,"CS")+COUNTIFS('Player Input'!$B$7:$B$226,A10,'Player Input'!$BU$7:$BU$226,"CS")+COUNTIFS('Player Input'!$B$7:$B$226,A10,'Player Input'!$BV$7:$BV$226,"CS")+COUNTIFS('Player Input'!$B$7:$B$226,A10,'Player Input'!$BW$7:$BW$226,"CS")+COUNTIFS('Player Input'!$B$7:$B$226,A10,'Player Input'!$BX$7:$BX$226,"CS")+COUNTIFS('Player Input'!$B$7:$B$226,A10,'Player Input'!$BY$7:$BY$226,"CS")+COUNTIFS('Player Input'!$C$7:$C$226,A10,'Player Input'!$BZ$7:$BZ$226,"CS")+COUNTIFS('Player Input'!$C$7:$C$226,A10,'Player Input'!$CA$7:$CA$226,"CS")+COUNTIFS('Player Input'!$C$7:$C$226,A10,'Player Input'!$CB$7:$CB$226,"CS")+COUNTIFS('Player Input'!$C$7:$C$226,A10,'Player Input'!$CC$7:$CC$226,"CS")+COUNTIFS('Player Input'!$C$7:$C$226,A10,'Player Input'!$CD$7:$CD$226,"CS")+COUNTIFS('Player Input'!$C$7:$C$226,A10,'Player Input'!$CE$7:$CE$226,"CS")+COUNTIFS('Player Input'!$C$7:$C$226,A10,'Player Input'!$CF$7:$CF$226,"CS")+COUNTIFS('Player Input'!$C$7:$C$226,A10,'Player Input'!$CG$7:$CG$226,"CS")+COUNTIFS('Player Input'!$C$7:$C$226,A10,'Player Input'!$CH$7:$CH$226,"CS")+COUNTIFS('Player Input'!$C$7:$C$226,A10,'Player Input'!$CI$7:$CI$226,"CS")</f>
        <v>0</v>
      </c>
      <c r="G10" s="43"/>
    </row>
    <row r="11" spans="1:7" x14ac:dyDescent="0.3">
      <c r="A11" s="57" t="s">
        <v>10</v>
      </c>
      <c r="C11" s="34">
        <f>COUNTIFS('Results Input'!$B$7:$B$226,'Team Stats'!$A11,'Results Input'!$D$7:$D$226,1)+COUNTIFS('Results Input'!$C$7:$C$226,'Team Stats'!$A11,'Results Input'!$D$7:$D$226,1)</f>
        <v>20</v>
      </c>
      <c r="D11" s="34">
        <f>COUNTIFS('Player List'!$H$3:$H$304,"&gt;0",'Player List'!$C$3:$C$304,'Team Stats'!$A11)</f>
        <v>12</v>
      </c>
      <c r="E11" s="34">
        <f>COUNTIFS('Player Input'!$U$7:$U$226,"&gt;0",'Player Input'!$B$7:$B$226,A11)+COUNTIFS('Player Input'!$W$7:$W$226,"&gt;0",'Player Input'!$B$7:$B$226,A11)+COUNTIFS('Player Input'!$AP$7:$AP$226,"&gt;0",'Player Input'!$C$7:$C$226,A11)+COUNTIFS('Player Input'!$AR$7:$AR$226,"&gt;0",'Player Input'!$C$7:$C$226,A11)</f>
        <v>0</v>
      </c>
      <c r="F11" s="34">
        <f>COUNTIFS('Player Input'!$B$7:$B$226,A11,'Player Input'!$BP$7:$BP$226,"CS")+COUNTIFS('Player Input'!$B$7:$B$226,A11,'Player Input'!$BQ$7:$BQ$226,"CS")+COUNTIFS('Player Input'!$B$7:$B$226,A11,'Player Input'!$BR$7:$BR$226,"CS")+COUNTIFS('Player Input'!$B$7:$B$226,A11,'Player Input'!$BS$7:$BS$226,"CS")+COUNTIFS('Player Input'!$B$7:$B$226,A11,'Player Input'!$BT$7:$BT$226,"CS")+COUNTIFS('Player Input'!$B$7:$B$226,A11,'Player Input'!$BU$7:$BU$226,"CS")+COUNTIFS('Player Input'!$B$7:$B$226,A11,'Player Input'!$BV$7:$BV$226,"CS")+COUNTIFS('Player Input'!$B$7:$B$226,A11,'Player Input'!$BW$7:$BW$226,"CS")+COUNTIFS('Player Input'!$B$7:$B$226,A11,'Player Input'!$BX$7:$BX$226,"CS")+COUNTIFS('Player Input'!$B$7:$B$226,A11,'Player Input'!$BY$7:$BY$226,"CS")+COUNTIFS('Player Input'!$C$7:$C$226,A11,'Player Input'!$BZ$7:$BZ$226,"CS")+COUNTIFS('Player Input'!$C$7:$C$226,A11,'Player Input'!$CA$7:$CA$226,"CS")+COUNTIFS('Player Input'!$C$7:$C$226,A11,'Player Input'!$CB$7:$CB$226,"CS")+COUNTIFS('Player Input'!$C$7:$C$226,A11,'Player Input'!$CC$7:$CC$226,"CS")+COUNTIFS('Player Input'!$C$7:$C$226,A11,'Player Input'!$CD$7:$CD$226,"CS")+COUNTIFS('Player Input'!$C$7:$C$226,A11,'Player Input'!$CE$7:$CE$226,"CS")+COUNTIFS('Player Input'!$C$7:$C$226,A11,'Player Input'!$CF$7:$CF$226,"CS")+COUNTIFS('Player Input'!$C$7:$C$226,A11,'Player Input'!$CG$7:$CG$226,"CS")+COUNTIFS('Player Input'!$C$7:$C$226,A11,'Player Input'!$CH$7:$CH$226,"CS")+COUNTIFS('Player Input'!$C$7:$C$226,A11,'Player Input'!$CI$7:$CI$226,"CS")</f>
        <v>0</v>
      </c>
      <c r="G11" s="43"/>
    </row>
    <row r="12" spans="1:7" ht="15" customHeight="1" x14ac:dyDescent="0.3">
      <c r="A12" s="42" t="s">
        <v>345</v>
      </c>
      <c r="C12" s="34">
        <f>COUNTIFS('Results Input'!$B$7:$B$226,'Team Stats'!$A12,'Results Input'!$D$7:$D$226,1)+COUNTIFS('Results Input'!$C$7:$C$226,'Team Stats'!$A12,'Results Input'!$D$7:$D$226,1)</f>
        <v>20</v>
      </c>
      <c r="D12" s="34">
        <f>COUNTIFS('Player List'!$H$3:$H$304,"&gt;0",'Player List'!$C$3:$C$304,'Team Stats'!$A12)</f>
        <v>14</v>
      </c>
      <c r="E12" s="34">
        <f>COUNTIFS('Player Input'!$U$7:$U$226,"&gt;0",'Player Input'!$B$7:$B$226,A12)+COUNTIFS('Player Input'!$W$7:$W$226,"&gt;0",'Player Input'!$B$7:$B$226,A12)+COUNTIFS('Player Input'!$AP$7:$AP$226,"&gt;0",'Player Input'!$C$7:$C$226,A12)+COUNTIFS('Player Input'!$AR$7:$AR$226,"&gt;0",'Player Input'!$C$7:$C$226,A12)</f>
        <v>0</v>
      </c>
      <c r="F12" s="34">
        <f>COUNTIFS('Player Input'!$B$7:$B$226,A12,'Player Input'!$BP$7:$BP$226,"CS")+COUNTIFS('Player Input'!$B$7:$B$226,A12,'Player Input'!$BQ$7:$BQ$226,"CS")+COUNTIFS('Player Input'!$B$7:$B$226,A12,'Player Input'!$BR$7:$BR$226,"CS")+COUNTIFS('Player Input'!$B$7:$B$226,A12,'Player Input'!$BS$7:$BS$226,"CS")+COUNTIFS('Player Input'!$B$7:$B$226,A12,'Player Input'!$BT$7:$BT$226,"CS")+COUNTIFS('Player Input'!$B$7:$B$226,A12,'Player Input'!$BU$7:$BU$226,"CS")+COUNTIFS('Player Input'!$B$7:$B$226,A12,'Player Input'!$BV$7:$BV$226,"CS")+COUNTIFS('Player Input'!$B$7:$B$226,A12,'Player Input'!$BW$7:$BW$226,"CS")+COUNTIFS('Player Input'!$B$7:$B$226,A12,'Player Input'!$BX$7:$BX$226,"CS")+COUNTIFS('Player Input'!$B$7:$B$226,A12,'Player Input'!$BY$7:$BY$226,"CS")+COUNTIFS('Player Input'!$C$7:$C$226,A12,'Player Input'!$BZ$7:$BZ$226,"CS")+COUNTIFS('Player Input'!$C$7:$C$226,A12,'Player Input'!$CA$7:$CA$226,"CS")+COUNTIFS('Player Input'!$C$7:$C$226,A12,'Player Input'!$CB$7:$CB$226,"CS")+COUNTIFS('Player Input'!$C$7:$C$226,A12,'Player Input'!$CC$7:$CC$226,"CS")+COUNTIFS('Player Input'!$C$7:$C$226,A12,'Player Input'!$CD$7:$CD$226,"CS")+COUNTIFS('Player Input'!$C$7:$C$226,A12,'Player Input'!$CE$7:$CE$226,"CS")+COUNTIFS('Player Input'!$C$7:$C$226,A12,'Player Input'!$CF$7:$CF$226,"CS")+COUNTIFS('Player Input'!$C$7:$C$226,A12,'Player Input'!$CG$7:$CG$226,"CS")+COUNTIFS('Player Input'!$C$7:$C$226,A12,'Player Input'!$CH$7:$CH$226,"CS")+COUNTIFS('Player Input'!$C$7:$C$226,A12,'Player Input'!$CI$7:$CI$226,"CS")</f>
        <v>9</v>
      </c>
      <c r="G12" s="43"/>
    </row>
    <row r="13" spans="1:7" ht="15" customHeight="1" x14ac:dyDescent="0.3">
      <c r="A13" s="42" t="s">
        <v>346</v>
      </c>
      <c r="C13" s="34">
        <f>COUNTIFS('Results Input'!$B$7:$B$226,'Team Stats'!$A13,'Results Input'!$D$7:$D$226,1)+COUNTIFS('Results Input'!$C$7:$C$226,'Team Stats'!$A13,'Results Input'!$D$7:$D$226,1)</f>
        <v>20</v>
      </c>
      <c r="D13" s="34">
        <f>COUNTIFS('Player List'!$H$3:$H$304,"&gt;0",'Player List'!$C$3:$C$304,'Team Stats'!$A13)</f>
        <v>10</v>
      </c>
      <c r="E13" s="34">
        <f>COUNTIFS('Player Input'!$U$7:$U$226,"&gt;0",'Player Input'!$B$7:$B$226,A13)+COUNTIFS('Player Input'!$W$7:$W$226,"&gt;0",'Player Input'!$B$7:$B$226,A13)+COUNTIFS('Player Input'!$AP$7:$AP$226,"&gt;0",'Player Input'!$C$7:$C$226,A13)+COUNTIFS('Player Input'!$AR$7:$AR$226,"&gt;0",'Player Input'!$C$7:$C$226,A13)</f>
        <v>0</v>
      </c>
      <c r="F13" s="34">
        <f>COUNTIFS('Player Input'!$B$7:$B$226,A13,'Player Input'!$BP$7:$BP$226,"CS")+COUNTIFS('Player Input'!$B$7:$B$226,A13,'Player Input'!$BQ$7:$BQ$226,"CS")+COUNTIFS('Player Input'!$B$7:$B$226,A13,'Player Input'!$BR$7:$BR$226,"CS")+COUNTIFS('Player Input'!$B$7:$B$226,A13,'Player Input'!$BS$7:$BS$226,"CS")+COUNTIFS('Player Input'!$B$7:$B$226,A13,'Player Input'!$BT$7:$BT$226,"CS")+COUNTIFS('Player Input'!$B$7:$B$226,A13,'Player Input'!$BU$7:$BU$226,"CS")+COUNTIFS('Player Input'!$B$7:$B$226,A13,'Player Input'!$BV$7:$BV$226,"CS")+COUNTIFS('Player Input'!$B$7:$B$226,A13,'Player Input'!$BW$7:$BW$226,"CS")+COUNTIFS('Player Input'!$B$7:$B$226,A13,'Player Input'!$BX$7:$BX$226,"CS")+COUNTIFS('Player Input'!$B$7:$B$226,A13,'Player Input'!$BY$7:$BY$226,"CS")+COUNTIFS('Player Input'!$C$7:$C$226,A13,'Player Input'!$BZ$7:$BZ$226,"CS")+COUNTIFS('Player Input'!$C$7:$C$226,A13,'Player Input'!$CA$7:$CA$226,"CS")+COUNTIFS('Player Input'!$C$7:$C$226,A13,'Player Input'!$CB$7:$CB$226,"CS")+COUNTIFS('Player Input'!$C$7:$C$226,A13,'Player Input'!$CC$7:$CC$226,"CS")+COUNTIFS('Player Input'!$C$7:$C$226,A13,'Player Input'!$CD$7:$CD$226,"CS")+COUNTIFS('Player Input'!$C$7:$C$226,A13,'Player Input'!$CE$7:$CE$226,"CS")+COUNTIFS('Player Input'!$C$7:$C$226,A13,'Player Input'!$CF$7:$CF$226,"CS")+COUNTIFS('Player Input'!$C$7:$C$226,A13,'Player Input'!$CG$7:$CG$226,"CS")+COUNTIFS('Player Input'!$C$7:$C$226,A13,'Player Input'!$CH$7:$CH$226,"CS")+COUNTIFS('Player Input'!$C$7:$C$226,A13,'Player Input'!$CI$7:$CI$226,"CS")</f>
        <v>4</v>
      </c>
      <c r="G13" s="43"/>
    </row>
    <row r="14" spans="1:7" x14ac:dyDescent="0.3">
      <c r="A14" s="57" t="s">
        <v>347</v>
      </c>
      <c r="C14" s="34">
        <f>COUNTIFS('Results Input'!$B$7:$B$226,'Team Stats'!$A14,'Results Input'!$D$7:$D$226,1)+COUNTIFS('Results Input'!$C$7:$C$226,'Team Stats'!$A14,'Results Input'!$D$7:$D$226,1)</f>
        <v>20</v>
      </c>
      <c r="D14" s="34">
        <f>COUNTIFS('Player List'!$H$3:$H$304,"&gt;0",'Player List'!$C$3:$C$304,'Team Stats'!$A14)</f>
        <v>10</v>
      </c>
      <c r="E14" s="34">
        <f>COUNTIFS('Player Input'!$U$7:$U$226,"&gt;0",'Player Input'!$B$7:$B$226,A14)+COUNTIFS('Player Input'!$W$7:$W$226,"&gt;0",'Player Input'!$B$7:$B$226,A14)+COUNTIFS('Player Input'!$AP$7:$AP$226,"&gt;0",'Player Input'!$C$7:$C$226,A14)+COUNTIFS('Player Input'!$AR$7:$AR$226,"&gt;0",'Player Input'!$C$7:$C$226,A14)</f>
        <v>3</v>
      </c>
      <c r="F14" s="34">
        <f>COUNTIFS('Player Input'!$B$7:$B$226,A14,'Player Input'!$BP$7:$BP$226,"CS")+COUNTIFS('Player Input'!$B$7:$B$226,A14,'Player Input'!$BQ$7:$BQ$226,"CS")+COUNTIFS('Player Input'!$B$7:$B$226,A14,'Player Input'!$BR$7:$BR$226,"CS")+COUNTIFS('Player Input'!$B$7:$B$226,A14,'Player Input'!$BS$7:$BS$226,"CS")+COUNTIFS('Player Input'!$B$7:$B$226,A14,'Player Input'!$BT$7:$BT$226,"CS")+COUNTIFS('Player Input'!$B$7:$B$226,A14,'Player Input'!$BU$7:$BU$226,"CS")+COUNTIFS('Player Input'!$B$7:$B$226,A14,'Player Input'!$BV$7:$BV$226,"CS")+COUNTIFS('Player Input'!$B$7:$B$226,A14,'Player Input'!$BW$7:$BW$226,"CS")+COUNTIFS('Player Input'!$B$7:$B$226,A14,'Player Input'!$BX$7:$BX$226,"CS")+COUNTIFS('Player Input'!$B$7:$B$226,A14,'Player Input'!$BY$7:$BY$226,"CS")+COUNTIFS('Player Input'!$C$7:$C$226,A14,'Player Input'!$BZ$7:$BZ$226,"CS")+COUNTIFS('Player Input'!$C$7:$C$226,A14,'Player Input'!$CA$7:$CA$226,"CS")+COUNTIFS('Player Input'!$C$7:$C$226,A14,'Player Input'!$CB$7:$CB$226,"CS")+COUNTIFS('Player Input'!$C$7:$C$226,A14,'Player Input'!$CC$7:$CC$226,"CS")+COUNTIFS('Player Input'!$C$7:$C$226,A14,'Player Input'!$CD$7:$CD$226,"CS")+COUNTIFS('Player Input'!$C$7:$C$226,A14,'Player Input'!$CE$7:$CE$226,"CS")+COUNTIFS('Player Input'!$C$7:$C$226,A14,'Player Input'!$CF$7:$CF$226,"CS")+COUNTIFS('Player Input'!$C$7:$C$226,A14,'Player Input'!$CG$7:$CG$226,"CS")+COUNTIFS('Player Input'!$C$7:$C$226,A14,'Player Input'!$CH$7:$CH$226,"CS")+COUNTIFS('Player Input'!$C$7:$C$226,A14,'Player Input'!$CI$7:$CI$226,"CS")</f>
        <v>0</v>
      </c>
      <c r="G14" s="43"/>
    </row>
    <row r="15" spans="1:7" x14ac:dyDescent="0.3">
      <c r="A15" s="57" t="s">
        <v>348</v>
      </c>
      <c r="C15" s="34">
        <f>COUNTIFS('Results Input'!$B$7:$B$226,'Team Stats'!$A15,'Results Input'!$D$7:$D$226,1)+COUNTIFS('Results Input'!$C$7:$C$226,'Team Stats'!$A15,'Results Input'!$D$7:$D$226,1)</f>
        <v>20</v>
      </c>
      <c r="D15" s="34">
        <f>COUNTIFS('Player List'!$H$3:$H$304,"&gt;0",'Player List'!$C$3:$C$304,'Team Stats'!$A15)</f>
        <v>11</v>
      </c>
      <c r="E15" s="34">
        <f>COUNTIFS('Player Input'!$U$7:$U$226,"&gt;0",'Player Input'!$B$7:$B$226,A15)+COUNTIFS('Player Input'!$W$7:$W$226,"&gt;0",'Player Input'!$B$7:$B$226,A15)+COUNTIFS('Player Input'!$AP$7:$AP$226,"&gt;0",'Player Input'!$C$7:$C$226,A15)+COUNTIFS('Player Input'!$AR$7:$AR$226,"&gt;0",'Player Input'!$C$7:$C$226,A15)</f>
        <v>1</v>
      </c>
      <c r="F15" s="34">
        <f>COUNTIFS('Player Input'!$B$7:$B$226,A15,'Player Input'!$BP$7:$BP$226,"CS")+COUNTIFS('Player Input'!$B$7:$B$226,A15,'Player Input'!$BQ$7:$BQ$226,"CS")+COUNTIFS('Player Input'!$B$7:$B$226,A15,'Player Input'!$BR$7:$BR$226,"CS")+COUNTIFS('Player Input'!$B$7:$B$226,A15,'Player Input'!$BS$7:$BS$226,"CS")+COUNTIFS('Player Input'!$B$7:$B$226,A15,'Player Input'!$BT$7:$BT$226,"CS")+COUNTIFS('Player Input'!$B$7:$B$226,A15,'Player Input'!$BU$7:$BU$226,"CS")+COUNTIFS('Player Input'!$B$7:$B$226,A15,'Player Input'!$BV$7:$BV$226,"CS")+COUNTIFS('Player Input'!$B$7:$B$226,A15,'Player Input'!$BW$7:$BW$226,"CS")+COUNTIFS('Player Input'!$B$7:$B$226,A15,'Player Input'!$BX$7:$BX$226,"CS")+COUNTIFS('Player Input'!$B$7:$B$226,A15,'Player Input'!$BY$7:$BY$226,"CS")+COUNTIFS('Player Input'!$C$7:$C$226,A15,'Player Input'!$BZ$7:$BZ$226,"CS")+COUNTIFS('Player Input'!$C$7:$C$226,A15,'Player Input'!$CA$7:$CA$226,"CS")+COUNTIFS('Player Input'!$C$7:$C$226,A15,'Player Input'!$CB$7:$CB$226,"CS")+COUNTIFS('Player Input'!$C$7:$C$226,A15,'Player Input'!$CC$7:$CC$226,"CS")+COUNTIFS('Player Input'!$C$7:$C$226,A15,'Player Input'!$CD$7:$CD$226,"CS")+COUNTIFS('Player Input'!$C$7:$C$226,A15,'Player Input'!$CE$7:$CE$226,"CS")+COUNTIFS('Player Input'!$C$7:$C$226,A15,'Player Input'!$CF$7:$CF$226,"CS")+COUNTIFS('Player Input'!$C$7:$C$226,A15,'Player Input'!$CG$7:$CG$226,"CS")+COUNTIFS('Player Input'!$C$7:$C$226,A15,'Player Input'!$CH$7:$CH$226,"CS")+COUNTIFS('Player Input'!$C$7:$C$226,A15,'Player Input'!$CI$7:$CI$226,"CS")</f>
        <v>1</v>
      </c>
      <c r="G15" s="43"/>
    </row>
    <row r="16" spans="1:7" x14ac:dyDescent="0.3">
      <c r="A16" s="57" t="s">
        <v>327</v>
      </c>
      <c r="C16" s="34">
        <f>COUNTIFS('Results Input'!$B$7:$B$226,'Team Stats'!$A16,'Results Input'!$D$7:$D$226,1)+COUNTIFS('Results Input'!$C$7:$C$226,'Team Stats'!$A16,'Results Input'!$D$7:$D$226,1)</f>
        <v>20</v>
      </c>
      <c r="D16" s="34">
        <f>COUNTIFS('Player List'!$H$3:$H$304,"&gt;0",'Player List'!$C$3:$C$304,'Team Stats'!$A16)</f>
        <v>11</v>
      </c>
      <c r="E16" s="34">
        <f>COUNTIFS('Player Input'!$U$7:$U$226,"&gt;0",'Player Input'!$B$7:$B$226,A16)+COUNTIFS('Player Input'!$W$7:$W$226,"&gt;0",'Player Input'!$B$7:$B$226,A16)+COUNTIFS('Player Input'!$AP$7:$AP$226,"&gt;0",'Player Input'!$C$7:$C$226,A16)+COUNTIFS('Player Input'!$AR$7:$AR$226,"&gt;0",'Player Input'!$C$7:$C$226,A16)</f>
        <v>0</v>
      </c>
      <c r="F16" s="34">
        <f>COUNTIFS('Player Input'!$B$7:$B$226,A16,'Player Input'!$BP$7:$BP$226,"CS")+COUNTIFS('Player Input'!$B$7:$B$226,A16,'Player Input'!$BQ$7:$BQ$226,"CS")+COUNTIFS('Player Input'!$B$7:$B$226,A16,'Player Input'!$BR$7:$BR$226,"CS")+COUNTIFS('Player Input'!$B$7:$B$226,A16,'Player Input'!$BS$7:$BS$226,"CS")+COUNTIFS('Player Input'!$B$7:$B$226,A16,'Player Input'!$BT$7:$BT$226,"CS")+COUNTIFS('Player Input'!$B$7:$B$226,A16,'Player Input'!$BU$7:$BU$226,"CS")+COUNTIFS('Player Input'!$B$7:$B$226,A16,'Player Input'!$BV$7:$BV$226,"CS")+COUNTIFS('Player Input'!$B$7:$B$226,A16,'Player Input'!$BW$7:$BW$226,"CS")+COUNTIFS('Player Input'!$B$7:$B$226,A16,'Player Input'!$BX$7:$BX$226,"CS")+COUNTIFS('Player Input'!$B$7:$B$226,A16,'Player Input'!$BY$7:$BY$226,"CS")+COUNTIFS('Player Input'!$C$7:$C$226,A16,'Player Input'!$BZ$7:$BZ$226,"CS")+COUNTIFS('Player Input'!$C$7:$C$226,A16,'Player Input'!$CA$7:$CA$226,"CS")+COUNTIFS('Player Input'!$C$7:$C$226,A16,'Player Input'!$CB$7:$CB$226,"CS")+COUNTIFS('Player Input'!$C$7:$C$226,A16,'Player Input'!$CC$7:$CC$226,"CS")+COUNTIFS('Player Input'!$C$7:$C$226,A16,'Player Input'!$CD$7:$CD$226,"CS")+COUNTIFS('Player Input'!$C$7:$C$226,A16,'Player Input'!$CE$7:$CE$226,"CS")+COUNTIFS('Player Input'!$C$7:$C$226,A16,'Player Input'!$CF$7:$CF$226,"CS")+COUNTIFS('Player Input'!$C$7:$C$226,A16,'Player Input'!$CG$7:$CG$226,"CS")+COUNTIFS('Player Input'!$C$7:$C$226,A16,'Player Input'!$CH$7:$CH$226,"CS")+COUNTIFS('Player Input'!$C$7:$C$226,A16,'Player Input'!$CI$7:$CI$226,"CS")</f>
        <v>0</v>
      </c>
      <c r="G16" s="43"/>
    </row>
    <row r="17" spans="1:7" ht="15" customHeight="1" x14ac:dyDescent="0.3">
      <c r="A17" s="42" t="s">
        <v>262</v>
      </c>
      <c r="C17" s="34">
        <f>COUNTIFS('Results Input'!$B$7:$B$226,'Team Stats'!$A17,'Results Input'!$D$7:$D$226,1)+COUNTIFS('Results Input'!$C$7:$C$226,'Team Stats'!$A17,'Results Input'!$D$7:$D$226,1)</f>
        <v>20</v>
      </c>
      <c r="D17" s="34">
        <f>COUNTIFS('Player List'!$H$3:$H$304,"&gt;0",'Player List'!$C$3:$C$304,'Team Stats'!$A17)</f>
        <v>15</v>
      </c>
      <c r="E17" s="34">
        <f>COUNTIFS('Player Input'!$U$7:$U$226,"&gt;0",'Player Input'!$B$7:$B$226,A17)+COUNTIFS('Player Input'!$W$7:$W$226,"&gt;0",'Player Input'!$B$7:$B$226,A17)+COUNTIFS('Player Input'!$AP$7:$AP$226,"&gt;0",'Player Input'!$C$7:$C$226,A17)+COUNTIFS('Player Input'!$AR$7:$AR$226,"&gt;0",'Player Input'!$C$7:$C$226,A17)</f>
        <v>0</v>
      </c>
      <c r="F17" s="34">
        <f>COUNTIFS('Player Input'!$B$7:$B$226,A17,'Player Input'!$BP$7:$BP$226,"CS")+COUNTIFS('Player Input'!$B$7:$B$226,A17,'Player Input'!$BQ$7:$BQ$226,"CS")+COUNTIFS('Player Input'!$B$7:$B$226,A17,'Player Input'!$BR$7:$BR$226,"CS")+COUNTIFS('Player Input'!$B$7:$B$226,A17,'Player Input'!$BS$7:$BS$226,"CS")+COUNTIFS('Player Input'!$B$7:$B$226,A17,'Player Input'!$BT$7:$BT$226,"CS")+COUNTIFS('Player Input'!$B$7:$B$226,A17,'Player Input'!$BU$7:$BU$226,"CS")+COUNTIFS('Player Input'!$B$7:$B$226,A17,'Player Input'!$BV$7:$BV$226,"CS")+COUNTIFS('Player Input'!$B$7:$B$226,A17,'Player Input'!$BW$7:$BW$226,"CS")+COUNTIFS('Player Input'!$B$7:$B$226,A17,'Player Input'!$BX$7:$BX$226,"CS")+COUNTIFS('Player Input'!$B$7:$B$226,A17,'Player Input'!$BY$7:$BY$226,"CS")+COUNTIFS('Player Input'!$C$7:$C$226,A17,'Player Input'!$BZ$7:$BZ$226,"CS")+COUNTIFS('Player Input'!$C$7:$C$226,A17,'Player Input'!$CA$7:$CA$226,"CS")+COUNTIFS('Player Input'!$C$7:$C$226,A17,'Player Input'!$CB$7:$CB$226,"CS")+COUNTIFS('Player Input'!$C$7:$C$226,A17,'Player Input'!$CC$7:$CC$226,"CS")+COUNTIFS('Player Input'!$C$7:$C$226,A17,'Player Input'!$CD$7:$CD$226,"CS")+COUNTIFS('Player Input'!$C$7:$C$226,A17,'Player Input'!$CE$7:$CE$226,"CS")+COUNTIFS('Player Input'!$C$7:$C$226,A17,'Player Input'!$CF$7:$CF$226,"CS")+COUNTIFS('Player Input'!$C$7:$C$226,A17,'Player Input'!$CG$7:$CG$226,"CS")+COUNTIFS('Player Input'!$C$7:$C$226,A17,'Player Input'!$CH$7:$CH$226,"CS")+COUNTIFS('Player Input'!$C$7:$C$226,A17,'Player Input'!$CI$7:$CI$226,"CS")</f>
        <v>0</v>
      </c>
      <c r="G17" s="43"/>
    </row>
    <row r="18" spans="1:7" x14ac:dyDescent="0.3">
      <c r="A18" s="57" t="s">
        <v>11</v>
      </c>
      <c r="C18" s="34">
        <f>COUNTIFS('Results Input'!$B$7:$B$226,'Team Stats'!$A18,'Results Input'!$D$7:$D$226,1)+COUNTIFS('Results Input'!$C$7:$C$226,'Team Stats'!$A18,'Results Input'!$D$7:$D$226,1)</f>
        <v>20</v>
      </c>
      <c r="D18" s="34">
        <f>COUNTIFS('Player List'!$H$3:$H$304,"&gt;0",'Player List'!$C$3:$C$304,'Team Stats'!$A18)</f>
        <v>9</v>
      </c>
      <c r="E18" s="34">
        <f>COUNTIFS('Player Input'!$U$7:$U$226,"&gt;0",'Player Input'!$B$7:$B$226,A18)+COUNTIFS('Player Input'!$W$7:$W$226,"&gt;0",'Player Input'!$B$7:$B$226,A18)+COUNTIFS('Player Input'!$AP$7:$AP$226,"&gt;0",'Player Input'!$C$7:$C$226,A18)+COUNTIFS('Player Input'!$AR$7:$AR$226,"&gt;0",'Player Input'!$C$7:$C$226,A18)</f>
        <v>0</v>
      </c>
      <c r="F18" s="34">
        <f>COUNTIFS('Player Input'!$B$7:$B$226,A18,'Player Input'!$BP$7:$BP$226,"CS")+COUNTIFS('Player Input'!$B$7:$B$226,A18,'Player Input'!$BQ$7:$BQ$226,"CS")+COUNTIFS('Player Input'!$B$7:$B$226,A18,'Player Input'!$BR$7:$BR$226,"CS")+COUNTIFS('Player Input'!$B$7:$B$226,A18,'Player Input'!$BS$7:$BS$226,"CS")+COUNTIFS('Player Input'!$B$7:$B$226,A18,'Player Input'!$BT$7:$BT$226,"CS")+COUNTIFS('Player Input'!$B$7:$B$226,A18,'Player Input'!$BU$7:$BU$226,"CS")+COUNTIFS('Player Input'!$B$7:$B$226,A18,'Player Input'!$BV$7:$BV$226,"CS")+COUNTIFS('Player Input'!$B$7:$B$226,A18,'Player Input'!$BW$7:$BW$226,"CS")+COUNTIFS('Player Input'!$B$7:$B$226,A18,'Player Input'!$BX$7:$BX$226,"CS")+COUNTIFS('Player Input'!$B$7:$B$226,A18,'Player Input'!$BY$7:$BY$226,"CS")+COUNTIFS('Player Input'!$C$7:$C$226,A18,'Player Input'!$BZ$7:$BZ$226,"CS")+COUNTIFS('Player Input'!$C$7:$C$226,A18,'Player Input'!$CA$7:$CA$226,"CS")+COUNTIFS('Player Input'!$C$7:$C$226,A18,'Player Input'!$CB$7:$CB$226,"CS")+COUNTIFS('Player Input'!$C$7:$C$226,A18,'Player Input'!$CC$7:$CC$226,"CS")+COUNTIFS('Player Input'!$C$7:$C$226,A18,'Player Input'!$CD$7:$CD$226,"CS")+COUNTIFS('Player Input'!$C$7:$C$226,A18,'Player Input'!$CE$7:$CE$226,"CS")+COUNTIFS('Player Input'!$C$7:$C$226,A18,'Player Input'!$CF$7:$CF$226,"CS")+COUNTIFS('Player Input'!$C$7:$C$226,A18,'Player Input'!$CG$7:$CG$226,"CS")+COUNTIFS('Player Input'!$C$7:$C$226,A18,'Player Input'!$CH$7:$CH$226,"CS")+COUNTIFS('Player Input'!$C$7:$C$226,A18,'Player Input'!$CI$7:$CI$226,"CS")</f>
        <v>0</v>
      </c>
      <c r="G18" s="43"/>
    </row>
    <row r="19" spans="1:7" x14ac:dyDescent="0.3">
      <c r="A19" s="57" t="s">
        <v>271</v>
      </c>
      <c r="C19" s="34">
        <f>COUNTIFS('Results Input'!$B$7:$B$226,'Team Stats'!$A19,'Results Input'!$D$7:$D$226,1)+COUNTIFS('Results Input'!$C$7:$C$226,'Team Stats'!$A19,'Results Input'!$D$7:$D$226,1)</f>
        <v>20</v>
      </c>
      <c r="D19" s="34">
        <f>COUNTIFS('Player List'!$H$3:$H$304,"&gt;0",'Player List'!$C$3:$C$304,'Team Stats'!$A19)</f>
        <v>11</v>
      </c>
      <c r="E19" s="34">
        <f>COUNTIFS('Player Input'!$U$7:$U$226,"&gt;0",'Player Input'!$B$7:$B$226,A19)+COUNTIFS('Player Input'!$W$7:$W$226,"&gt;0",'Player Input'!$B$7:$B$226,A19)+COUNTIFS('Player Input'!$AP$7:$AP$226,"&gt;0",'Player Input'!$C$7:$C$226,A19)+COUNTIFS('Player Input'!$AR$7:$AR$226,"&gt;0",'Player Input'!$C$7:$C$226,A19)</f>
        <v>0</v>
      </c>
      <c r="F19" s="34">
        <f>COUNTIFS('Player Input'!$B$7:$B$226,A19,'Player Input'!$BP$7:$BP$226,"CS")+COUNTIFS('Player Input'!$B$7:$B$226,A19,'Player Input'!$BQ$7:$BQ$226,"CS")+COUNTIFS('Player Input'!$B$7:$B$226,A19,'Player Input'!$BR$7:$BR$226,"CS")+COUNTIFS('Player Input'!$B$7:$B$226,A19,'Player Input'!$BS$7:$BS$226,"CS")+COUNTIFS('Player Input'!$B$7:$B$226,A19,'Player Input'!$BT$7:$BT$226,"CS")+COUNTIFS('Player Input'!$B$7:$B$226,A19,'Player Input'!$BU$7:$BU$226,"CS")+COUNTIFS('Player Input'!$B$7:$B$226,A19,'Player Input'!$BV$7:$BV$226,"CS")+COUNTIFS('Player Input'!$B$7:$B$226,A19,'Player Input'!$BW$7:$BW$226,"CS")+COUNTIFS('Player Input'!$B$7:$B$226,A19,'Player Input'!$BX$7:$BX$226,"CS")+COUNTIFS('Player Input'!$B$7:$B$226,A19,'Player Input'!$BY$7:$BY$226,"CS")+COUNTIFS('Player Input'!$C$7:$C$226,A19,'Player Input'!$BZ$7:$BZ$226,"CS")+COUNTIFS('Player Input'!$C$7:$C$226,A19,'Player Input'!$CA$7:$CA$226,"CS")+COUNTIFS('Player Input'!$C$7:$C$226,A19,'Player Input'!$CB$7:$CB$226,"CS")+COUNTIFS('Player Input'!$C$7:$C$226,A19,'Player Input'!$CC$7:$CC$226,"CS")+COUNTIFS('Player Input'!$C$7:$C$226,A19,'Player Input'!$CD$7:$CD$226,"CS")+COUNTIFS('Player Input'!$C$7:$C$226,A19,'Player Input'!$CE$7:$CE$226,"CS")+COUNTIFS('Player Input'!$C$7:$C$226,A19,'Player Input'!$CF$7:$CF$226,"CS")+COUNTIFS('Player Input'!$C$7:$C$226,A19,'Player Input'!$CG$7:$CG$226,"CS")+COUNTIFS('Player Input'!$C$7:$C$226,A19,'Player Input'!$CH$7:$CH$226,"CS")+COUNTIFS('Player Input'!$C$7:$C$226,A19,'Player Input'!$CI$7:$CI$226,"CS")</f>
        <v>1</v>
      </c>
      <c r="G19" s="43"/>
    </row>
    <row r="20" spans="1:7" x14ac:dyDescent="0.3">
      <c r="A20" s="57" t="s">
        <v>272</v>
      </c>
      <c r="C20" s="34">
        <f>COUNTIFS('Results Input'!$B$7:$B$226,'Team Stats'!$A20,'Results Input'!$D$7:$D$226,1)+COUNTIFS('Results Input'!$C$7:$C$226,'Team Stats'!$A20,'Results Input'!$D$7:$D$226,1)</f>
        <v>20</v>
      </c>
      <c r="D20" s="34">
        <f>COUNTIFS('Player List'!$H$3:$H$304,"&gt;0",'Player List'!$C$3:$C$304,'Team Stats'!$A20)</f>
        <v>10</v>
      </c>
      <c r="E20" s="34">
        <f>COUNTIFS('Player Input'!$U$7:$U$226,"&gt;0",'Player Input'!$B$7:$B$226,A20)+COUNTIFS('Player Input'!$W$7:$W$226,"&gt;0",'Player Input'!$B$7:$B$226,A20)+COUNTIFS('Player Input'!$AP$7:$AP$226,"&gt;0",'Player Input'!$C$7:$C$226,A20)+COUNTIFS('Player Input'!$AR$7:$AR$226,"&gt;0",'Player Input'!$C$7:$C$226,A20)</f>
        <v>0</v>
      </c>
      <c r="F20" s="34">
        <f>COUNTIFS('Player Input'!$B$7:$B$226,A20,'Player Input'!$BP$7:$BP$226,"CS")+COUNTIFS('Player Input'!$B$7:$B$226,A20,'Player Input'!$BQ$7:$BQ$226,"CS")+COUNTIFS('Player Input'!$B$7:$B$226,A20,'Player Input'!$BR$7:$BR$226,"CS")+COUNTIFS('Player Input'!$B$7:$B$226,A20,'Player Input'!$BS$7:$BS$226,"CS")+COUNTIFS('Player Input'!$B$7:$B$226,A20,'Player Input'!$BT$7:$BT$226,"CS")+COUNTIFS('Player Input'!$B$7:$B$226,A20,'Player Input'!$BU$7:$BU$226,"CS")+COUNTIFS('Player Input'!$B$7:$B$226,A20,'Player Input'!$BV$7:$BV$226,"CS")+COUNTIFS('Player Input'!$B$7:$B$226,A20,'Player Input'!$BW$7:$BW$226,"CS")+COUNTIFS('Player Input'!$B$7:$B$226,A20,'Player Input'!$BX$7:$BX$226,"CS")+COUNTIFS('Player Input'!$B$7:$B$226,A20,'Player Input'!$BY$7:$BY$226,"CS")+COUNTIFS('Player Input'!$C$7:$C$226,A20,'Player Input'!$BZ$7:$BZ$226,"CS")+COUNTIFS('Player Input'!$C$7:$C$226,A20,'Player Input'!$CA$7:$CA$226,"CS")+COUNTIFS('Player Input'!$C$7:$C$226,A20,'Player Input'!$CB$7:$CB$226,"CS")+COUNTIFS('Player Input'!$C$7:$C$226,A20,'Player Input'!$CC$7:$CC$226,"CS")+COUNTIFS('Player Input'!$C$7:$C$226,A20,'Player Input'!$CD$7:$CD$226,"CS")+COUNTIFS('Player Input'!$C$7:$C$226,A20,'Player Input'!$CE$7:$CE$226,"CS")+COUNTIFS('Player Input'!$C$7:$C$226,A20,'Player Input'!$CF$7:$CF$226,"CS")+COUNTIFS('Player Input'!$C$7:$C$226,A20,'Player Input'!$CG$7:$CG$226,"CS")+COUNTIFS('Player Input'!$C$7:$C$226,A20,'Player Input'!$CH$7:$CH$226,"CS")+COUNTIFS('Player Input'!$C$7:$C$226,A20,'Player Input'!$CI$7:$CI$226,"CS")</f>
        <v>3</v>
      </c>
      <c r="G20" s="43"/>
    </row>
    <row r="21" spans="1:7" x14ac:dyDescent="0.3">
      <c r="A21" s="57" t="s">
        <v>273</v>
      </c>
      <c r="C21" s="34">
        <f>COUNTIFS('Results Input'!$B$7:$B$226,'Team Stats'!$A21,'Results Input'!$D$7:$D$226,1)+COUNTIFS('Results Input'!$C$7:$C$226,'Team Stats'!$A21,'Results Input'!$D$7:$D$226,1)</f>
        <v>20</v>
      </c>
      <c r="D21" s="34">
        <f>COUNTIFS('Player List'!$H$3:$H$304,"&gt;0",'Player List'!$C$3:$C$304,'Team Stats'!$A21)</f>
        <v>12</v>
      </c>
      <c r="E21" s="34">
        <f>COUNTIFS('Player Input'!$U$7:$U$226,"&gt;0",'Player Input'!$B$7:$B$226,A21)+COUNTIFS('Player Input'!$W$7:$W$226,"&gt;0",'Player Input'!$B$7:$B$226,A21)+COUNTIFS('Player Input'!$AP$7:$AP$226,"&gt;0",'Player Input'!$C$7:$C$226,A21)+COUNTIFS('Player Input'!$AR$7:$AR$226,"&gt;0",'Player Input'!$C$7:$C$226,A21)</f>
        <v>0</v>
      </c>
      <c r="F21" s="34">
        <f>COUNTIFS('Player Input'!$B$7:$B$226,A21,'Player Input'!$BP$7:$BP$226,"CS")+COUNTIFS('Player Input'!$B$7:$B$226,A21,'Player Input'!$BQ$7:$BQ$226,"CS")+COUNTIFS('Player Input'!$B$7:$B$226,A21,'Player Input'!$BR$7:$BR$226,"CS")+COUNTIFS('Player Input'!$B$7:$B$226,A21,'Player Input'!$BS$7:$BS$226,"CS")+COUNTIFS('Player Input'!$B$7:$B$226,A21,'Player Input'!$BT$7:$BT$226,"CS")+COUNTIFS('Player Input'!$B$7:$B$226,A21,'Player Input'!$BU$7:$BU$226,"CS")+COUNTIFS('Player Input'!$B$7:$B$226,A21,'Player Input'!$BV$7:$BV$226,"CS")+COUNTIFS('Player Input'!$B$7:$B$226,A21,'Player Input'!$BW$7:$BW$226,"CS")+COUNTIFS('Player Input'!$B$7:$B$226,A21,'Player Input'!$BX$7:$BX$226,"CS")+COUNTIFS('Player Input'!$B$7:$B$226,A21,'Player Input'!$BY$7:$BY$226,"CS")+COUNTIFS('Player Input'!$C$7:$C$226,A21,'Player Input'!$BZ$7:$BZ$226,"CS")+COUNTIFS('Player Input'!$C$7:$C$226,A21,'Player Input'!$CA$7:$CA$226,"CS")+COUNTIFS('Player Input'!$C$7:$C$226,A21,'Player Input'!$CB$7:$CB$226,"CS")+COUNTIFS('Player Input'!$C$7:$C$226,A21,'Player Input'!$CC$7:$CC$226,"CS")+COUNTIFS('Player Input'!$C$7:$C$226,A21,'Player Input'!$CD$7:$CD$226,"CS")+COUNTIFS('Player Input'!$C$7:$C$226,A21,'Player Input'!$CE$7:$CE$226,"CS")+COUNTIFS('Player Input'!$C$7:$C$226,A21,'Player Input'!$CF$7:$CF$226,"CS")+COUNTIFS('Player Input'!$C$7:$C$226,A21,'Player Input'!$CG$7:$CG$226,"CS")+COUNTIFS('Player Input'!$C$7:$C$226,A21,'Player Input'!$CH$7:$CH$226,"CS")+COUNTIFS('Player Input'!$C$7:$C$226,A21,'Player Input'!$CI$7:$CI$226,"CS")</f>
        <v>3</v>
      </c>
      <c r="G21" s="43"/>
    </row>
    <row r="22" spans="1:7" x14ac:dyDescent="0.3">
      <c r="A22" s="57" t="s">
        <v>389</v>
      </c>
      <c r="C22" s="34">
        <f>COUNTIFS('Results Input'!$B$7:$B$226,'Team Stats'!$A22,'Results Input'!$D$7:$D$226,1)+COUNTIFS('Results Input'!$C$7:$C$226,'Team Stats'!$A22,'Results Input'!$D$7:$D$226,1)</f>
        <v>20</v>
      </c>
      <c r="D22" s="34">
        <f>COUNTIFS('Player List'!$H$3:$H$304,"&gt;0",'Player List'!$C$3:$C$304,'Team Stats'!$A22)</f>
        <v>14</v>
      </c>
      <c r="E22" s="34">
        <f>COUNTIFS('Player Input'!$U$7:$U$226,"&gt;0",'Player Input'!$B$7:$B$226,A22)+COUNTIFS('Player Input'!$W$7:$W$226,"&gt;0",'Player Input'!$B$7:$B$226,A22)+COUNTIFS('Player Input'!$AP$7:$AP$226,"&gt;0",'Player Input'!$C$7:$C$226,A22)+COUNTIFS('Player Input'!$AR$7:$AR$226,"&gt;0",'Player Input'!$C$7:$C$226,A22)</f>
        <v>8</v>
      </c>
      <c r="F22" s="34">
        <f>COUNTIFS('Player Input'!$B$7:$B$226,A22,'Player Input'!$BP$7:$BP$226,"CS")+COUNTIFS('Player Input'!$B$7:$B$226,A22,'Player Input'!$BQ$7:$BQ$226,"CS")+COUNTIFS('Player Input'!$B$7:$B$226,A22,'Player Input'!$BR$7:$BR$226,"CS")+COUNTIFS('Player Input'!$B$7:$B$226,A22,'Player Input'!$BS$7:$BS$226,"CS")+COUNTIFS('Player Input'!$B$7:$B$226,A22,'Player Input'!$BT$7:$BT$226,"CS")+COUNTIFS('Player Input'!$B$7:$B$226,A22,'Player Input'!$BU$7:$BU$226,"CS")+COUNTIFS('Player Input'!$B$7:$B$226,A22,'Player Input'!$BV$7:$BV$226,"CS")+COUNTIFS('Player Input'!$B$7:$B$226,A22,'Player Input'!$BW$7:$BW$226,"CS")+COUNTIFS('Player Input'!$B$7:$B$226,A22,'Player Input'!$BX$7:$BX$226,"CS")+COUNTIFS('Player Input'!$B$7:$B$226,A22,'Player Input'!$BY$7:$BY$226,"CS")+COUNTIFS('Player Input'!$C$7:$C$226,A22,'Player Input'!$BZ$7:$BZ$226,"CS")+COUNTIFS('Player Input'!$C$7:$C$226,A22,'Player Input'!$CA$7:$CA$226,"CS")+COUNTIFS('Player Input'!$C$7:$C$226,A22,'Player Input'!$CB$7:$CB$226,"CS")+COUNTIFS('Player Input'!$C$7:$C$226,A22,'Player Input'!$CC$7:$CC$226,"CS")+COUNTIFS('Player Input'!$C$7:$C$226,A22,'Player Input'!$CD$7:$CD$226,"CS")+COUNTIFS('Player Input'!$C$7:$C$226,A22,'Player Input'!$CE$7:$CE$226,"CS")+COUNTIFS('Player Input'!$C$7:$C$226,A22,'Player Input'!$CF$7:$CF$226,"CS")+COUNTIFS('Player Input'!$C$7:$C$226,A22,'Player Input'!$CG$7:$CG$226,"CS")+COUNTIFS('Player Input'!$C$7:$C$226,A22,'Player Input'!$CH$7:$CH$226,"CS")+COUNTIFS('Player Input'!$C$7:$C$226,A22,'Player Input'!$CI$7:$CI$226,"CS")</f>
        <v>1</v>
      </c>
      <c r="G22" s="43"/>
    </row>
    <row r="23" spans="1:7" x14ac:dyDescent="0.3">
      <c r="A23" s="57" t="s">
        <v>390</v>
      </c>
      <c r="C23" s="34">
        <f>COUNTIFS('Results Input'!$B$7:$B$226,'Team Stats'!$A23,'Results Input'!$D$7:$D$226,1)+COUNTIFS('Results Input'!$C$7:$C$226,'Team Stats'!$A23,'Results Input'!$D$7:$D$226,1)</f>
        <v>20</v>
      </c>
      <c r="D23" s="34">
        <f>COUNTIFS('Player List'!$H$3:$H$304,"&gt;0",'Player List'!$C$3:$C$304,'Team Stats'!$A23)</f>
        <v>15</v>
      </c>
      <c r="E23" s="34">
        <f>COUNTIFS('Player Input'!$U$7:$U$226,"&gt;0",'Player Input'!$B$7:$B$226,A23)+COUNTIFS('Player Input'!$W$7:$W$226,"&gt;0",'Player Input'!$B$7:$B$226,A23)+COUNTIFS('Player Input'!$AP$7:$AP$226,"&gt;0",'Player Input'!$C$7:$C$226,A23)+COUNTIFS('Player Input'!$AR$7:$AR$226,"&gt;0",'Player Input'!$C$7:$C$226,A23)</f>
        <v>8</v>
      </c>
      <c r="F23" s="34">
        <f>COUNTIFS('Player Input'!$B$7:$B$226,A23,'Player Input'!$BP$7:$BP$226,"CS")+COUNTIFS('Player Input'!$B$7:$B$226,A23,'Player Input'!$BQ$7:$BQ$226,"CS")+COUNTIFS('Player Input'!$B$7:$B$226,A23,'Player Input'!$BR$7:$BR$226,"CS")+COUNTIFS('Player Input'!$B$7:$B$226,A23,'Player Input'!$BS$7:$BS$226,"CS")+COUNTIFS('Player Input'!$B$7:$B$226,A23,'Player Input'!$BT$7:$BT$226,"CS")+COUNTIFS('Player Input'!$B$7:$B$226,A23,'Player Input'!$BU$7:$BU$226,"CS")+COUNTIFS('Player Input'!$B$7:$B$226,A23,'Player Input'!$BV$7:$BV$226,"CS")+COUNTIFS('Player Input'!$B$7:$B$226,A23,'Player Input'!$BW$7:$BW$226,"CS")+COUNTIFS('Player Input'!$B$7:$B$226,A23,'Player Input'!$BX$7:$BX$226,"CS")+COUNTIFS('Player Input'!$B$7:$B$226,A23,'Player Input'!$BY$7:$BY$226,"CS")+COUNTIFS('Player Input'!$C$7:$C$226,A23,'Player Input'!$BZ$7:$BZ$226,"CS")+COUNTIFS('Player Input'!$C$7:$C$226,A23,'Player Input'!$CA$7:$CA$226,"CS")+COUNTIFS('Player Input'!$C$7:$C$226,A23,'Player Input'!$CB$7:$CB$226,"CS")+COUNTIFS('Player Input'!$C$7:$C$226,A23,'Player Input'!$CC$7:$CC$226,"CS")+COUNTIFS('Player Input'!$C$7:$C$226,A23,'Player Input'!$CD$7:$CD$226,"CS")+COUNTIFS('Player Input'!$C$7:$C$226,A23,'Player Input'!$CE$7:$CE$226,"CS")+COUNTIFS('Player Input'!$C$7:$C$226,A23,'Player Input'!$CF$7:$CF$226,"CS")+COUNTIFS('Player Input'!$C$7:$C$226,A23,'Player Input'!$CG$7:$CG$226,"CS")+COUNTIFS('Player Input'!$C$7:$C$226,A23,'Player Input'!$CH$7:$CH$226,"CS")+COUNTIFS('Player Input'!$C$7:$C$226,A23,'Player Input'!$CI$7:$CI$226,"CS")</f>
        <v>6</v>
      </c>
      <c r="G23" s="43"/>
    </row>
    <row r="24" spans="1:7" x14ac:dyDescent="0.3">
      <c r="A24" s="57" t="s">
        <v>261</v>
      </c>
      <c r="C24" s="34">
        <f>COUNTIFS('Results Input'!$B$7:$B$226,'Team Stats'!$A24,'Results Input'!$D$7:$D$226,1)+COUNTIFS('Results Input'!$C$7:$C$226,'Team Stats'!$A24,'Results Input'!$D$7:$D$226,1)</f>
        <v>20</v>
      </c>
      <c r="D24" s="34">
        <f>COUNTIFS('Player List'!$H$3:$H$304,"&gt;0",'Player List'!$C$3:$C$304,'Team Stats'!$A24)</f>
        <v>11</v>
      </c>
      <c r="E24" s="34">
        <f>COUNTIFS('Player Input'!$U$7:$U$226,"&gt;0",'Player Input'!$B$7:$B$226,A24)+COUNTIFS('Player Input'!$W$7:$W$226,"&gt;0",'Player Input'!$B$7:$B$226,A24)+COUNTIFS('Player Input'!$AP$7:$AP$226,"&gt;0",'Player Input'!$C$7:$C$226,A24)+COUNTIFS('Player Input'!$AR$7:$AR$226,"&gt;0",'Player Input'!$C$7:$C$226,A24)</f>
        <v>3</v>
      </c>
      <c r="F24" s="34">
        <f>COUNTIFS('Player Input'!$B$7:$B$226,A24,'Player Input'!$BP$7:$BP$226,"CS")+COUNTIFS('Player Input'!$B$7:$B$226,A24,'Player Input'!$BQ$7:$BQ$226,"CS")+COUNTIFS('Player Input'!$B$7:$B$226,A24,'Player Input'!$BR$7:$BR$226,"CS")+COUNTIFS('Player Input'!$B$7:$B$226,A24,'Player Input'!$BS$7:$BS$226,"CS")+COUNTIFS('Player Input'!$B$7:$B$226,A24,'Player Input'!$BT$7:$BT$226,"CS")+COUNTIFS('Player Input'!$B$7:$B$226,A24,'Player Input'!$BU$7:$BU$226,"CS")+COUNTIFS('Player Input'!$B$7:$B$226,A24,'Player Input'!$BV$7:$BV$226,"CS")+COUNTIFS('Player Input'!$B$7:$B$226,A24,'Player Input'!$BW$7:$BW$226,"CS")+COUNTIFS('Player Input'!$B$7:$B$226,A24,'Player Input'!$BX$7:$BX$226,"CS")+COUNTIFS('Player Input'!$B$7:$B$226,A24,'Player Input'!$BY$7:$BY$226,"CS")+COUNTIFS('Player Input'!$C$7:$C$226,A24,'Player Input'!$BZ$7:$BZ$226,"CS")+COUNTIFS('Player Input'!$C$7:$C$226,A24,'Player Input'!$CA$7:$CA$226,"CS")+COUNTIFS('Player Input'!$C$7:$C$226,A24,'Player Input'!$CB$7:$CB$226,"CS")+COUNTIFS('Player Input'!$C$7:$C$226,A24,'Player Input'!$CC$7:$CC$226,"CS")+COUNTIFS('Player Input'!$C$7:$C$226,A24,'Player Input'!$CD$7:$CD$226,"CS")+COUNTIFS('Player Input'!$C$7:$C$226,A24,'Player Input'!$CE$7:$CE$226,"CS")+COUNTIFS('Player Input'!$C$7:$C$226,A24,'Player Input'!$CF$7:$CF$226,"CS")+COUNTIFS('Player Input'!$C$7:$C$226,A24,'Player Input'!$CG$7:$CG$226,"CS")+COUNTIFS('Player Input'!$C$7:$C$226,A24,'Player Input'!$CH$7:$CH$226,"CS")+COUNTIFS('Player Input'!$C$7:$C$226,A24,'Player Input'!$CI$7:$CI$226,"CS")</f>
        <v>0</v>
      </c>
      <c r="G24" s="43"/>
    </row>
    <row r="25" spans="1:7" x14ac:dyDescent="0.3">
      <c r="A25" s="57" t="s">
        <v>349</v>
      </c>
      <c r="C25" s="34">
        <f>COUNTIFS('Results Input'!$B$7:$B$226,'Team Stats'!$A25,'Results Input'!$D$7:$D$226,1)+COUNTIFS('Results Input'!$C$7:$C$226,'Team Stats'!$A25,'Results Input'!$D$7:$D$226,1)</f>
        <v>20</v>
      </c>
      <c r="D25" s="34">
        <f>COUNTIFS('Player List'!$H$3:$H$304,"&gt;0",'Player List'!$C$3:$C$304,'Team Stats'!$A25)</f>
        <v>10</v>
      </c>
      <c r="E25" s="34">
        <f>COUNTIFS('Player Input'!$U$7:$U$226,"&gt;0",'Player Input'!$B$7:$B$226,A25)+COUNTIFS('Player Input'!$W$7:$W$226,"&gt;0",'Player Input'!$B$7:$B$226,A25)+COUNTIFS('Player Input'!$AP$7:$AP$226,"&gt;0",'Player Input'!$C$7:$C$226,A25)+COUNTIFS('Player Input'!$AR$7:$AR$226,"&gt;0",'Player Input'!$C$7:$C$226,A25)</f>
        <v>0</v>
      </c>
      <c r="F25" s="34">
        <f>COUNTIFS('Player Input'!$B$7:$B$226,A25,'Player Input'!$BP$7:$BP$226,"CS")+COUNTIFS('Player Input'!$B$7:$B$226,A25,'Player Input'!$BQ$7:$BQ$226,"CS")+COUNTIFS('Player Input'!$B$7:$B$226,A25,'Player Input'!$BR$7:$BR$226,"CS")+COUNTIFS('Player Input'!$B$7:$B$226,A25,'Player Input'!$BS$7:$BS$226,"CS")+COUNTIFS('Player Input'!$B$7:$B$226,A25,'Player Input'!$BT$7:$BT$226,"CS")+COUNTIFS('Player Input'!$B$7:$B$226,A25,'Player Input'!$BU$7:$BU$226,"CS")+COUNTIFS('Player Input'!$B$7:$B$226,A25,'Player Input'!$BV$7:$BV$226,"CS")+COUNTIFS('Player Input'!$B$7:$B$226,A25,'Player Input'!$BW$7:$BW$226,"CS")+COUNTIFS('Player Input'!$B$7:$B$226,A25,'Player Input'!$BX$7:$BX$226,"CS")+COUNTIFS('Player Input'!$B$7:$B$226,A25,'Player Input'!$BY$7:$BY$226,"CS")+COUNTIFS('Player Input'!$C$7:$C$226,A25,'Player Input'!$BZ$7:$BZ$226,"CS")+COUNTIFS('Player Input'!$C$7:$C$226,A25,'Player Input'!$CA$7:$CA$226,"CS")+COUNTIFS('Player Input'!$C$7:$C$226,A25,'Player Input'!$CB$7:$CB$226,"CS")+COUNTIFS('Player Input'!$C$7:$C$226,A25,'Player Input'!$CC$7:$CC$226,"CS")+COUNTIFS('Player Input'!$C$7:$C$226,A25,'Player Input'!$CD$7:$CD$226,"CS")+COUNTIFS('Player Input'!$C$7:$C$226,A25,'Player Input'!$CE$7:$CE$226,"CS")+COUNTIFS('Player Input'!$C$7:$C$226,A25,'Player Input'!$CF$7:$CF$226,"CS")+COUNTIFS('Player Input'!$C$7:$C$226,A25,'Player Input'!$CG$7:$CG$226,"CS")+COUNTIFS('Player Input'!$C$7:$C$226,A25,'Player Input'!$CH$7:$CH$226,"CS")+COUNTIFS('Player Input'!$C$7:$C$226,A25,'Player Input'!$CI$7:$CI$226,"CS")</f>
        <v>2</v>
      </c>
      <c r="G25" s="43"/>
    </row>
    <row r="26" spans="1:7" ht="15" customHeight="1" x14ac:dyDescent="0.3">
      <c r="A26" s="57" t="s">
        <v>350</v>
      </c>
      <c r="C26" s="34">
        <f>COUNTIFS('Results Input'!$B$7:$B$226,'Team Stats'!$A26,'Results Input'!$D$7:$D$226,1)+COUNTIFS('Results Input'!$C$7:$C$226,'Team Stats'!$A26,'Results Input'!$D$7:$D$226,1)</f>
        <v>20</v>
      </c>
      <c r="D26" s="34">
        <f>COUNTIFS('Player List'!$H$3:$H$304,"&gt;0",'Player List'!$C$3:$C$304,'Team Stats'!$A26)</f>
        <v>9</v>
      </c>
      <c r="E26" s="34">
        <f>COUNTIFS('Player Input'!$U$7:$U$226,"&gt;0",'Player Input'!$B$7:$B$226,A26)+COUNTIFS('Player Input'!$W$7:$W$226,"&gt;0",'Player Input'!$B$7:$B$226,A26)+COUNTIFS('Player Input'!$AP$7:$AP$226,"&gt;0",'Player Input'!$C$7:$C$226,A26)+COUNTIFS('Player Input'!$AR$7:$AR$226,"&gt;0",'Player Input'!$C$7:$C$226,A26)</f>
        <v>0</v>
      </c>
      <c r="F26" s="34">
        <f>COUNTIFS('Player Input'!$B$7:$B$226,A26,'Player Input'!$BP$7:$BP$226,"CS")+COUNTIFS('Player Input'!$B$7:$B$226,A26,'Player Input'!$BQ$7:$BQ$226,"CS")+COUNTIFS('Player Input'!$B$7:$B$226,A26,'Player Input'!$BR$7:$BR$226,"CS")+COUNTIFS('Player Input'!$B$7:$B$226,A26,'Player Input'!$BS$7:$BS$226,"CS")+COUNTIFS('Player Input'!$B$7:$B$226,A26,'Player Input'!$BT$7:$BT$226,"CS")+COUNTIFS('Player Input'!$B$7:$B$226,A26,'Player Input'!$BU$7:$BU$226,"CS")+COUNTIFS('Player Input'!$B$7:$B$226,A26,'Player Input'!$BV$7:$BV$226,"CS")+COUNTIFS('Player Input'!$B$7:$B$226,A26,'Player Input'!$BW$7:$BW$226,"CS")+COUNTIFS('Player Input'!$B$7:$B$226,A26,'Player Input'!$BX$7:$BX$226,"CS")+COUNTIFS('Player Input'!$B$7:$B$226,A26,'Player Input'!$BY$7:$BY$226,"CS")+COUNTIFS('Player Input'!$C$7:$C$226,A26,'Player Input'!$BZ$7:$BZ$226,"CS")+COUNTIFS('Player Input'!$C$7:$C$226,A26,'Player Input'!$CA$7:$CA$226,"CS")+COUNTIFS('Player Input'!$C$7:$C$226,A26,'Player Input'!$CB$7:$CB$226,"CS")+COUNTIFS('Player Input'!$C$7:$C$226,A26,'Player Input'!$CC$7:$CC$226,"CS")+COUNTIFS('Player Input'!$C$7:$C$226,A26,'Player Input'!$CD$7:$CD$226,"CS")+COUNTIFS('Player Input'!$C$7:$C$226,A26,'Player Input'!$CE$7:$CE$226,"CS")+COUNTIFS('Player Input'!$C$7:$C$226,A26,'Player Input'!$CF$7:$CF$226,"CS")+COUNTIFS('Player Input'!$C$7:$C$226,A26,'Player Input'!$CG$7:$CG$226,"CS")+COUNTIFS('Player Input'!$C$7:$C$226,A26,'Player Input'!$CH$7:$CH$226,"CS")+COUNTIFS('Player Input'!$C$7:$C$226,A26,'Player Input'!$CI$7:$CI$226,"CS")</f>
        <v>9</v>
      </c>
      <c r="G26" s="43"/>
    </row>
    <row r="27" spans="1:7" ht="15" customHeight="1" x14ac:dyDescent="0.3">
      <c r="A27" s="57" t="s">
        <v>274</v>
      </c>
      <c r="C27" s="34">
        <f>COUNTIFS('Results Input'!$B$7:$B$226,'Team Stats'!$A27,'Results Input'!$D$7:$D$226,1)+COUNTIFS('Results Input'!$C$7:$C$226,'Team Stats'!$A27,'Results Input'!$D$7:$D$226,1)</f>
        <v>20</v>
      </c>
      <c r="D27" s="34">
        <f>COUNTIFS('Player List'!$H$3:$H$304,"&gt;0",'Player List'!$C$3:$C$304,'Team Stats'!$A27)</f>
        <v>10</v>
      </c>
      <c r="E27" s="34">
        <f>COUNTIFS('Player Input'!$U$7:$U$226,"&gt;0",'Player Input'!$B$7:$B$226,A27)+COUNTIFS('Player Input'!$W$7:$W$226,"&gt;0",'Player Input'!$B$7:$B$226,A27)+COUNTIFS('Player Input'!$AP$7:$AP$226,"&gt;0",'Player Input'!$C$7:$C$226,A27)+COUNTIFS('Player Input'!$AR$7:$AR$226,"&gt;0",'Player Input'!$C$7:$C$226,A27)</f>
        <v>4</v>
      </c>
      <c r="F27" s="34">
        <f>COUNTIFS('Player Input'!$B$7:$B$226,A27,'Player Input'!$BP$7:$BP$226,"CS")+COUNTIFS('Player Input'!$B$7:$B$226,A27,'Player Input'!$BQ$7:$BQ$226,"CS")+COUNTIFS('Player Input'!$B$7:$B$226,A27,'Player Input'!$BR$7:$BR$226,"CS")+COUNTIFS('Player Input'!$B$7:$B$226,A27,'Player Input'!$BS$7:$BS$226,"CS")+COUNTIFS('Player Input'!$B$7:$B$226,A27,'Player Input'!$BT$7:$BT$226,"CS")+COUNTIFS('Player Input'!$B$7:$B$226,A27,'Player Input'!$BU$7:$BU$226,"CS")+COUNTIFS('Player Input'!$B$7:$B$226,A27,'Player Input'!$BV$7:$BV$226,"CS")+COUNTIFS('Player Input'!$B$7:$B$226,A27,'Player Input'!$BW$7:$BW$226,"CS")+COUNTIFS('Player Input'!$B$7:$B$226,A27,'Player Input'!$BX$7:$BX$226,"CS")+COUNTIFS('Player Input'!$B$7:$B$226,A27,'Player Input'!$BY$7:$BY$226,"CS")+COUNTIFS('Player Input'!$C$7:$C$226,A27,'Player Input'!$BZ$7:$BZ$226,"CS")+COUNTIFS('Player Input'!$C$7:$C$226,A27,'Player Input'!$CA$7:$CA$226,"CS")+COUNTIFS('Player Input'!$C$7:$C$226,A27,'Player Input'!$CB$7:$CB$226,"CS")+COUNTIFS('Player Input'!$C$7:$C$226,A27,'Player Input'!$CC$7:$CC$226,"CS")+COUNTIFS('Player Input'!$C$7:$C$226,A27,'Player Input'!$CD$7:$CD$226,"CS")+COUNTIFS('Player Input'!$C$7:$C$226,A27,'Player Input'!$CE$7:$CE$226,"CS")+COUNTIFS('Player Input'!$C$7:$C$226,A27,'Player Input'!$CF$7:$CF$226,"CS")+COUNTIFS('Player Input'!$C$7:$C$226,A27,'Player Input'!$CG$7:$CG$226,"CS")+COUNTIFS('Player Input'!$C$7:$C$226,A27,'Player Input'!$CH$7:$CH$226,"CS")+COUNTIFS('Player Input'!$C$7:$C$226,A27,'Player Input'!$CI$7:$CI$226,"CS")</f>
        <v>1</v>
      </c>
      <c r="G27" s="43"/>
    </row>
    <row r="28" spans="1:7" ht="15" customHeight="1" x14ac:dyDescent="0.3">
      <c r="A28" s="57" t="s">
        <v>275</v>
      </c>
      <c r="C28" s="34">
        <f>COUNTIFS('Results Input'!$B$7:$B$226,'Team Stats'!$A28,'Results Input'!$D$7:$D$226,1)+COUNTIFS('Results Input'!$C$7:$C$226,'Team Stats'!$A28,'Results Input'!$D$7:$D$226,1)</f>
        <v>20</v>
      </c>
      <c r="D28" s="34">
        <f>COUNTIFS('Player List'!$H$3:$H$304,"&gt;0",'Player List'!$C$3:$C$304,'Team Stats'!$A28)</f>
        <v>12</v>
      </c>
      <c r="E28" s="34">
        <f>COUNTIFS('Player Input'!$U$7:$U$226,"&gt;0",'Player Input'!$B$7:$B$226,A28)+COUNTIFS('Player Input'!$W$7:$W$226,"&gt;0",'Player Input'!$B$7:$B$226,A28)+COUNTIFS('Player Input'!$AP$7:$AP$226,"&gt;0",'Player Input'!$C$7:$C$226,A28)+COUNTIFS('Player Input'!$AR$7:$AR$226,"&gt;0",'Player Input'!$C$7:$C$226,A28)</f>
        <v>2</v>
      </c>
      <c r="F28" s="34">
        <f>COUNTIFS('Player Input'!$B$7:$B$226,A28,'Player Input'!$BP$7:$BP$226,"CS")+COUNTIFS('Player Input'!$B$7:$B$226,A28,'Player Input'!$BQ$7:$BQ$226,"CS")+COUNTIFS('Player Input'!$B$7:$B$226,A28,'Player Input'!$BR$7:$BR$226,"CS")+COUNTIFS('Player Input'!$B$7:$B$226,A28,'Player Input'!$BS$7:$BS$226,"CS")+COUNTIFS('Player Input'!$B$7:$B$226,A28,'Player Input'!$BT$7:$BT$226,"CS")+COUNTIFS('Player Input'!$B$7:$B$226,A28,'Player Input'!$BU$7:$BU$226,"CS")+COUNTIFS('Player Input'!$B$7:$B$226,A28,'Player Input'!$BV$7:$BV$226,"CS")+COUNTIFS('Player Input'!$B$7:$B$226,A28,'Player Input'!$BW$7:$BW$226,"CS")+COUNTIFS('Player Input'!$B$7:$B$226,A28,'Player Input'!$BX$7:$BX$226,"CS")+COUNTIFS('Player Input'!$B$7:$B$226,A28,'Player Input'!$BY$7:$BY$226,"CS")+COUNTIFS('Player Input'!$C$7:$C$226,A28,'Player Input'!$BZ$7:$BZ$226,"CS")+COUNTIFS('Player Input'!$C$7:$C$226,A28,'Player Input'!$CA$7:$CA$226,"CS")+COUNTIFS('Player Input'!$C$7:$C$226,A28,'Player Input'!$CB$7:$CB$226,"CS")+COUNTIFS('Player Input'!$C$7:$C$226,A28,'Player Input'!$CC$7:$CC$226,"CS")+COUNTIFS('Player Input'!$C$7:$C$226,A28,'Player Input'!$CD$7:$CD$226,"CS")+COUNTIFS('Player Input'!$C$7:$C$226,A28,'Player Input'!$CE$7:$CE$226,"CS")+COUNTIFS('Player Input'!$C$7:$C$226,A28,'Player Input'!$CF$7:$CF$226,"CS")+COUNTIFS('Player Input'!$C$7:$C$226,A28,'Player Input'!$CG$7:$CG$226,"CS")+COUNTIFS('Player Input'!$C$7:$C$226,A28,'Player Input'!$CH$7:$CH$226,"CS")+COUNTIFS('Player Input'!$C$7:$C$226,A28,'Player Input'!$CI$7:$CI$226,"CS")</f>
        <v>0</v>
      </c>
      <c r="G28" s="43"/>
    </row>
    <row r="29" spans="1:7" x14ac:dyDescent="0.3">
      <c r="A29" s="42"/>
      <c r="C29" s="34"/>
      <c r="D29" s="34"/>
      <c r="E29" s="34"/>
      <c r="F29" s="34"/>
      <c r="G29" s="43"/>
    </row>
    <row r="30" spans="1:7" x14ac:dyDescent="0.3">
      <c r="A30" s="44"/>
      <c r="B30" s="45"/>
      <c r="C30" s="62"/>
      <c r="D30" s="63">
        <f>SUM(D7:D29)</f>
        <v>247</v>
      </c>
      <c r="E30" s="63">
        <f t="shared" ref="E30:F30" si="0">SUM(E7:E29)</f>
        <v>32</v>
      </c>
      <c r="F30" s="63">
        <f t="shared" si="0"/>
        <v>49</v>
      </c>
      <c r="G30" s="50"/>
    </row>
    <row r="31" spans="1:7" x14ac:dyDescent="0.3">
      <c r="A31" s="3"/>
    </row>
    <row r="32" spans="1:7" x14ac:dyDescent="0.3">
      <c r="A32" s="3"/>
    </row>
    <row r="33" spans="1:1" x14ac:dyDescent="0.3">
      <c r="A33" s="3"/>
    </row>
    <row r="34" spans="1:1" x14ac:dyDescent="0.3">
      <c r="A34" s="3"/>
    </row>
    <row r="35" spans="1:1" x14ac:dyDescent="0.3">
      <c r="A35" s="3"/>
    </row>
    <row r="36" spans="1:1" x14ac:dyDescent="0.3">
      <c r="A36" s="3"/>
    </row>
    <row r="37" spans="1:1" x14ac:dyDescent="0.3">
      <c r="A37" s="3"/>
    </row>
    <row r="38" spans="1:1" x14ac:dyDescent="0.3">
      <c r="A38" s="8"/>
    </row>
  </sheetData>
  <sortState xmlns:xlrd2="http://schemas.microsoft.com/office/spreadsheetml/2017/richdata2" ref="A8:A21">
    <sortCondition ref="A7"/>
  </sortState>
  <dataValidations disablePrompts="1" count="1">
    <dataValidation type="list" allowBlank="1" showInputMessage="1" showErrorMessage="1" error="Select a Team From the List" prompt="Select From List" sqref="B38:C38" xr:uid="{00000000-0002-0000-0700-000000000000}">
      <formula1>TeamNames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I27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9.109375" style="66"/>
    <col min="2" max="2" width="27.6640625" style="66" customWidth="1"/>
    <col min="3" max="3" width="24.44140625" style="2" customWidth="1"/>
    <col min="4" max="4" width="25.6640625" style="3" customWidth="1"/>
    <col min="5" max="5" width="17" style="3" customWidth="1"/>
    <col min="6" max="6" width="25.6640625" style="3" customWidth="1"/>
    <col min="7" max="7" width="6.6640625" style="3" customWidth="1"/>
    <col min="8" max="8" width="9.109375" style="34" customWidth="1"/>
    <col min="9" max="9" width="9.109375" style="3" customWidth="1"/>
    <col min="10" max="255" width="9.109375" style="3"/>
    <col min="256" max="256" width="24.44140625" style="3" customWidth="1"/>
    <col min="257" max="257" width="22.6640625" style="3" customWidth="1"/>
    <col min="258" max="258" width="17" style="3" customWidth="1"/>
    <col min="259" max="511" width="9.109375" style="3"/>
    <col min="512" max="512" width="24.44140625" style="3" customWidth="1"/>
    <col min="513" max="513" width="22.6640625" style="3" customWidth="1"/>
    <col min="514" max="514" width="17" style="3" customWidth="1"/>
    <col min="515" max="767" width="9.109375" style="3"/>
    <col min="768" max="768" width="24.44140625" style="3" customWidth="1"/>
    <col min="769" max="769" width="22.6640625" style="3" customWidth="1"/>
    <col min="770" max="770" width="17" style="3" customWidth="1"/>
    <col min="771" max="1023" width="9.109375" style="3"/>
    <col min="1024" max="1024" width="24.44140625" style="3" customWidth="1"/>
    <col min="1025" max="1025" width="22.6640625" style="3" customWidth="1"/>
    <col min="1026" max="1026" width="17" style="3" customWidth="1"/>
    <col min="1027" max="1279" width="9.109375" style="3"/>
    <col min="1280" max="1280" width="24.44140625" style="3" customWidth="1"/>
    <col min="1281" max="1281" width="22.6640625" style="3" customWidth="1"/>
    <col min="1282" max="1282" width="17" style="3" customWidth="1"/>
    <col min="1283" max="1535" width="9.109375" style="3"/>
    <col min="1536" max="1536" width="24.44140625" style="3" customWidth="1"/>
    <col min="1537" max="1537" width="22.6640625" style="3" customWidth="1"/>
    <col min="1538" max="1538" width="17" style="3" customWidth="1"/>
    <col min="1539" max="1791" width="9.109375" style="3"/>
    <col min="1792" max="1792" width="24.44140625" style="3" customWidth="1"/>
    <col min="1793" max="1793" width="22.6640625" style="3" customWidth="1"/>
    <col min="1794" max="1794" width="17" style="3" customWidth="1"/>
    <col min="1795" max="2047" width="9.109375" style="3"/>
    <col min="2048" max="2048" width="24.44140625" style="3" customWidth="1"/>
    <col min="2049" max="2049" width="22.6640625" style="3" customWidth="1"/>
    <col min="2050" max="2050" width="17" style="3" customWidth="1"/>
    <col min="2051" max="2303" width="9.109375" style="3"/>
    <col min="2304" max="2304" width="24.44140625" style="3" customWidth="1"/>
    <col min="2305" max="2305" width="22.6640625" style="3" customWidth="1"/>
    <col min="2306" max="2306" width="17" style="3" customWidth="1"/>
    <col min="2307" max="2559" width="9.109375" style="3"/>
    <col min="2560" max="2560" width="24.44140625" style="3" customWidth="1"/>
    <col min="2561" max="2561" width="22.6640625" style="3" customWidth="1"/>
    <col min="2562" max="2562" width="17" style="3" customWidth="1"/>
    <col min="2563" max="2815" width="9.109375" style="3"/>
    <col min="2816" max="2816" width="24.44140625" style="3" customWidth="1"/>
    <col min="2817" max="2817" width="22.6640625" style="3" customWidth="1"/>
    <col min="2818" max="2818" width="17" style="3" customWidth="1"/>
    <col min="2819" max="3071" width="9.109375" style="3"/>
    <col min="3072" max="3072" width="24.44140625" style="3" customWidth="1"/>
    <col min="3073" max="3073" width="22.6640625" style="3" customWidth="1"/>
    <col min="3074" max="3074" width="17" style="3" customWidth="1"/>
    <col min="3075" max="3327" width="9.109375" style="3"/>
    <col min="3328" max="3328" width="24.44140625" style="3" customWidth="1"/>
    <col min="3329" max="3329" width="22.6640625" style="3" customWidth="1"/>
    <col min="3330" max="3330" width="17" style="3" customWidth="1"/>
    <col min="3331" max="3583" width="9.109375" style="3"/>
    <col min="3584" max="3584" width="24.44140625" style="3" customWidth="1"/>
    <col min="3585" max="3585" width="22.6640625" style="3" customWidth="1"/>
    <col min="3586" max="3586" width="17" style="3" customWidth="1"/>
    <col min="3587" max="3839" width="9.109375" style="3"/>
    <col min="3840" max="3840" width="24.44140625" style="3" customWidth="1"/>
    <col min="3841" max="3841" width="22.6640625" style="3" customWidth="1"/>
    <col min="3842" max="3842" width="17" style="3" customWidth="1"/>
    <col min="3843" max="4095" width="9.109375" style="3"/>
    <col min="4096" max="4096" width="24.44140625" style="3" customWidth="1"/>
    <col min="4097" max="4097" width="22.6640625" style="3" customWidth="1"/>
    <col min="4098" max="4098" width="17" style="3" customWidth="1"/>
    <col min="4099" max="4351" width="9.109375" style="3"/>
    <col min="4352" max="4352" width="24.44140625" style="3" customWidth="1"/>
    <col min="4353" max="4353" width="22.6640625" style="3" customWidth="1"/>
    <col min="4354" max="4354" width="17" style="3" customWidth="1"/>
    <col min="4355" max="4607" width="9.109375" style="3"/>
    <col min="4608" max="4608" width="24.44140625" style="3" customWidth="1"/>
    <col min="4609" max="4609" width="22.6640625" style="3" customWidth="1"/>
    <col min="4610" max="4610" width="17" style="3" customWidth="1"/>
    <col min="4611" max="4863" width="9.109375" style="3"/>
    <col min="4864" max="4864" width="24.44140625" style="3" customWidth="1"/>
    <col min="4865" max="4865" width="22.6640625" style="3" customWidth="1"/>
    <col min="4866" max="4866" width="17" style="3" customWidth="1"/>
    <col min="4867" max="5119" width="9.109375" style="3"/>
    <col min="5120" max="5120" width="24.44140625" style="3" customWidth="1"/>
    <col min="5121" max="5121" width="22.6640625" style="3" customWidth="1"/>
    <col min="5122" max="5122" width="17" style="3" customWidth="1"/>
    <col min="5123" max="5375" width="9.109375" style="3"/>
    <col min="5376" max="5376" width="24.44140625" style="3" customWidth="1"/>
    <col min="5377" max="5377" width="22.6640625" style="3" customWidth="1"/>
    <col min="5378" max="5378" width="17" style="3" customWidth="1"/>
    <col min="5379" max="5631" width="9.109375" style="3"/>
    <col min="5632" max="5632" width="24.44140625" style="3" customWidth="1"/>
    <col min="5633" max="5633" width="22.6640625" style="3" customWidth="1"/>
    <col min="5634" max="5634" width="17" style="3" customWidth="1"/>
    <col min="5635" max="5887" width="9.109375" style="3"/>
    <col min="5888" max="5888" width="24.44140625" style="3" customWidth="1"/>
    <col min="5889" max="5889" width="22.6640625" style="3" customWidth="1"/>
    <col min="5890" max="5890" width="17" style="3" customWidth="1"/>
    <col min="5891" max="6143" width="9.109375" style="3"/>
    <col min="6144" max="6144" width="24.44140625" style="3" customWidth="1"/>
    <col min="6145" max="6145" width="22.6640625" style="3" customWidth="1"/>
    <col min="6146" max="6146" width="17" style="3" customWidth="1"/>
    <col min="6147" max="6399" width="9.109375" style="3"/>
    <col min="6400" max="6400" width="24.44140625" style="3" customWidth="1"/>
    <col min="6401" max="6401" width="22.6640625" style="3" customWidth="1"/>
    <col min="6402" max="6402" width="17" style="3" customWidth="1"/>
    <col min="6403" max="6655" width="9.109375" style="3"/>
    <col min="6656" max="6656" width="24.44140625" style="3" customWidth="1"/>
    <col min="6657" max="6657" width="22.6640625" style="3" customWidth="1"/>
    <col min="6658" max="6658" width="17" style="3" customWidth="1"/>
    <col min="6659" max="6911" width="9.109375" style="3"/>
    <col min="6912" max="6912" width="24.44140625" style="3" customWidth="1"/>
    <col min="6913" max="6913" width="22.6640625" style="3" customWidth="1"/>
    <col min="6914" max="6914" width="17" style="3" customWidth="1"/>
    <col min="6915" max="7167" width="9.109375" style="3"/>
    <col min="7168" max="7168" width="24.44140625" style="3" customWidth="1"/>
    <col min="7169" max="7169" width="22.6640625" style="3" customWidth="1"/>
    <col min="7170" max="7170" width="17" style="3" customWidth="1"/>
    <col min="7171" max="7423" width="9.109375" style="3"/>
    <col min="7424" max="7424" width="24.44140625" style="3" customWidth="1"/>
    <col min="7425" max="7425" width="22.6640625" style="3" customWidth="1"/>
    <col min="7426" max="7426" width="17" style="3" customWidth="1"/>
    <col min="7427" max="7679" width="9.109375" style="3"/>
    <col min="7680" max="7680" width="24.44140625" style="3" customWidth="1"/>
    <col min="7681" max="7681" width="22.6640625" style="3" customWidth="1"/>
    <col min="7682" max="7682" width="17" style="3" customWidth="1"/>
    <col min="7683" max="7935" width="9.109375" style="3"/>
    <col min="7936" max="7936" width="24.44140625" style="3" customWidth="1"/>
    <col min="7937" max="7937" width="22.6640625" style="3" customWidth="1"/>
    <col min="7938" max="7938" width="17" style="3" customWidth="1"/>
    <col min="7939" max="8191" width="9.109375" style="3"/>
    <col min="8192" max="8192" width="24.44140625" style="3" customWidth="1"/>
    <col min="8193" max="8193" width="22.6640625" style="3" customWidth="1"/>
    <col min="8194" max="8194" width="17" style="3" customWidth="1"/>
    <col min="8195" max="8447" width="9.109375" style="3"/>
    <col min="8448" max="8448" width="24.44140625" style="3" customWidth="1"/>
    <col min="8449" max="8449" width="22.6640625" style="3" customWidth="1"/>
    <col min="8450" max="8450" width="17" style="3" customWidth="1"/>
    <col min="8451" max="8703" width="9.109375" style="3"/>
    <col min="8704" max="8704" width="24.44140625" style="3" customWidth="1"/>
    <col min="8705" max="8705" width="22.6640625" style="3" customWidth="1"/>
    <col min="8706" max="8706" width="17" style="3" customWidth="1"/>
    <col min="8707" max="8959" width="9.109375" style="3"/>
    <col min="8960" max="8960" width="24.44140625" style="3" customWidth="1"/>
    <col min="8961" max="8961" width="22.6640625" style="3" customWidth="1"/>
    <col min="8962" max="8962" width="17" style="3" customWidth="1"/>
    <col min="8963" max="9215" width="9.109375" style="3"/>
    <col min="9216" max="9216" width="24.44140625" style="3" customWidth="1"/>
    <col min="9217" max="9217" width="22.6640625" style="3" customWidth="1"/>
    <col min="9218" max="9218" width="17" style="3" customWidth="1"/>
    <col min="9219" max="9471" width="9.109375" style="3"/>
    <col min="9472" max="9472" width="24.44140625" style="3" customWidth="1"/>
    <col min="9473" max="9473" width="22.6640625" style="3" customWidth="1"/>
    <col min="9474" max="9474" width="17" style="3" customWidth="1"/>
    <col min="9475" max="9727" width="9.109375" style="3"/>
    <col min="9728" max="9728" width="24.44140625" style="3" customWidth="1"/>
    <col min="9729" max="9729" width="22.6640625" style="3" customWidth="1"/>
    <col min="9730" max="9730" width="17" style="3" customWidth="1"/>
    <col min="9731" max="9983" width="9.109375" style="3"/>
    <col min="9984" max="9984" width="24.44140625" style="3" customWidth="1"/>
    <col min="9985" max="9985" width="22.6640625" style="3" customWidth="1"/>
    <col min="9986" max="9986" width="17" style="3" customWidth="1"/>
    <col min="9987" max="10239" width="9.109375" style="3"/>
    <col min="10240" max="10240" width="24.44140625" style="3" customWidth="1"/>
    <col min="10241" max="10241" width="22.6640625" style="3" customWidth="1"/>
    <col min="10242" max="10242" width="17" style="3" customWidth="1"/>
    <col min="10243" max="10495" width="9.109375" style="3"/>
    <col min="10496" max="10496" width="24.44140625" style="3" customWidth="1"/>
    <col min="10497" max="10497" width="22.6640625" style="3" customWidth="1"/>
    <col min="10498" max="10498" width="17" style="3" customWidth="1"/>
    <col min="10499" max="10751" width="9.109375" style="3"/>
    <col min="10752" max="10752" width="24.44140625" style="3" customWidth="1"/>
    <col min="10753" max="10753" width="22.6640625" style="3" customWidth="1"/>
    <col min="10754" max="10754" width="17" style="3" customWidth="1"/>
    <col min="10755" max="11007" width="9.109375" style="3"/>
    <col min="11008" max="11008" width="24.44140625" style="3" customWidth="1"/>
    <col min="11009" max="11009" width="22.6640625" style="3" customWidth="1"/>
    <col min="11010" max="11010" width="17" style="3" customWidth="1"/>
    <col min="11011" max="11263" width="9.109375" style="3"/>
    <col min="11264" max="11264" width="24.44140625" style="3" customWidth="1"/>
    <col min="11265" max="11265" width="22.6640625" style="3" customWidth="1"/>
    <col min="11266" max="11266" width="17" style="3" customWidth="1"/>
    <col min="11267" max="11519" width="9.109375" style="3"/>
    <col min="11520" max="11520" width="24.44140625" style="3" customWidth="1"/>
    <col min="11521" max="11521" width="22.6640625" style="3" customWidth="1"/>
    <col min="11522" max="11522" width="17" style="3" customWidth="1"/>
    <col min="11523" max="11775" width="9.109375" style="3"/>
    <col min="11776" max="11776" width="24.44140625" style="3" customWidth="1"/>
    <col min="11777" max="11777" width="22.6640625" style="3" customWidth="1"/>
    <col min="11778" max="11778" width="17" style="3" customWidth="1"/>
    <col min="11779" max="12031" width="9.109375" style="3"/>
    <col min="12032" max="12032" width="24.44140625" style="3" customWidth="1"/>
    <col min="12033" max="12033" width="22.6640625" style="3" customWidth="1"/>
    <col min="12034" max="12034" width="17" style="3" customWidth="1"/>
    <col min="12035" max="12287" width="9.109375" style="3"/>
    <col min="12288" max="12288" width="24.44140625" style="3" customWidth="1"/>
    <col min="12289" max="12289" width="22.6640625" style="3" customWidth="1"/>
    <col min="12290" max="12290" width="17" style="3" customWidth="1"/>
    <col min="12291" max="12543" width="9.109375" style="3"/>
    <col min="12544" max="12544" width="24.44140625" style="3" customWidth="1"/>
    <col min="12545" max="12545" width="22.6640625" style="3" customWidth="1"/>
    <col min="12546" max="12546" width="17" style="3" customWidth="1"/>
    <col min="12547" max="12799" width="9.109375" style="3"/>
    <col min="12800" max="12800" width="24.44140625" style="3" customWidth="1"/>
    <col min="12801" max="12801" width="22.6640625" style="3" customWidth="1"/>
    <col min="12802" max="12802" width="17" style="3" customWidth="1"/>
    <col min="12803" max="13055" width="9.109375" style="3"/>
    <col min="13056" max="13056" width="24.44140625" style="3" customWidth="1"/>
    <col min="13057" max="13057" width="22.6640625" style="3" customWidth="1"/>
    <col min="13058" max="13058" width="17" style="3" customWidth="1"/>
    <col min="13059" max="13311" width="9.109375" style="3"/>
    <col min="13312" max="13312" width="24.44140625" style="3" customWidth="1"/>
    <col min="13313" max="13313" width="22.6640625" style="3" customWidth="1"/>
    <col min="13314" max="13314" width="17" style="3" customWidth="1"/>
    <col min="13315" max="13567" width="9.109375" style="3"/>
    <col min="13568" max="13568" width="24.44140625" style="3" customWidth="1"/>
    <col min="13569" max="13569" width="22.6640625" style="3" customWidth="1"/>
    <col min="13570" max="13570" width="17" style="3" customWidth="1"/>
    <col min="13571" max="13823" width="9.109375" style="3"/>
    <col min="13824" max="13824" width="24.44140625" style="3" customWidth="1"/>
    <col min="13825" max="13825" width="22.6640625" style="3" customWidth="1"/>
    <col min="13826" max="13826" width="17" style="3" customWidth="1"/>
    <col min="13827" max="14079" width="9.109375" style="3"/>
    <col min="14080" max="14080" width="24.44140625" style="3" customWidth="1"/>
    <col min="14081" max="14081" width="22.6640625" style="3" customWidth="1"/>
    <col min="14082" max="14082" width="17" style="3" customWidth="1"/>
    <col min="14083" max="14335" width="9.109375" style="3"/>
    <col min="14336" max="14336" width="24.44140625" style="3" customWidth="1"/>
    <col min="14337" max="14337" width="22.6640625" style="3" customWidth="1"/>
    <col min="14338" max="14338" width="17" style="3" customWidth="1"/>
    <col min="14339" max="14591" width="9.109375" style="3"/>
    <col min="14592" max="14592" width="24.44140625" style="3" customWidth="1"/>
    <col min="14593" max="14593" width="22.6640625" style="3" customWidth="1"/>
    <col min="14594" max="14594" width="17" style="3" customWidth="1"/>
    <col min="14595" max="14847" width="9.109375" style="3"/>
    <col min="14848" max="14848" width="24.44140625" style="3" customWidth="1"/>
    <col min="14849" max="14849" width="22.6640625" style="3" customWidth="1"/>
    <col min="14850" max="14850" width="17" style="3" customWidth="1"/>
    <col min="14851" max="15103" width="9.109375" style="3"/>
    <col min="15104" max="15104" width="24.44140625" style="3" customWidth="1"/>
    <col min="15105" max="15105" width="22.6640625" style="3" customWidth="1"/>
    <col min="15106" max="15106" width="17" style="3" customWidth="1"/>
    <col min="15107" max="15359" width="9.109375" style="3"/>
    <col min="15360" max="15360" width="24.44140625" style="3" customWidth="1"/>
    <col min="15361" max="15361" width="22.6640625" style="3" customWidth="1"/>
    <col min="15362" max="15362" width="17" style="3" customWidth="1"/>
    <col min="15363" max="15615" width="9.109375" style="3"/>
    <col min="15616" max="15616" width="24.44140625" style="3" customWidth="1"/>
    <col min="15617" max="15617" width="22.6640625" style="3" customWidth="1"/>
    <col min="15618" max="15618" width="17" style="3" customWidth="1"/>
    <col min="15619" max="15871" width="9.109375" style="3"/>
    <col min="15872" max="15872" width="24.44140625" style="3" customWidth="1"/>
    <col min="15873" max="15873" width="22.6640625" style="3" customWidth="1"/>
    <col min="15874" max="15874" width="17" style="3" customWidth="1"/>
    <col min="15875" max="16127" width="9.109375" style="3"/>
    <col min="16128" max="16128" width="24.44140625" style="3" customWidth="1"/>
    <col min="16129" max="16129" width="22.6640625" style="3" customWidth="1"/>
    <col min="16130" max="16130" width="17" style="3" customWidth="1"/>
    <col min="16131" max="16384" width="9.109375" style="3"/>
  </cols>
  <sheetData>
    <row r="1" spans="1:9" ht="15.6" x14ac:dyDescent="0.3">
      <c r="A1" s="64" t="s">
        <v>388</v>
      </c>
      <c r="C1" s="65"/>
    </row>
    <row r="2" spans="1:9" ht="28.8" x14ac:dyDescent="0.3">
      <c r="B2" s="81" t="s">
        <v>285</v>
      </c>
      <c r="C2" s="59" t="s">
        <v>0</v>
      </c>
      <c r="D2" s="122" t="str">
        <f>IF(COUNTIF(I3:I275,2)&gt;0,"Cross Sub Infringement","OK")</f>
        <v>OK</v>
      </c>
      <c r="H2" s="67" t="s">
        <v>360</v>
      </c>
      <c r="I2" s="3" t="s">
        <v>357</v>
      </c>
    </row>
    <row r="3" spans="1:9" s="71" customFormat="1" x14ac:dyDescent="0.3">
      <c r="A3" s="69">
        <v>2</v>
      </c>
      <c r="B3" s="68" t="s">
        <v>40</v>
      </c>
      <c r="C3" s="68" t="s">
        <v>269</v>
      </c>
      <c r="D3" s="70" t="s">
        <v>62</v>
      </c>
      <c r="E3" s="70" t="s">
        <v>63</v>
      </c>
      <c r="F3" s="71" t="str">
        <f t="shared" ref="F3:F69" si="0">CONCATENATE(LEFT(E3,1)," ", D3)</f>
        <v>T DARRINGTON</v>
      </c>
      <c r="H3" s="80">
        <f>COUNTIF('Player Input'!$AU$7:$BN$226,'Player List'!A3)</f>
        <v>20</v>
      </c>
      <c r="I3" s="71">
        <f>COUNTIFS('Player Input'!$BP$7:$CI$226,"CS",'Player Input'!$AU$7:$BN$226,A3)</f>
        <v>1</v>
      </c>
    </row>
    <row r="4" spans="1:9" s="71" customFormat="1" x14ac:dyDescent="0.3">
      <c r="A4" s="69">
        <v>3</v>
      </c>
      <c r="B4" s="68" t="s">
        <v>40</v>
      </c>
      <c r="C4" s="68" t="s">
        <v>269</v>
      </c>
      <c r="D4" s="70" t="s">
        <v>43</v>
      </c>
      <c r="E4" s="70" t="s">
        <v>44</v>
      </c>
      <c r="F4" s="71" t="str">
        <f t="shared" si="0"/>
        <v>E EVANS</v>
      </c>
      <c r="H4" s="80">
        <f>COUNTIF('Player Input'!$AU$7:$BN$226,'Player List'!A4)</f>
        <v>20</v>
      </c>
      <c r="I4" s="71">
        <f>COUNTIFS('Player Input'!$BP$7:$CI$226,"CS",'Player Input'!$AU$7:$BN$226,A4)</f>
        <v>1</v>
      </c>
    </row>
    <row r="5" spans="1:9" s="71" customFormat="1" x14ac:dyDescent="0.3">
      <c r="A5" s="69">
        <v>4</v>
      </c>
      <c r="B5" s="68" t="s">
        <v>40</v>
      </c>
      <c r="C5" s="68" t="s">
        <v>269</v>
      </c>
      <c r="D5" s="70" t="s">
        <v>66</v>
      </c>
      <c r="E5" s="70" t="s">
        <v>67</v>
      </c>
      <c r="F5" s="71" t="str">
        <f t="shared" si="0"/>
        <v>R HANCOCK</v>
      </c>
      <c r="H5" s="80">
        <f>COUNTIF('Player Input'!$AU$7:$BN$226,'Player List'!A5)</f>
        <v>21</v>
      </c>
      <c r="I5" s="71">
        <f>COUNTIFS('Player Input'!$BP$7:$CI$226,"CS",'Player Input'!$AU$7:$BN$226,A5)</f>
        <v>0</v>
      </c>
    </row>
    <row r="6" spans="1:9" s="71" customFormat="1" x14ac:dyDescent="0.3">
      <c r="A6" s="69">
        <v>5</v>
      </c>
      <c r="B6" s="68" t="s">
        <v>40</v>
      </c>
      <c r="C6" s="68" t="s">
        <v>269</v>
      </c>
      <c r="D6" s="70" t="s">
        <v>50</v>
      </c>
      <c r="E6" s="70" t="s">
        <v>185</v>
      </c>
      <c r="F6" s="71" t="str">
        <f t="shared" si="0"/>
        <v>M MORTIMER</v>
      </c>
      <c r="H6" s="80">
        <f>COUNTIF('Player Input'!$AU$7:$BN$226,'Player List'!A6)</f>
        <v>20</v>
      </c>
      <c r="I6" s="71">
        <f>COUNTIFS('Player Input'!$BP$7:$CI$226,"CS",'Player Input'!$AU$7:$BN$226,A6)</f>
        <v>1</v>
      </c>
    </row>
    <row r="7" spans="1:9" s="71" customFormat="1" x14ac:dyDescent="0.3">
      <c r="A7" s="69">
        <v>8</v>
      </c>
      <c r="B7" s="68" t="s">
        <v>40</v>
      </c>
      <c r="C7" s="68" t="s">
        <v>269</v>
      </c>
      <c r="D7" s="70" t="s">
        <v>64</v>
      </c>
      <c r="E7" s="70" t="s">
        <v>56</v>
      </c>
      <c r="F7" s="71" t="str">
        <f t="shared" si="0"/>
        <v>D SYLVESTER</v>
      </c>
      <c r="H7" s="80">
        <f>COUNTIF('Player Input'!$AU$7:$BN$226,'Player List'!A7)</f>
        <v>15</v>
      </c>
      <c r="I7" s="71">
        <f>COUNTIFS('Player Input'!$BP$7:$CI$226,"CS",'Player Input'!$AU$7:$BN$226,A7)</f>
        <v>0</v>
      </c>
    </row>
    <row r="8" spans="1:9" s="71" customFormat="1" x14ac:dyDescent="0.3">
      <c r="A8" s="69">
        <v>11</v>
      </c>
      <c r="B8" s="68" t="s">
        <v>40</v>
      </c>
      <c r="C8" s="68" t="s">
        <v>269</v>
      </c>
      <c r="D8" s="70" t="s">
        <v>55</v>
      </c>
      <c r="E8" s="70" t="s">
        <v>56</v>
      </c>
      <c r="F8" s="71" t="str">
        <f t="shared" si="0"/>
        <v>D WARREN</v>
      </c>
      <c r="H8" s="80">
        <f>COUNTIF('Player Input'!$AU$7:$BN$226,'Player List'!A8)</f>
        <v>21</v>
      </c>
      <c r="I8" s="71">
        <f>COUNTIFS('Player Input'!$BP$7:$CI$226,"CS",'Player Input'!$AU$7:$BN$226,A8)</f>
        <v>1</v>
      </c>
    </row>
    <row r="9" spans="1:9" s="71" customFormat="1" x14ac:dyDescent="0.3">
      <c r="A9" s="69">
        <v>12</v>
      </c>
      <c r="B9" s="68" t="s">
        <v>40</v>
      </c>
      <c r="C9" s="68" t="s">
        <v>270</v>
      </c>
      <c r="D9" s="70" t="s">
        <v>69</v>
      </c>
      <c r="E9" s="70" t="s">
        <v>59</v>
      </c>
      <c r="F9" s="71" t="str">
        <f t="shared" si="0"/>
        <v>J BARRATT</v>
      </c>
      <c r="H9" s="80">
        <f>COUNTIF('Player Input'!$AU$7:$BN$226,'Player List'!A9)</f>
        <v>11</v>
      </c>
      <c r="I9" s="71">
        <f>COUNTIFS('Player Input'!$BP$7:$CI$226,"CS",'Player Input'!$AU$7:$BN$226,A9)</f>
        <v>0</v>
      </c>
    </row>
    <row r="10" spans="1:9" s="71" customFormat="1" x14ac:dyDescent="0.3">
      <c r="A10" s="69">
        <v>13</v>
      </c>
      <c r="B10" s="68" t="s">
        <v>40</v>
      </c>
      <c r="C10" s="68" t="s">
        <v>270</v>
      </c>
      <c r="D10" s="70" t="s">
        <v>60</v>
      </c>
      <c r="E10" s="70" t="s">
        <v>61</v>
      </c>
      <c r="F10" s="71" t="str">
        <f t="shared" si="0"/>
        <v>G BYWATER</v>
      </c>
      <c r="H10" s="80">
        <f>COUNTIF('Player Input'!$AU$7:$BN$226,'Player List'!A10)</f>
        <v>21</v>
      </c>
      <c r="I10" s="71">
        <f>COUNTIFS('Player Input'!$BP$7:$CI$226,"CS",'Player Input'!$AU$7:$BN$226,A10)</f>
        <v>1</v>
      </c>
    </row>
    <row r="11" spans="1:9" s="71" customFormat="1" x14ac:dyDescent="0.3">
      <c r="A11" s="69">
        <v>14</v>
      </c>
      <c r="B11" s="68" t="s">
        <v>40</v>
      </c>
      <c r="C11" s="68" t="s">
        <v>270</v>
      </c>
      <c r="D11" s="70" t="s">
        <v>60</v>
      </c>
      <c r="E11" s="70" t="s">
        <v>56</v>
      </c>
      <c r="F11" s="71" t="str">
        <f t="shared" si="0"/>
        <v>D BYWATER</v>
      </c>
      <c r="H11" s="80">
        <f>COUNTIF('Player Input'!$AU$7:$BN$226,'Player List'!A11)</f>
        <v>21</v>
      </c>
      <c r="I11" s="71">
        <f>COUNTIFS('Player Input'!$BP$7:$CI$226,"CS",'Player Input'!$AU$7:$BN$226,A11)</f>
        <v>1</v>
      </c>
    </row>
    <row r="12" spans="1:9" s="71" customFormat="1" x14ac:dyDescent="0.3">
      <c r="A12" s="69">
        <v>19</v>
      </c>
      <c r="B12" s="68" t="s">
        <v>40</v>
      </c>
      <c r="C12" s="68" t="s">
        <v>270</v>
      </c>
      <c r="D12" s="70" t="s">
        <v>58</v>
      </c>
      <c r="E12" s="70" t="s">
        <v>59</v>
      </c>
      <c r="F12" s="71" t="str">
        <f t="shared" si="0"/>
        <v>J OAKMAN</v>
      </c>
      <c r="H12" s="80">
        <f>COUNTIF('Player Input'!$AU$7:$BN$226,'Player List'!A12)</f>
        <v>10</v>
      </c>
      <c r="I12" s="71">
        <f>COUNTIFS('Player Input'!$BP$7:$CI$226,"CS",'Player Input'!$AU$7:$BN$226,A12)</f>
        <v>0</v>
      </c>
    </row>
    <row r="13" spans="1:9" s="71" customFormat="1" x14ac:dyDescent="0.3">
      <c r="A13" s="69">
        <v>21</v>
      </c>
      <c r="B13" s="68" t="s">
        <v>40</v>
      </c>
      <c r="C13" s="68" t="s">
        <v>270</v>
      </c>
      <c r="D13" s="70" t="s">
        <v>65</v>
      </c>
      <c r="E13" s="70" t="s">
        <v>71</v>
      </c>
      <c r="F13" s="71" t="str">
        <f t="shared" si="0"/>
        <v>O WATKINS</v>
      </c>
      <c r="H13" s="80">
        <f>COUNTIF('Player Input'!$AU$7:$BN$226,'Player List'!A13)</f>
        <v>11</v>
      </c>
      <c r="I13" s="71">
        <f>COUNTIFS('Player Input'!$BP$7:$CI$226,"CS",'Player Input'!$AU$7:$BN$226,A13)</f>
        <v>0</v>
      </c>
    </row>
    <row r="14" spans="1:9" s="71" customFormat="1" x14ac:dyDescent="0.3">
      <c r="A14" s="69">
        <v>23</v>
      </c>
      <c r="B14" s="68" t="s">
        <v>40</v>
      </c>
      <c r="C14" s="68" t="s">
        <v>270</v>
      </c>
      <c r="D14" s="70" t="s">
        <v>177</v>
      </c>
      <c r="E14" s="70" t="s">
        <v>222</v>
      </c>
      <c r="F14" s="71" t="str">
        <f t="shared" si="0"/>
        <v>R BELL</v>
      </c>
      <c r="H14" s="80">
        <f>COUNTIF('Player Input'!$AU$7:$BN$226,'Player List'!A14)</f>
        <v>10</v>
      </c>
      <c r="I14" s="71">
        <f>COUNTIFS('Player Input'!$BP$7:$CI$226,"CS",'Player Input'!$AU$7:$BN$226,A14)</f>
        <v>0</v>
      </c>
    </row>
    <row r="15" spans="1:9" s="71" customFormat="1" x14ac:dyDescent="0.3">
      <c r="A15" s="69">
        <v>24</v>
      </c>
      <c r="B15" s="68" t="s">
        <v>40</v>
      </c>
      <c r="C15" s="68" t="s">
        <v>270</v>
      </c>
      <c r="D15" s="70" t="s">
        <v>177</v>
      </c>
      <c r="E15" s="70" t="s">
        <v>286</v>
      </c>
      <c r="F15" s="71" t="str">
        <f t="shared" si="0"/>
        <v>M BELL</v>
      </c>
      <c r="H15" s="80">
        <f>COUNTIF('Player Input'!$AU$7:$BN$226,'Player List'!A15)</f>
        <v>7</v>
      </c>
      <c r="I15" s="71">
        <f>COUNTIFS('Player Input'!$BP$7:$CI$226,"CS",'Player Input'!$AU$7:$BN$226,A15)</f>
        <v>0</v>
      </c>
    </row>
    <row r="16" spans="1:9" s="71" customFormat="1" x14ac:dyDescent="0.3">
      <c r="A16" s="69">
        <v>27</v>
      </c>
      <c r="B16" s="68" t="s">
        <v>78</v>
      </c>
      <c r="C16" s="68" t="s">
        <v>260</v>
      </c>
      <c r="D16" s="70" t="s">
        <v>81</v>
      </c>
      <c r="E16" s="70" t="s">
        <v>46</v>
      </c>
      <c r="F16" s="71" t="str">
        <f t="shared" si="0"/>
        <v>B HESKETH</v>
      </c>
      <c r="H16" s="80">
        <f>COUNTIF('Player Input'!$AU$7:$BN$226,'Player List'!A16)</f>
        <v>18</v>
      </c>
      <c r="I16" s="71">
        <f>COUNTIFS('Player Input'!$BP$7:$CI$226,"CS",'Player Input'!$AU$7:$BN$226,A16)</f>
        <v>0</v>
      </c>
    </row>
    <row r="17" spans="1:9" s="71" customFormat="1" x14ac:dyDescent="0.3">
      <c r="A17" s="69">
        <v>29</v>
      </c>
      <c r="B17" s="68" t="s">
        <v>78</v>
      </c>
      <c r="C17" s="68" t="s">
        <v>260</v>
      </c>
      <c r="D17" s="70" t="s">
        <v>83</v>
      </c>
      <c r="E17" s="70" t="s">
        <v>77</v>
      </c>
      <c r="F17" s="71" t="str">
        <f t="shared" si="0"/>
        <v>I PORTER</v>
      </c>
      <c r="H17" s="80">
        <f>COUNTIF('Player Input'!$AU$7:$BN$226,'Player List'!A17)</f>
        <v>20</v>
      </c>
      <c r="I17" s="71">
        <f>COUNTIFS('Player Input'!$BP$7:$CI$226,"CS",'Player Input'!$AU$7:$BN$226,A17)</f>
        <v>0</v>
      </c>
    </row>
    <row r="18" spans="1:9" s="71" customFormat="1" x14ac:dyDescent="0.3">
      <c r="A18" s="69">
        <v>30</v>
      </c>
      <c r="B18" s="68" t="s">
        <v>78</v>
      </c>
      <c r="C18" s="68" t="s">
        <v>260</v>
      </c>
      <c r="D18" s="70" t="s">
        <v>85</v>
      </c>
      <c r="E18" s="70" t="s">
        <v>59</v>
      </c>
      <c r="F18" s="71" t="str">
        <f t="shared" si="0"/>
        <v>J CATON</v>
      </c>
      <c r="H18" s="80">
        <f>COUNTIF('Player Input'!$AU$7:$BN$226,'Player List'!A18)</f>
        <v>19</v>
      </c>
      <c r="I18" s="71">
        <f>COUNTIFS('Player Input'!$BP$7:$CI$226,"CS",'Player Input'!$AU$7:$BN$226,A18)</f>
        <v>0</v>
      </c>
    </row>
    <row r="19" spans="1:9" s="71" customFormat="1" x14ac:dyDescent="0.3">
      <c r="A19" s="69">
        <v>31</v>
      </c>
      <c r="B19" s="68" t="s">
        <v>78</v>
      </c>
      <c r="C19" s="68" t="s">
        <v>260</v>
      </c>
      <c r="D19" s="70" t="s">
        <v>86</v>
      </c>
      <c r="E19" s="70" t="s">
        <v>59</v>
      </c>
      <c r="F19" s="71" t="str">
        <f t="shared" si="0"/>
        <v>J BRYANT</v>
      </c>
      <c r="H19" s="80">
        <f>COUNTIF('Player Input'!$AU$7:$BN$226,'Player List'!A19)</f>
        <v>20</v>
      </c>
      <c r="I19" s="71">
        <f>COUNTIFS('Player Input'!$BP$7:$CI$226,"CS",'Player Input'!$AU$7:$BN$226,A19)</f>
        <v>0</v>
      </c>
    </row>
    <row r="20" spans="1:9" s="71" customFormat="1" x14ac:dyDescent="0.3">
      <c r="A20" s="69">
        <v>32</v>
      </c>
      <c r="B20" s="68" t="s">
        <v>78</v>
      </c>
      <c r="C20" s="68" t="s">
        <v>260</v>
      </c>
      <c r="D20" s="70" t="s">
        <v>87</v>
      </c>
      <c r="E20" s="70" t="s">
        <v>88</v>
      </c>
      <c r="F20" s="71" t="str">
        <f t="shared" si="0"/>
        <v>K O'CONNOR</v>
      </c>
      <c r="H20" s="80">
        <f>COUNTIF('Player Input'!$AU$7:$BN$226,'Player List'!A20)</f>
        <v>18</v>
      </c>
      <c r="I20" s="71">
        <f>COUNTIFS('Player Input'!$BP$7:$CI$226,"CS",'Player Input'!$AU$7:$BN$226,A20)</f>
        <v>0</v>
      </c>
    </row>
    <row r="21" spans="1:9" s="71" customFormat="1" x14ac:dyDescent="0.3">
      <c r="A21" s="69">
        <v>33</v>
      </c>
      <c r="B21" s="68" t="s">
        <v>78</v>
      </c>
      <c r="C21" s="68" t="s">
        <v>260</v>
      </c>
      <c r="D21" s="70" t="s">
        <v>89</v>
      </c>
      <c r="E21" s="70" t="s">
        <v>56</v>
      </c>
      <c r="F21" s="71" t="str">
        <f t="shared" si="0"/>
        <v>D TOLSON</v>
      </c>
      <c r="H21" s="80">
        <f>COUNTIF('Player Input'!$AU$7:$BN$226,'Player List'!A21)</f>
        <v>17</v>
      </c>
      <c r="I21" s="71">
        <f>COUNTIFS('Player Input'!$BP$7:$CI$226,"CS",'Player Input'!$AU$7:$BN$226,A21)</f>
        <v>0</v>
      </c>
    </row>
    <row r="22" spans="1:9" s="71" customFormat="1" x14ac:dyDescent="0.3">
      <c r="A22" s="69">
        <v>34</v>
      </c>
      <c r="B22" s="68" t="s">
        <v>78</v>
      </c>
      <c r="C22" s="68" t="s">
        <v>260</v>
      </c>
      <c r="D22" s="70" t="s">
        <v>90</v>
      </c>
      <c r="E22" s="70" t="s">
        <v>91</v>
      </c>
      <c r="F22" s="71" t="str">
        <f t="shared" si="0"/>
        <v>D BOTT</v>
      </c>
      <c r="H22" s="80">
        <f>COUNTIF('Player Input'!$AU$7:$BN$226,'Player List'!A22)</f>
        <v>19</v>
      </c>
      <c r="I22" s="71">
        <f>COUNTIFS('Player Input'!$BP$7:$CI$226,"CS",'Player Input'!$AU$7:$BN$226,A22)</f>
        <v>0</v>
      </c>
    </row>
    <row r="23" spans="1:9" s="71" customFormat="1" x14ac:dyDescent="0.3">
      <c r="A23" s="69">
        <v>35</v>
      </c>
      <c r="B23" s="68" t="s">
        <v>92</v>
      </c>
      <c r="C23" s="68" t="s">
        <v>12</v>
      </c>
      <c r="D23" s="70" t="s">
        <v>96</v>
      </c>
      <c r="E23" s="70" t="s">
        <v>49</v>
      </c>
      <c r="F23" s="71" t="str">
        <f t="shared" si="0"/>
        <v>P ELLIOTT</v>
      </c>
      <c r="H23" s="80">
        <f>COUNTIF('Player Input'!$AU$7:$BN$226,'Player List'!A23)</f>
        <v>20</v>
      </c>
      <c r="I23" s="71">
        <f>COUNTIFS('Player Input'!$BP$7:$CI$226,"CS",'Player Input'!$AU$7:$BN$226,A23)</f>
        <v>0</v>
      </c>
    </row>
    <row r="24" spans="1:9" s="71" customFormat="1" x14ac:dyDescent="0.3">
      <c r="A24" s="69">
        <v>37</v>
      </c>
      <c r="B24" s="68" t="s">
        <v>92</v>
      </c>
      <c r="C24" s="68" t="s">
        <v>12</v>
      </c>
      <c r="D24" s="70" t="s">
        <v>101</v>
      </c>
      <c r="E24" s="70" t="s">
        <v>53</v>
      </c>
      <c r="F24" s="71" t="str">
        <f t="shared" si="0"/>
        <v>J HEAVEN</v>
      </c>
      <c r="H24" s="80">
        <f>COUNTIF('Player Input'!$AU$7:$BN$226,'Player List'!A24)</f>
        <v>19</v>
      </c>
      <c r="I24" s="71">
        <f>COUNTIFS('Player Input'!$BP$7:$CI$226,"CS",'Player Input'!$AU$7:$BN$226,A24)</f>
        <v>0</v>
      </c>
    </row>
    <row r="25" spans="1:9" s="71" customFormat="1" x14ac:dyDescent="0.3">
      <c r="A25" s="69">
        <v>39</v>
      </c>
      <c r="B25" s="68" t="s">
        <v>92</v>
      </c>
      <c r="C25" s="68" t="s">
        <v>12</v>
      </c>
      <c r="D25" s="70" t="s">
        <v>74</v>
      </c>
      <c r="E25" s="70" t="s">
        <v>104</v>
      </c>
      <c r="F25" s="71" t="str">
        <f t="shared" si="0"/>
        <v>F JONES</v>
      </c>
      <c r="H25" s="80">
        <f>COUNTIF('Player Input'!$AU$7:$BN$226,'Player List'!A25)</f>
        <v>20</v>
      </c>
      <c r="I25" s="71">
        <f>COUNTIFS('Player Input'!$BP$7:$CI$226,"CS",'Player Input'!$AU$7:$BN$226,A25)</f>
        <v>0</v>
      </c>
    </row>
    <row r="26" spans="1:9" s="71" customFormat="1" x14ac:dyDescent="0.3">
      <c r="A26" s="69">
        <v>40</v>
      </c>
      <c r="B26" s="68" t="s">
        <v>92</v>
      </c>
      <c r="C26" s="68" t="s">
        <v>12</v>
      </c>
      <c r="D26" s="70" t="s">
        <v>97</v>
      </c>
      <c r="E26" s="70" t="s">
        <v>70</v>
      </c>
      <c r="F26" s="71" t="str">
        <f t="shared" si="0"/>
        <v>R LONDESBOROUGH</v>
      </c>
      <c r="H26" s="80">
        <f>COUNTIF('Player Input'!$AU$7:$BN$226,'Player List'!A26)</f>
        <v>20</v>
      </c>
      <c r="I26" s="71">
        <f>COUNTIFS('Player Input'!$BP$7:$CI$226,"CS",'Player Input'!$AU$7:$BN$226,A26)</f>
        <v>0</v>
      </c>
    </row>
    <row r="27" spans="1:9" s="71" customFormat="1" x14ac:dyDescent="0.3">
      <c r="A27" s="69">
        <v>41</v>
      </c>
      <c r="B27" s="68" t="s">
        <v>92</v>
      </c>
      <c r="C27" s="68" t="s">
        <v>12</v>
      </c>
      <c r="D27" s="70" t="s">
        <v>99</v>
      </c>
      <c r="E27" s="70" t="s">
        <v>100</v>
      </c>
      <c r="F27" s="71" t="str">
        <f t="shared" si="0"/>
        <v>V SMITH</v>
      </c>
      <c r="H27" s="80">
        <f>COUNTIF('Player Input'!$AU$7:$BN$226,'Player List'!A27)</f>
        <v>16</v>
      </c>
      <c r="I27" s="71">
        <f>COUNTIFS('Player Input'!$BP$7:$CI$226,"CS",'Player Input'!$AU$7:$BN$226,A27)</f>
        <v>0</v>
      </c>
    </row>
    <row r="28" spans="1:9" s="71" customFormat="1" x14ac:dyDescent="0.3">
      <c r="A28" s="69">
        <v>42</v>
      </c>
      <c r="B28" s="68" t="s">
        <v>92</v>
      </c>
      <c r="C28" s="68" t="s">
        <v>12</v>
      </c>
      <c r="D28" s="70" t="s">
        <v>47</v>
      </c>
      <c r="E28" s="70" t="s">
        <v>59</v>
      </c>
      <c r="F28" s="71" t="str">
        <f t="shared" si="0"/>
        <v>J WILLIAMS</v>
      </c>
      <c r="H28" s="80">
        <f>COUNTIF('Player Input'!$AU$7:$BN$226,'Player List'!A28)</f>
        <v>15</v>
      </c>
      <c r="I28" s="71">
        <f>COUNTIFS('Player Input'!$BP$7:$CI$226,"CS",'Player Input'!$AU$7:$BN$226,A28)</f>
        <v>0</v>
      </c>
    </row>
    <row r="29" spans="1:9" s="71" customFormat="1" x14ac:dyDescent="0.3">
      <c r="A29" s="69">
        <v>43</v>
      </c>
      <c r="B29" s="68" t="s">
        <v>106</v>
      </c>
      <c r="C29" s="68" t="s">
        <v>10</v>
      </c>
      <c r="D29" s="70" t="s">
        <v>107</v>
      </c>
      <c r="E29" s="70" t="s">
        <v>59</v>
      </c>
      <c r="F29" s="71" t="str">
        <f t="shared" si="0"/>
        <v>J STANNARD</v>
      </c>
      <c r="H29" s="80">
        <f>COUNTIF('Player Input'!$AU$7:$BN$226,'Player List'!A29)</f>
        <v>20</v>
      </c>
      <c r="I29" s="71">
        <f>COUNTIFS('Player Input'!$BP$7:$CI$226,"CS",'Player Input'!$AU$7:$BN$226,A29)</f>
        <v>0</v>
      </c>
    </row>
    <row r="30" spans="1:9" s="71" customFormat="1" x14ac:dyDescent="0.3">
      <c r="A30" s="69">
        <v>44</v>
      </c>
      <c r="B30" s="68" t="s">
        <v>106</v>
      </c>
      <c r="C30" s="68" t="s">
        <v>10</v>
      </c>
      <c r="D30" s="70" t="s">
        <v>107</v>
      </c>
      <c r="E30" s="70" t="s">
        <v>108</v>
      </c>
      <c r="F30" s="71" t="str">
        <f t="shared" si="0"/>
        <v>S STANNARD</v>
      </c>
      <c r="H30" s="80">
        <f>COUNTIF('Player Input'!$AU$7:$BN$226,'Player List'!A30)</f>
        <v>20</v>
      </c>
      <c r="I30" s="71">
        <f>COUNTIFS('Player Input'!$BP$7:$CI$226,"CS",'Player Input'!$AU$7:$BN$226,A30)</f>
        <v>0</v>
      </c>
    </row>
    <row r="31" spans="1:9" s="71" customFormat="1" x14ac:dyDescent="0.3">
      <c r="A31" s="69">
        <v>46</v>
      </c>
      <c r="B31" s="68" t="s">
        <v>235</v>
      </c>
      <c r="C31" s="68" t="s">
        <v>350</v>
      </c>
      <c r="D31" s="70" t="s">
        <v>113</v>
      </c>
      <c r="E31" s="70" t="s">
        <v>93</v>
      </c>
      <c r="F31" s="71" t="str">
        <f t="shared" si="0"/>
        <v>J COOPER</v>
      </c>
      <c r="H31" s="80">
        <f>COUNTIF('Player Input'!$AU$7:$BN$226,'Player List'!A31)</f>
        <v>18</v>
      </c>
      <c r="I31" s="71">
        <f>COUNTIFS('Player Input'!$BP$7:$CI$226,"CS",'Player Input'!$AU$7:$BN$226,A31)</f>
        <v>0</v>
      </c>
    </row>
    <row r="32" spans="1:9" s="71" customFormat="1" x14ac:dyDescent="0.3">
      <c r="A32" s="69">
        <v>47</v>
      </c>
      <c r="B32" s="68" t="s">
        <v>235</v>
      </c>
      <c r="C32" s="68" t="s">
        <v>350</v>
      </c>
      <c r="D32" s="70" t="s">
        <v>116</v>
      </c>
      <c r="E32" s="70" t="s">
        <v>68</v>
      </c>
      <c r="F32" s="71" t="str">
        <f t="shared" si="0"/>
        <v>B GANGE</v>
      </c>
      <c r="H32" s="80">
        <f>COUNTIF('Player Input'!$AU$7:$BN$226,'Player List'!A32)</f>
        <v>20</v>
      </c>
      <c r="I32" s="71">
        <f>COUNTIFS('Player Input'!$BP$7:$CI$226,"CS",'Player Input'!$AU$7:$BN$226,A32)</f>
        <v>0</v>
      </c>
    </row>
    <row r="33" spans="1:9" s="71" customFormat="1" x14ac:dyDescent="0.3">
      <c r="A33" s="69">
        <v>48</v>
      </c>
      <c r="B33" s="68" t="s">
        <v>235</v>
      </c>
      <c r="C33" s="68" t="s">
        <v>350</v>
      </c>
      <c r="D33" s="70" t="s">
        <v>116</v>
      </c>
      <c r="E33" s="70" t="s">
        <v>117</v>
      </c>
      <c r="F33" s="71" t="str">
        <f t="shared" si="0"/>
        <v>G GANGE</v>
      </c>
      <c r="H33" s="80">
        <f>COUNTIF('Player Input'!$AU$7:$BN$226,'Player List'!A33)</f>
        <v>19</v>
      </c>
      <c r="I33" s="71">
        <f>COUNTIFS('Player Input'!$BP$7:$CI$226,"CS",'Player Input'!$AU$7:$BN$226,A33)</f>
        <v>0</v>
      </c>
    </row>
    <row r="34" spans="1:9" s="71" customFormat="1" x14ac:dyDescent="0.3">
      <c r="A34" s="69">
        <v>49</v>
      </c>
      <c r="B34" s="68" t="s">
        <v>78</v>
      </c>
      <c r="C34" s="68" t="s">
        <v>260</v>
      </c>
      <c r="D34" s="70" t="s">
        <v>433</v>
      </c>
      <c r="E34" s="70" t="s">
        <v>118</v>
      </c>
      <c r="F34" s="71" t="str">
        <f t="shared" si="0"/>
        <v>L KEMP</v>
      </c>
      <c r="H34" s="80">
        <f>COUNTIF('Player Input'!$AU$7:$BN$226,'Player List'!A34)</f>
        <v>5</v>
      </c>
      <c r="I34" s="71">
        <f>COUNTIFS('Player Input'!$BP$7:$CI$226,"CS",'Player Input'!$AU$7:$BN$226,A34)</f>
        <v>0</v>
      </c>
    </row>
    <row r="35" spans="1:9" s="71" customFormat="1" x14ac:dyDescent="0.3">
      <c r="A35" s="69">
        <v>50</v>
      </c>
      <c r="B35" s="68" t="s">
        <v>106</v>
      </c>
      <c r="C35" s="68" t="s">
        <v>10</v>
      </c>
      <c r="D35" s="70" t="s">
        <v>45</v>
      </c>
      <c r="E35" s="70" t="s">
        <v>115</v>
      </c>
      <c r="F35" s="71" t="str">
        <f t="shared" si="0"/>
        <v>D GRIFFITHS</v>
      </c>
      <c r="H35" s="80">
        <f>COUNTIF('Player Input'!$AU$7:$BN$226,'Player List'!A35)</f>
        <v>20</v>
      </c>
      <c r="I35" s="71">
        <f>COUNTIFS('Player Input'!$BP$7:$CI$226,"CS",'Player Input'!$AU$7:$BN$226,A35)</f>
        <v>0</v>
      </c>
    </row>
    <row r="36" spans="1:9" s="71" customFormat="1" x14ac:dyDescent="0.3">
      <c r="A36" s="69">
        <v>52</v>
      </c>
      <c r="B36" s="68" t="s">
        <v>106</v>
      </c>
      <c r="C36" s="68" t="s">
        <v>10</v>
      </c>
      <c r="D36" s="70" t="s">
        <v>112</v>
      </c>
      <c r="E36" s="70" t="s">
        <v>49</v>
      </c>
      <c r="F36" s="71" t="str">
        <f t="shared" si="0"/>
        <v>P DAVIS</v>
      </c>
      <c r="H36" s="80">
        <f>COUNTIF('Player Input'!$AU$7:$BN$226,'Player List'!A36)</f>
        <v>19</v>
      </c>
      <c r="I36" s="71">
        <f>COUNTIFS('Player Input'!$BP$7:$CI$226,"CS",'Player Input'!$AU$7:$BN$226,A36)</f>
        <v>0</v>
      </c>
    </row>
    <row r="37" spans="1:9" s="71" customFormat="1" x14ac:dyDescent="0.3">
      <c r="A37" s="69">
        <v>53</v>
      </c>
      <c r="B37" s="68" t="s">
        <v>106</v>
      </c>
      <c r="C37" s="68" t="s">
        <v>10</v>
      </c>
      <c r="D37" s="70" t="s">
        <v>102</v>
      </c>
      <c r="E37" s="70" t="s">
        <v>103</v>
      </c>
      <c r="F37" s="71" t="str">
        <f t="shared" si="0"/>
        <v>C ROWLAND</v>
      </c>
      <c r="H37" s="80">
        <f>COUNTIF('Player Input'!$AU$7:$BN$226,'Player List'!A37)</f>
        <v>19</v>
      </c>
      <c r="I37" s="71">
        <f>COUNTIFS('Player Input'!$BP$7:$CI$226,"CS",'Player Input'!$AU$7:$BN$226,A37)</f>
        <v>0</v>
      </c>
    </row>
    <row r="38" spans="1:9" s="71" customFormat="1" x14ac:dyDescent="0.3">
      <c r="A38" s="69">
        <v>55</v>
      </c>
      <c r="B38" s="68" t="s">
        <v>119</v>
      </c>
      <c r="C38" s="68" t="s">
        <v>345</v>
      </c>
      <c r="D38" s="70" t="s">
        <v>120</v>
      </c>
      <c r="E38" s="70" t="s">
        <v>121</v>
      </c>
      <c r="F38" s="71" t="str">
        <f t="shared" si="0"/>
        <v>J LOVEYS</v>
      </c>
      <c r="H38" s="80">
        <f>COUNTIF('Player Input'!$AU$7:$BN$226,'Player List'!A38)</f>
        <v>1</v>
      </c>
      <c r="I38" s="71">
        <f>COUNTIFS('Player Input'!$BP$7:$CI$226,"CS",'Player Input'!$AU$7:$BN$226,A38)</f>
        <v>0</v>
      </c>
    </row>
    <row r="39" spans="1:9" s="71" customFormat="1" x14ac:dyDescent="0.3">
      <c r="A39" s="69">
        <v>57</v>
      </c>
      <c r="B39" s="68" t="s">
        <v>119</v>
      </c>
      <c r="C39" s="68" t="s">
        <v>345</v>
      </c>
      <c r="D39" s="70" t="s">
        <v>462</v>
      </c>
      <c r="E39" s="70" t="s">
        <v>463</v>
      </c>
      <c r="F39" s="71" t="str">
        <f t="shared" si="0"/>
        <v>K LOWES</v>
      </c>
      <c r="H39" s="80">
        <f>COUNTIF('Player Input'!$AU$7:$BN$226,'Player List'!A39)</f>
        <v>1</v>
      </c>
      <c r="I39" s="71">
        <f>COUNTIFS('Player Input'!$BP$7:$CI$226,"CS",'Player Input'!$AU$7:$BN$226,A39)</f>
        <v>0</v>
      </c>
    </row>
    <row r="40" spans="1:9" s="71" customFormat="1" x14ac:dyDescent="0.3">
      <c r="A40" s="69">
        <v>59</v>
      </c>
      <c r="B40" s="68" t="s">
        <v>119</v>
      </c>
      <c r="C40" s="68" t="s">
        <v>345</v>
      </c>
      <c r="D40" s="70" t="s">
        <v>124</v>
      </c>
      <c r="E40" s="70" t="s">
        <v>125</v>
      </c>
      <c r="F40" s="71" t="str">
        <f t="shared" si="0"/>
        <v>J BLEWITT</v>
      </c>
      <c r="H40" s="80">
        <f>COUNTIF('Player Input'!$AU$7:$BN$226,'Player List'!A40)</f>
        <v>21</v>
      </c>
      <c r="I40" s="71">
        <f>COUNTIFS('Player Input'!$BP$7:$CI$226,"CS",'Player Input'!$AU$7:$BN$226,A40)</f>
        <v>1</v>
      </c>
    </row>
    <row r="41" spans="1:9" s="71" customFormat="1" x14ac:dyDescent="0.3">
      <c r="A41" s="69">
        <v>60</v>
      </c>
      <c r="B41" s="68" t="s">
        <v>119</v>
      </c>
      <c r="C41" s="68" t="s">
        <v>346</v>
      </c>
      <c r="D41" s="70" t="s">
        <v>131</v>
      </c>
      <c r="E41" s="70" t="s">
        <v>59</v>
      </c>
      <c r="F41" s="71" t="str">
        <f t="shared" si="0"/>
        <v>J KING</v>
      </c>
      <c r="H41" s="80">
        <f>COUNTIF('Player Input'!$AU$7:$BN$226,'Player List'!A41)</f>
        <v>12</v>
      </c>
      <c r="I41" s="71">
        <f>COUNTIFS('Player Input'!$BP$7:$CI$226,"CS",'Player Input'!$AU$7:$BN$226,A41)</f>
        <v>0</v>
      </c>
    </row>
    <row r="42" spans="1:9" s="71" customFormat="1" x14ac:dyDescent="0.3">
      <c r="A42" s="69">
        <v>61</v>
      </c>
      <c r="B42" s="68" t="s">
        <v>119</v>
      </c>
      <c r="C42" s="68" t="s">
        <v>345</v>
      </c>
      <c r="D42" s="70" t="s">
        <v>129</v>
      </c>
      <c r="E42" s="70" t="s">
        <v>130</v>
      </c>
      <c r="F42" s="71" t="str">
        <f t="shared" si="0"/>
        <v>E CLUTTERBUCK</v>
      </c>
      <c r="H42" s="80">
        <f>COUNTIF('Player Input'!$AU$7:$BN$226,'Player List'!A42)</f>
        <v>9</v>
      </c>
      <c r="I42" s="71">
        <f>COUNTIFS('Player Input'!$BP$7:$CI$226,"CS",'Player Input'!$AU$7:$BN$226,A42)</f>
        <v>1</v>
      </c>
    </row>
    <row r="43" spans="1:9" s="71" customFormat="1" x14ac:dyDescent="0.3">
      <c r="A43" s="69">
        <v>62</v>
      </c>
      <c r="B43" s="68" t="s">
        <v>235</v>
      </c>
      <c r="C43" s="68" t="s">
        <v>350</v>
      </c>
      <c r="D43" s="70" t="s">
        <v>137</v>
      </c>
      <c r="E43" s="70" t="s">
        <v>56</v>
      </c>
      <c r="F43" s="71" t="str">
        <f t="shared" si="0"/>
        <v>D REES</v>
      </c>
      <c r="H43" s="80">
        <f>COUNTIF('Player Input'!$AU$7:$BN$226,'Player List'!A43)</f>
        <v>15</v>
      </c>
      <c r="I43" s="71">
        <f>COUNTIFS('Player Input'!$BP$7:$CI$226,"CS",'Player Input'!$AU$7:$BN$226,A43)</f>
        <v>0</v>
      </c>
    </row>
    <row r="44" spans="1:9" s="71" customFormat="1" x14ac:dyDescent="0.3">
      <c r="A44" s="69">
        <v>63</v>
      </c>
      <c r="B44" s="68" t="s">
        <v>235</v>
      </c>
      <c r="C44" s="68" t="s">
        <v>350</v>
      </c>
      <c r="D44" s="70" t="s">
        <v>137</v>
      </c>
      <c r="E44" s="70" t="s">
        <v>138</v>
      </c>
      <c r="F44" s="71" t="str">
        <f t="shared" si="0"/>
        <v>D REES</v>
      </c>
      <c r="H44" s="80">
        <f>COUNTIF('Player Input'!$AU$7:$BN$226,'Player List'!A44)</f>
        <v>10</v>
      </c>
      <c r="I44" s="71">
        <f>COUNTIFS('Player Input'!$BP$7:$CI$226,"CS",'Player Input'!$AU$7:$BN$226,A44)</f>
        <v>0</v>
      </c>
    </row>
    <row r="45" spans="1:9" s="71" customFormat="1" x14ac:dyDescent="0.3">
      <c r="A45" s="69">
        <v>64</v>
      </c>
      <c r="B45" s="68" t="s">
        <v>119</v>
      </c>
      <c r="C45" s="68" t="s">
        <v>345</v>
      </c>
      <c r="D45" s="70" t="s">
        <v>135</v>
      </c>
      <c r="E45" s="70" t="s">
        <v>136</v>
      </c>
      <c r="F45" s="71" t="str">
        <f t="shared" si="0"/>
        <v>R MILLINGTON</v>
      </c>
      <c r="H45" s="80">
        <f>COUNTIF('Player Input'!$AU$7:$BN$226,'Player List'!A45)</f>
        <v>18</v>
      </c>
      <c r="I45" s="71">
        <f>COUNTIFS('Player Input'!$BP$7:$CI$226,"CS",'Player Input'!$AU$7:$BN$226,A45)</f>
        <v>0</v>
      </c>
    </row>
    <row r="46" spans="1:9" s="71" customFormat="1" x14ac:dyDescent="0.3">
      <c r="A46" s="69">
        <v>65</v>
      </c>
      <c r="B46" s="68" t="s">
        <v>119</v>
      </c>
      <c r="C46" s="68" t="s">
        <v>346</v>
      </c>
      <c r="D46" s="70" t="s">
        <v>122</v>
      </c>
      <c r="E46" s="70" t="s">
        <v>123</v>
      </c>
      <c r="F46" s="71" t="str">
        <f t="shared" si="0"/>
        <v>A BARLOW</v>
      </c>
      <c r="H46" s="80">
        <f>COUNTIF('Player Input'!$AU$7:$BN$226,'Player List'!A46)</f>
        <v>20</v>
      </c>
      <c r="I46" s="71">
        <f>COUNTIFS('Player Input'!$BP$7:$CI$226,"CS",'Player Input'!$AU$7:$BN$226,A46)</f>
        <v>1</v>
      </c>
    </row>
    <row r="47" spans="1:9" s="71" customFormat="1" x14ac:dyDescent="0.3">
      <c r="A47" s="69">
        <v>66</v>
      </c>
      <c r="B47" s="68" t="s">
        <v>119</v>
      </c>
      <c r="C47" s="68" t="s">
        <v>346</v>
      </c>
      <c r="D47" s="70" t="s">
        <v>132</v>
      </c>
      <c r="E47" s="70" t="s">
        <v>133</v>
      </c>
      <c r="F47" s="71" t="str">
        <f t="shared" si="0"/>
        <v>H RENFIELD</v>
      </c>
      <c r="H47" s="80">
        <f>COUNTIF('Player Input'!$AU$7:$BN$226,'Player List'!A47)</f>
        <v>21</v>
      </c>
      <c r="I47" s="71">
        <f>COUNTIFS('Player Input'!$BP$7:$CI$226,"CS",'Player Input'!$AU$7:$BN$226,A47)</f>
        <v>1</v>
      </c>
    </row>
    <row r="48" spans="1:9" s="71" customFormat="1" x14ac:dyDescent="0.3">
      <c r="A48" s="69">
        <v>68</v>
      </c>
      <c r="B48" s="68" t="s">
        <v>119</v>
      </c>
      <c r="C48" s="68" t="s">
        <v>345</v>
      </c>
      <c r="D48" s="70" t="s">
        <v>134</v>
      </c>
      <c r="E48" s="70" t="s">
        <v>115</v>
      </c>
      <c r="F48" s="71" t="str">
        <f t="shared" si="0"/>
        <v>D WADLEY</v>
      </c>
      <c r="H48" s="80">
        <f>COUNTIF('Player Input'!$AU$7:$BN$226,'Player List'!A48)</f>
        <v>9</v>
      </c>
      <c r="I48" s="71">
        <f>COUNTIFS('Player Input'!$BP$7:$CI$226,"CS",'Player Input'!$AU$7:$BN$226,A48)</f>
        <v>0</v>
      </c>
    </row>
    <row r="49" spans="1:9" s="71" customFormat="1" x14ac:dyDescent="0.3">
      <c r="A49" s="69">
        <v>69</v>
      </c>
      <c r="B49" s="68" t="s">
        <v>119</v>
      </c>
      <c r="C49" s="68" t="s">
        <v>346</v>
      </c>
      <c r="D49" s="70" t="s">
        <v>126</v>
      </c>
      <c r="E49" s="70" t="s">
        <v>127</v>
      </c>
      <c r="F49" s="71" t="str">
        <f t="shared" si="0"/>
        <v>J TAYLOR</v>
      </c>
      <c r="H49" s="80">
        <f>COUNTIF('Player Input'!$AU$7:$BN$226,'Player List'!A49)</f>
        <v>20</v>
      </c>
      <c r="I49" s="71">
        <f>COUNTIFS('Player Input'!$BP$7:$CI$226,"CS",'Player Input'!$AU$7:$BN$226,A49)</f>
        <v>1</v>
      </c>
    </row>
    <row r="50" spans="1:9" s="71" customFormat="1" x14ac:dyDescent="0.3">
      <c r="A50" s="69">
        <v>70</v>
      </c>
      <c r="B50" s="68" t="s">
        <v>119</v>
      </c>
      <c r="C50" s="68" t="s">
        <v>345</v>
      </c>
      <c r="D50" s="70" t="s">
        <v>287</v>
      </c>
      <c r="E50" s="70" t="s">
        <v>288</v>
      </c>
      <c r="F50" s="71" t="str">
        <f t="shared" si="0"/>
        <v>B HAYWARD</v>
      </c>
      <c r="H50" s="80">
        <f>COUNTIF('Player Input'!$AU$7:$BN$226,'Player List'!A50)</f>
        <v>7</v>
      </c>
      <c r="I50" s="71">
        <f>COUNTIFS('Player Input'!$BP$7:$CI$226,"CS",'Player Input'!$AU$7:$BN$226,A50)</f>
        <v>0</v>
      </c>
    </row>
    <row r="51" spans="1:9" s="71" customFormat="1" x14ac:dyDescent="0.3">
      <c r="A51" s="69">
        <v>71</v>
      </c>
      <c r="B51" s="68" t="s">
        <v>139</v>
      </c>
      <c r="C51" s="68" t="s">
        <v>347</v>
      </c>
      <c r="D51" s="70" t="s">
        <v>141</v>
      </c>
      <c r="E51" s="70" t="s">
        <v>142</v>
      </c>
      <c r="F51" s="71" t="str">
        <f t="shared" si="0"/>
        <v>J PEARCE</v>
      </c>
      <c r="H51" s="80">
        <f>COUNTIF('Player Input'!$AU$7:$BN$226,'Player List'!A51)</f>
        <v>8</v>
      </c>
      <c r="I51" s="71">
        <f>COUNTIFS('Player Input'!$BP$7:$CI$226,"CS",'Player Input'!$AU$7:$BN$226,A51)</f>
        <v>0</v>
      </c>
    </row>
    <row r="52" spans="1:9" s="71" customFormat="1" x14ac:dyDescent="0.3">
      <c r="A52" s="69">
        <v>72</v>
      </c>
      <c r="B52" s="68" t="s">
        <v>139</v>
      </c>
      <c r="C52" s="68" t="s">
        <v>347</v>
      </c>
      <c r="D52" s="70" t="s">
        <v>143</v>
      </c>
      <c r="E52" s="70" t="s">
        <v>144</v>
      </c>
      <c r="F52" s="71" t="str">
        <f t="shared" si="0"/>
        <v>H VITALE</v>
      </c>
      <c r="H52" s="80">
        <f>COUNTIF('Player Input'!$AU$7:$BN$226,'Player List'!A52)</f>
        <v>19</v>
      </c>
      <c r="I52" s="71">
        <f>COUNTIFS('Player Input'!$BP$7:$CI$226,"CS",'Player Input'!$AU$7:$BN$226,A52)</f>
        <v>0</v>
      </c>
    </row>
    <row r="53" spans="1:9" s="71" customFormat="1" x14ac:dyDescent="0.3">
      <c r="A53" s="69">
        <v>73</v>
      </c>
      <c r="B53" s="68" t="s">
        <v>139</v>
      </c>
      <c r="C53" s="68" t="s">
        <v>347</v>
      </c>
      <c r="D53" s="70" t="s">
        <v>143</v>
      </c>
      <c r="E53" s="70" t="s">
        <v>51</v>
      </c>
      <c r="F53" s="71" t="str">
        <f t="shared" si="0"/>
        <v>T VITALE</v>
      </c>
      <c r="H53" s="80">
        <f>COUNTIF('Player Input'!$AU$7:$BN$226,'Player List'!A53)</f>
        <v>21</v>
      </c>
      <c r="I53" s="71">
        <f>COUNTIFS('Player Input'!$BP$7:$CI$226,"CS",'Player Input'!$AU$7:$BN$226,A53)</f>
        <v>0</v>
      </c>
    </row>
    <row r="54" spans="1:9" s="71" customFormat="1" x14ac:dyDescent="0.3">
      <c r="A54" s="69">
        <v>75</v>
      </c>
      <c r="B54" s="68" t="s">
        <v>139</v>
      </c>
      <c r="C54" s="68" t="s">
        <v>347</v>
      </c>
      <c r="D54" s="70" t="s">
        <v>145</v>
      </c>
      <c r="E54" s="70" t="s">
        <v>80</v>
      </c>
      <c r="F54" s="71" t="str">
        <f t="shared" si="0"/>
        <v>S WHITTINGHAM</v>
      </c>
      <c r="H54" s="80">
        <f>COUNTIF('Player Input'!$AU$7:$BN$226,'Player List'!A54)</f>
        <v>20</v>
      </c>
      <c r="I54" s="71">
        <f>COUNTIFS('Player Input'!$BP$7:$CI$226,"CS",'Player Input'!$AU$7:$BN$226,A54)</f>
        <v>0</v>
      </c>
    </row>
    <row r="55" spans="1:9" s="71" customFormat="1" x14ac:dyDescent="0.3">
      <c r="A55" s="69">
        <v>76</v>
      </c>
      <c r="B55" s="68" t="s">
        <v>139</v>
      </c>
      <c r="C55" s="68" t="s">
        <v>348</v>
      </c>
      <c r="D55" s="70" t="s">
        <v>146</v>
      </c>
      <c r="E55" s="70" t="s">
        <v>147</v>
      </c>
      <c r="F55" s="71" t="str">
        <f t="shared" si="0"/>
        <v>H HIRD</v>
      </c>
      <c r="H55" s="80">
        <f>COUNTIF('Player Input'!$AU$7:$BN$226,'Player List'!A55)</f>
        <v>16</v>
      </c>
      <c r="I55" s="71">
        <f>COUNTIFS('Player Input'!$BP$7:$CI$226,"CS",'Player Input'!$AU$7:$BN$226,A55)</f>
        <v>0</v>
      </c>
    </row>
    <row r="56" spans="1:9" s="71" customFormat="1" x14ac:dyDescent="0.3">
      <c r="A56" s="69">
        <v>77</v>
      </c>
      <c r="B56" s="68" t="s">
        <v>139</v>
      </c>
      <c r="C56" s="68" t="s">
        <v>348</v>
      </c>
      <c r="D56" s="71" t="s">
        <v>155</v>
      </c>
      <c r="E56" s="71" t="s">
        <v>53</v>
      </c>
      <c r="F56" s="71" t="str">
        <f t="shared" si="0"/>
        <v>J AUSTIN</v>
      </c>
      <c r="H56" s="80">
        <f>COUNTIF('Player Input'!$AU$7:$BN$226,'Player List'!A56)</f>
        <v>16</v>
      </c>
      <c r="I56" s="71">
        <f>COUNTIFS('Player Input'!$BP$7:$CI$226,"CS",'Player Input'!$AU$7:$BN$226,A56)</f>
        <v>0</v>
      </c>
    </row>
    <row r="57" spans="1:9" s="71" customFormat="1" x14ac:dyDescent="0.3">
      <c r="A57" s="69">
        <v>79</v>
      </c>
      <c r="B57" s="68" t="s">
        <v>139</v>
      </c>
      <c r="C57" s="68" t="s">
        <v>347</v>
      </c>
      <c r="D57" s="71" t="s">
        <v>151</v>
      </c>
      <c r="E57" s="71" t="s">
        <v>152</v>
      </c>
      <c r="F57" s="71" t="str">
        <f t="shared" si="0"/>
        <v>A WYE</v>
      </c>
      <c r="H57" s="80">
        <f>COUNTIF('Player Input'!$AU$7:$BN$226,'Player List'!A57)</f>
        <v>13</v>
      </c>
      <c r="I57" s="71">
        <f>COUNTIFS('Player Input'!$BP$7:$CI$226,"CS",'Player Input'!$AU$7:$BN$226,A57)</f>
        <v>0</v>
      </c>
    </row>
    <row r="58" spans="1:9" s="71" customFormat="1" x14ac:dyDescent="0.3">
      <c r="A58" s="69">
        <v>80</v>
      </c>
      <c r="B58" s="68" t="s">
        <v>139</v>
      </c>
      <c r="C58" s="68" t="s">
        <v>347</v>
      </c>
      <c r="D58" s="71" t="s">
        <v>157</v>
      </c>
      <c r="E58" s="71" t="s">
        <v>72</v>
      </c>
      <c r="F58" s="71" t="str">
        <f t="shared" si="0"/>
        <v>J LACEY</v>
      </c>
      <c r="H58" s="80">
        <f>COUNTIF('Player Input'!$AU$7:$BN$226,'Player List'!A58)</f>
        <v>0</v>
      </c>
      <c r="I58" s="71">
        <f>COUNTIFS('Player Input'!$BP$7:$CI$226,"CS",'Player Input'!$AU$7:$BN$226,A58)</f>
        <v>0</v>
      </c>
    </row>
    <row r="59" spans="1:9" s="71" customFormat="1" x14ac:dyDescent="0.3">
      <c r="A59" s="69">
        <v>81</v>
      </c>
      <c r="B59" s="68" t="s">
        <v>139</v>
      </c>
      <c r="C59" s="68" t="s">
        <v>347</v>
      </c>
      <c r="D59" s="70" t="s">
        <v>140</v>
      </c>
      <c r="E59" s="70" t="s">
        <v>118</v>
      </c>
      <c r="F59" s="71" t="str">
        <f t="shared" si="0"/>
        <v>L PHILLIPS</v>
      </c>
      <c r="H59" s="80">
        <f>COUNTIF('Player Input'!$AU$7:$BN$226,'Player List'!A59)</f>
        <v>19</v>
      </c>
      <c r="I59" s="71">
        <f>COUNTIFS('Player Input'!$BP$7:$CI$226,"CS",'Player Input'!$AU$7:$BN$226,A59)</f>
        <v>0</v>
      </c>
    </row>
    <row r="60" spans="1:9" s="71" customFormat="1" x14ac:dyDescent="0.3">
      <c r="A60" s="69">
        <v>82</v>
      </c>
      <c r="B60" s="68" t="s">
        <v>139</v>
      </c>
      <c r="C60" s="68" t="s">
        <v>347</v>
      </c>
      <c r="D60" s="70" t="s">
        <v>156</v>
      </c>
      <c r="E60" s="70" t="s">
        <v>82</v>
      </c>
      <c r="F60" s="71" t="str">
        <f t="shared" si="0"/>
        <v>C BOYSE</v>
      </c>
      <c r="H60" s="80">
        <f>COUNTIF('Player Input'!$AU$7:$BN$226,'Player List'!A60)</f>
        <v>21</v>
      </c>
      <c r="I60" s="71">
        <f>COUNTIFS('Player Input'!$BP$7:$CI$226,"CS",'Player Input'!$AU$7:$BN$226,A60)</f>
        <v>1</v>
      </c>
    </row>
    <row r="61" spans="1:9" s="71" customFormat="1" x14ac:dyDescent="0.3">
      <c r="A61" s="69">
        <v>85</v>
      </c>
      <c r="B61" s="68" t="s">
        <v>139</v>
      </c>
      <c r="C61" s="68" t="s">
        <v>348</v>
      </c>
      <c r="D61" s="70" t="s">
        <v>148</v>
      </c>
      <c r="E61" s="70" t="s">
        <v>110</v>
      </c>
      <c r="F61" s="71" t="str">
        <f t="shared" si="0"/>
        <v>M DAVIES</v>
      </c>
      <c r="H61" s="80">
        <f>COUNTIF('Player Input'!$AU$7:$BN$226,'Player List'!A61)</f>
        <v>16</v>
      </c>
      <c r="I61" s="71">
        <f>COUNTIFS('Player Input'!$BP$7:$CI$226,"CS",'Player Input'!$AU$7:$BN$226,A61)</f>
        <v>0</v>
      </c>
    </row>
    <row r="62" spans="1:9" s="71" customFormat="1" x14ac:dyDescent="0.3">
      <c r="A62" s="69">
        <v>86</v>
      </c>
      <c r="B62" s="68" t="s">
        <v>139</v>
      </c>
      <c r="C62" s="68" t="s">
        <v>347</v>
      </c>
      <c r="D62" s="70" t="s">
        <v>150</v>
      </c>
      <c r="E62" s="70" t="s">
        <v>94</v>
      </c>
      <c r="F62" s="71" t="str">
        <f t="shared" si="0"/>
        <v>J GWYNNE</v>
      </c>
      <c r="H62" s="80">
        <f>COUNTIF('Player Input'!$AU$7:$BN$226,'Player List'!A62)</f>
        <v>16</v>
      </c>
      <c r="I62" s="71">
        <f>COUNTIFS('Player Input'!$BP$7:$CI$226,"CS",'Player Input'!$AU$7:$BN$226,A62)</f>
        <v>0</v>
      </c>
    </row>
    <row r="63" spans="1:9" s="71" customFormat="1" x14ac:dyDescent="0.3">
      <c r="A63" s="69">
        <v>87</v>
      </c>
      <c r="B63" s="68" t="s">
        <v>139</v>
      </c>
      <c r="C63" s="68" t="s">
        <v>348</v>
      </c>
      <c r="D63" s="70" t="s">
        <v>153</v>
      </c>
      <c r="E63" s="70" t="s">
        <v>154</v>
      </c>
      <c r="F63" s="71" t="str">
        <f t="shared" si="0"/>
        <v>D JAQUES</v>
      </c>
      <c r="H63" s="80">
        <f>COUNTIF('Player Input'!$AU$7:$BN$226,'Player List'!A63)</f>
        <v>16</v>
      </c>
      <c r="I63" s="71">
        <f>COUNTIFS('Player Input'!$BP$7:$CI$226,"CS",'Player Input'!$AU$7:$BN$226,A63)</f>
        <v>0</v>
      </c>
    </row>
    <row r="64" spans="1:9" s="71" customFormat="1" x14ac:dyDescent="0.3">
      <c r="A64" s="69">
        <v>88</v>
      </c>
      <c r="B64" s="68" t="s">
        <v>139</v>
      </c>
      <c r="C64" s="68" t="s">
        <v>347</v>
      </c>
      <c r="D64" s="70" t="s">
        <v>79</v>
      </c>
      <c r="E64" s="70" t="s">
        <v>149</v>
      </c>
      <c r="F64" s="71" t="str">
        <f t="shared" si="0"/>
        <v>J MORRIS</v>
      </c>
      <c r="H64" s="80">
        <f>COUNTIF('Player Input'!$AU$7:$BN$226,'Player List'!A64)</f>
        <v>12</v>
      </c>
      <c r="I64" s="71">
        <f>COUNTIFS('Player Input'!$BP$7:$CI$226,"CS",'Player Input'!$AU$7:$BN$226,A64)</f>
        <v>0</v>
      </c>
    </row>
    <row r="65" spans="1:9" s="71" customFormat="1" x14ac:dyDescent="0.3">
      <c r="A65" s="69">
        <v>90</v>
      </c>
      <c r="B65" s="68" t="s">
        <v>158</v>
      </c>
      <c r="C65" s="68" t="s">
        <v>327</v>
      </c>
      <c r="D65" s="70" t="s">
        <v>164</v>
      </c>
      <c r="E65" s="70" t="s">
        <v>165</v>
      </c>
      <c r="F65" s="71" t="str">
        <f t="shared" si="0"/>
        <v>M ATTWOOD</v>
      </c>
      <c r="H65" s="80">
        <f>COUNTIF('Player Input'!$AU$7:$BN$226,'Player List'!A65)</f>
        <v>19</v>
      </c>
      <c r="I65" s="71">
        <f>COUNTIFS('Player Input'!$BP$7:$CI$226,"CS",'Player Input'!$AU$7:$BN$226,A65)</f>
        <v>0</v>
      </c>
    </row>
    <row r="66" spans="1:9" s="71" customFormat="1" x14ac:dyDescent="0.3">
      <c r="A66" s="69">
        <v>91</v>
      </c>
      <c r="B66" s="68" t="s">
        <v>119</v>
      </c>
      <c r="C66" s="68" t="s">
        <v>345</v>
      </c>
      <c r="D66" s="70" t="s">
        <v>167</v>
      </c>
      <c r="E66" s="70" t="s">
        <v>70</v>
      </c>
      <c r="F66" s="71" t="str">
        <f t="shared" si="0"/>
        <v>R BEMAND</v>
      </c>
      <c r="H66" s="80">
        <f>COUNTIF('Player Input'!$AU$7:$BN$226,'Player List'!A66)</f>
        <v>21</v>
      </c>
      <c r="I66" s="71">
        <f>COUNTIFS('Player Input'!$BP$7:$CI$226,"CS",'Player Input'!$AU$7:$BN$226,A66)</f>
        <v>1</v>
      </c>
    </row>
    <row r="67" spans="1:9" s="71" customFormat="1" x14ac:dyDescent="0.3">
      <c r="A67" s="69">
        <v>92</v>
      </c>
      <c r="B67" s="68" t="s">
        <v>119</v>
      </c>
      <c r="C67" s="68" t="s">
        <v>346</v>
      </c>
      <c r="D67" s="70" t="s">
        <v>159</v>
      </c>
      <c r="E67" s="70" t="s">
        <v>160</v>
      </c>
      <c r="F67" s="71" t="str">
        <f t="shared" si="0"/>
        <v>A BESLEY</v>
      </c>
      <c r="H67" s="80">
        <f>COUNTIF('Player Input'!$AU$7:$BN$226,'Player List'!A67)</f>
        <v>21</v>
      </c>
      <c r="I67" s="71">
        <f>COUNTIFS('Player Input'!$BP$7:$CI$226,"CS",'Player Input'!$AU$7:$BN$226,A67)</f>
        <v>1</v>
      </c>
    </row>
    <row r="68" spans="1:9" s="71" customFormat="1" x14ac:dyDescent="0.3">
      <c r="A68" s="69">
        <v>95</v>
      </c>
      <c r="B68" s="68" t="s">
        <v>158</v>
      </c>
      <c r="C68" s="68" t="s">
        <v>327</v>
      </c>
      <c r="D68" s="70" t="s">
        <v>161</v>
      </c>
      <c r="E68" s="70" t="s">
        <v>93</v>
      </c>
      <c r="F68" s="71" t="str">
        <f t="shared" si="0"/>
        <v>J HARRIS</v>
      </c>
      <c r="H68" s="80">
        <f>COUNTIF('Player Input'!$AU$7:$BN$226,'Player List'!A68)</f>
        <v>17</v>
      </c>
      <c r="I68" s="71">
        <f>COUNTIFS('Player Input'!$BP$7:$CI$226,"CS",'Player Input'!$AU$7:$BN$226,A68)</f>
        <v>0</v>
      </c>
    </row>
    <row r="69" spans="1:9" s="71" customFormat="1" x14ac:dyDescent="0.3">
      <c r="A69" s="69">
        <v>97</v>
      </c>
      <c r="B69" s="68" t="s">
        <v>158</v>
      </c>
      <c r="C69" s="68" t="s">
        <v>327</v>
      </c>
      <c r="D69" s="70" t="s">
        <v>74</v>
      </c>
      <c r="E69" s="70" t="s">
        <v>163</v>
      </c>
      <c r="F69" s="71" t="str">
        <f t="shared" si="0"/>
        <v>G JONES</v>
      </c>
      <c r="H69" s="80">
        <f>COUNTIF('Player Input'!$AU$7:$BN$226,'Player List'!A69)</f>
        <v>20</v>
      </c>
      <c r="I69" s="71">
        <f>COUNTIFS('Player Input'!$BP$7:$CI$226,"CS",'Player Input'!$AU$7:$BN$226,A69)</f>
        <v>0</v>
      </c>
    </row>
    <row r="70" spans="1:9" s="71" customFormat="1" x14ac:dyDescent="0.3">
      <c r="A70" s="69">
        <v>98</v>
      </c>
      <c r="B70" s="68" t="s">
        <v>158</v>
      </c>
      <c r="C70" s="68" t="s">
        <v>327</v>
      </c>
      <c r="D70" s="70" t="s">
        <v>289</v>
      </c>
      <c r="E70" s="70" t="s">
        <v>171</v>
      </c>
      <c r="F70" s="71" t="str">
        <f t="shared" ref="F70:F135" si="1">CONCATENATE(LEFT(E70,1)," ", D70)</f>
        <v>C KITE</v>
      </c>
      <c r="H70" s="80">
        <f>COUNTIF('Player Input'!$AU$7:$BN$226,'Player List'!A70)</f>
        <v>14</v>
      </c>
      <c r="I70" s="71">
        <f>COUNTIFS('Player Input'!$BP$7:$CI$226,"CS",'Player Input'!$AU$7:$BN$226,A70)</f>
        <v>0</v>
      </c>
    </row>
    <row r="71" spans="1:9" s="71" customFormat="1" x14ac:dyDescent="0.3">
      <c r="A71" s="69">
        <v>99</v>
      </c>
      <c r="B71" s="68" t="s">
        <v>158</v>
      </c>
      <c r="C71" s="68" t="s">
        <v>327</v>
      </c>
      <c r="D71" s="70" t="s">
        <v>289</v>
      </c>
      <c r="E71" s="70" t="s">
        <v>290</v>
      </c>
      <c r="F71" s="71" t="str">
        <f t="shared" si="1"/>
        <v>M KITE</v>
      </c>
      <c r="H71" s="80">
        <f>COUNTIF('Player Input'!$AU$7:$BN$226,'Player List'!A71)</f>
        <v>3</v>
      </c>
      <c r="I71" s="71">
        <f>COUNTIFS('Player Input'!$BP$7:$CI$226,"CS",'Player Input'!$AU$7:$BN$226,A71)</f>
        <v>0</v>
      </c>
    </row>
    <row r="72" spans="1:9" s="71" customFormat="1" x14ac:dyDescent="0.3">
      <c r="A72" s="69">
        <v>100</v>
      </c>
      <c r="B72" s="68" t="s">
        <v>158</v>
      </c>
      <c r="C72" s="68" t="s">
        <v>327</v>
      </c>
      <c r="D72" s="70" t="s">
        <v>289</v>
      </c>
      <c r="E72" s="70" t="s">
        <v>291</v>
      </c>
      <c r="F72" s="71" t="str">
        <f t="shared" si="1"/>
        <v>S KITE</v>
      </c>
      <c r="H72" s="80">
        <f>COUNTIF('Player Input'!$AU$7:$BN$226,'Player List'!A72)</f>
        <v>20</v>
      </c>
      <c r="I72" s="71">
        <f>COUNTIFS('Player Input'!$BP$7:$CI$226,"CS",'Player Input'!$AU$7:$BN$226,A72)</f>
        <v>0</v>
      </c>
    </row>
    <row r="73" spans="1:9" s="71" customFormat="1" x14ac:dyDescent="0.3">
      <c r="A73" s="69">
        <v>101</v>
      </c>
      <c r="B73" s="68" t="s">
        <v>158</v>
      </c>
      <c r="C73" s="68" t="s">
        <v>327</v>
      </c>
      <c r="D73" s="70" t="s">
        <v>162</v>
      </c>
      <c r="E73" s="70" t="s">
        <v>292</v>
      </c>
      <c r="F73" s="71" t="str">
        <f t="shared" si="1"/>
        <v>I ROBERTS</v>
      </c>
      <c r="H73" s="80">
        <f>COUNTIF('Player Input'!$AU$7:$BN$226,'Player List'!A73)</f>
        <v>8</v>
      </c>
      <c r="I73" s="71">
        <f>COUNTIFS('Player Input'!$BP$7:$CI$226,"CS",'Player Input'!$AU$7:$BN$226,A73)</f>
        <v>0</v>
      </c>
    </row>
    <row r="74" spans="1:9" s="71" customFormat="1" x14ac:dyDescent="0.3">
      <c r="A74" s="69">
        <v>102</v>
      </c>
      <c r="B74" s="68" t="s">
        <v>158</v>
      </c>
      <c r="C74" s="68" t="s">
        <v>327</v>
      </c>
      <c r="D74" s="70" t="s">
        <v>99</v>
      </c>
      <c r="E74" s="70" t="s">
        <v>82</v>
      </c>
      <c r="F74" s="71" t="str">
        <f t="shared" si="1"/>
        <v>C SMITH</v>
      </c>
      <c r="H74" s="80">
        <f>COUNTIF('Player Input'!$AU$7:$BN$226,'Player List'!A74)</f>
        <v>20</v>
      </c>
      <c r="I74" s="71">
        <f>COUNTIFS('Player Input'!$BP$7:$CI$226,"CS",'Player Input'!$AU$7:$BN$226,A74)</f>
        <v>0</v>
      </c>
    </row>
    <row r="75" spans="1:9" s="71" customFormat="1" x14ac:dyDescent="0.3">
      <c r="A75" s="69">
        <v>103</v>
      </c>
      <c r="B75" s="68" t="s">
        <v>158</v>
      </c>
      <c r="C75" s="68" t="s">
        <v>327</v>
      </c>
      <c r="D75" s="70" t="s">
        <v>99</v>
      </c>
      <c r="E75" s="70" t="s">
        <v>48</v>
      </c>
      <c r="F75" s="71" t="str">
        <f t="shared" si="1"/>
        <v>J SMITH</v>
      </c>
      <c r="H75" s="80">
        <f>COUNTIF('Player Input'!$AU$7:$BN$226,'Player List'!A75)</f>
        <v>0</v>
      </c>
      <c r="I75" s="71">
        <f>COUNTIFS('Player Input'!$BP$7:$CI$226,"CS",'Player Input'!$AU$7:$BN$226,A75)</f>
        <v>0</v>
      </c>
    </row>
    <row r="76" spans="1:9" s="71" customFormat="1" x14ac:dyDescent="0.3">
      <c r="A76" s="69">
        <v>104</v>
      </c>
      <c r="B76" s="68" t="s">
        <v>158</v>
      </c>
      <c r="C76" s="68" t="s">
        <v>327</v>
      </c>
      <c r="D76" s="70" t="s">
        <v>99</v>
      </c>
      <c r="E76" s="70" t="s">
        <v>142</v>
      </c>
      <c r="F76" s="71" t="str">
        <f t="shared" si="1"/>
        <v>J SMITH</v>
      </c>
      <c r="H76" s="80">
        <f>COUNTIF('Player Input'!$AU$7:$BN$226,'Player List'!A76)</f>
        <v>17</v>
      </c>
      <c r="I76" s="71">
        <f>COUNTIFS('Player Input'!$BP$7:$CI$226,"CS",'Player Input'!$AU$7:$BN$226,A76)</f>
        <v>0</v>
      </c>
    </row>
    <row r="77" spans="1:9" s="71" customFormat="1" x14ac:dyDescent="0.3">
      <c r="A77" s="69">
        <v>105</v>
      </c>
      <c r="B77" s="72" t="s">
        <v>199</v>
      </c>
      <c r="C77" s="72" t="s">
        <v>271</v>
      </c>
      <c r="D77" s="70" t="s">
        <v>47</v>
      </c>
      <c r="E77" s="70" t="s">
        <v>169</v>
      </c>
      <c r="F77" s="71" t="str">
        <f t="shared" si="1"/>
        <v>K WILLIAMS</v>
      </c>
      <c r="H77" s="80">
        <f>COUNTIF('Player Input'!$AU$7:$BN$226,'Player List'!A77)</f>
        <v>12</v>
      </c>
      <c r="I77" s="71">
        <f>COUNTIFS('Player Input'!$BP$7:$CI$226,"CS",'Player Input'!$AU$7:$BN$226,A77)</f>
        <v>1</v>
      </c>
    </row>
    <row r="78" spans="1:9" s="71" customFormat="1" x14ac:dyDescent="0.3">
      <c r="A78" s="69">
        <v>106</v>
      </c>
      <c r="B78" s="72" t="s">
        <v>199</v>
      </c>
      <c r="C78" s="72" t="s">
        <v>273</v>
      </c>
      <c r="D78" s="70" t="s">
        <v>47</v>
      </c>
      <c r="E78" s="70" t="s">
        <v>170</v>
      </c>
      <c r="F78" s="71" t="str">
        <f t="shared" si="1"/>
        <v>G WILLIAMS</v>
      </c>
      <c r="H78" s="80">
        <f>COUNTIF('Player Input'!$AU$7:$BN$226,'Player List'!A78)</f>
        <v>17</v>
      </c>
      <c r="I78" s="71">
        <f>COUNTIFS('Player Input'!$BP$7:$CI$226,"CS",'Player Input'!$AU$7:$BN$226,A78)</f>
        <v>1</v>
      </c>
    </row>
    <row r="79" spans="1:9" s="71" customFormat="1" x14ac:dyDescent="0.3">
      <c r="A79" s="69">
        <v>108</v>
      </c>
      <c r="B79" s="68" t="s">
        <v>158</v>
      </c>
      <c r="C79" s="68" t="s">
        <v>327</v>
      </c>
      <c r="D79" s="70" t="s">
        <v>293</v>
      </c>
      <c r="E79" s="70" t="s">
        <v>286</v>
      </c>
      <c r="F79" s="71" t="str">
        <f t="shared" si="1"/>
        <v>M GARDNER</v>
      </c>
      <c r="H79" s="80">
        <f>COUNTIF('Player Input'!$AU$7:$BN$226,'Player List'!A79)</f>
        <v>17</v>
      </c>
      <c r="I79" s="71">
        <f>COUNTIFS('Player Input'!$BP$7:$CI$226,"CS",'Player Input'!$AU$7:$BN$226,A79)</f>
        <v>0</v>
      </c>
    </row>
    <row r="80" spans="1:9" s="71" customFormat="1" x14ac:dyDescent="0.3">
      <c r="A80" s="69">
        <v>109</v>
      </c>
      <c r="B80" s="68" t="s">
        <v>158</v>
      </c>
      <c r="C80" s="68" t="s">
        <v>327</v>
      </c>
      <c r="D80" s="70" t="s">
        <v>293</v>
      </c>
      <c r="E80" s="70" t="s">
        <v>51</v>
      </c>
      <c r="F80" s="71" t="str">
        <f t="shared" si="1"/>
        <v>T GARDNER</v>
      </c>
      <c r="H80" s="80">
        <f>COUNTIF('Player Input'!$AU$7:$BN$226,'Player List'!A80)</f>
        <v>5</v>
      </c>
      <c r="I80" s="71">
        <f>COUNTIFS('Player Input'!$BP$7:$CI$226,"CS",'Player Input'!$AU$7:$BN$226,A80)</f>
        <v>0</v>
      </c>
    </row>
    <row r="81" spans="1:9" s="71" customFormat="1" x14ac:dyDescent="0.3">
      <c r="A81" s="69">
        <v>110</v>
      </c>
      <c r="B81" s="68" t="s">
        <v>172</v>
      </c>
      <c r="C81" s="68" t="s">
        <v>262</v>
      </c>
      <c r="D81" s="70" t="s">
        <v>177</v>
      </c>
      <c r="E81" s="70" t="s">
        <v>178</v>
      </c>
      <c r="F81" s="71" t="str">
        <f t="shared" si="1"/>
        <v>J BELL</v>
      </c>
      <c r="H81" s="80">
        <f>COUNTIF('Player Input'!$AU$7:$BN$226,'Player List'!A81)</f>
        <v>9</v>
      </c>
      <c r="I81" s="71">
        <f>COUNTIFS('Player Input'!$BP$7:$CI$226,"CS",'Player Input'!$AU$7:$BN$226,A81)</f>
        <v>0</v>
      </c>
    </row>
    <row r="82" spans="1:9" s="71" customFormat="1" x14ac:dyDescent="0.3">
      <c r="A82" s="69">
        <v>111</v>
      </c>
      <c r="B82" s="68" t="s">
        <v>172</v>
      </c>
      <c r="C82" s="68" t="s">
        <v>262</v>
      </c>
      <c r="D82" s="70" t="s">
        <v>181</v>
      </c>
      <c r="E82" s="70" t="s">
        <v>182</v>
      </c>
      <c r="F82" s="71" t="str">
        <f t="shared" si="1"/>
        <v>S MCINTYRE</v>
      </c>
      <c r="H82" s="80">
        <f>COUNTIF('Player Input'!$AU$7:$BN$226,'Player List'!A82)</f>
        <v>18</v>
      </c>
      <c r="I82" s="71">
        <f>COUNTIFS('Player Input'!$BP$7:$CI$226,"CS",'Player Input'!$AU$7:$BN$226,A82)</f>
        <v>0</v>
      </c>
    </row>
    <row r="83" spans="1:9" s="71" customFormat="1" x14ac:dyDescent="0.3">
      <c r="A83" s="69">
        <v>112</v>
      </c>
      <c r="B83" s="68" t="s">
        <v>172</v>
      </c>
      <c r="C83" s="68" t="s">
        <v>262</v>
      </c>
      <c r="D83" s="70" t="s">
        <v>183</v>
      </c>
      <c r="E83" s="70" t="s">
        <v>110</v>
      </c>
      <c r="F83" s="71" t="str">
        <f t="shared" si="1"/>
        <v>M EAGER</v>
      </c>
      <c r="H83" s="80">
        <f>COUNTIF('Player Input'!$AU$7:$BN$226,'Player List'!A83)</f>
        <v>6</v>
      </c>
      <c r="I83" s="71">
        <f>COUNTIFS('Player Input'!$BP$7:$CI$226,"CS",'Player Input'!$AU$7:$BN$226,A83)</f>
        <v>0</v>
      </c>
    </row>
    <row r="84" spans="1:9" s="71" customFormat="1" x14ac:dyDescent="0.3">
      <c r="A84" s="69">
        <v>113</v>
      </c>
      <c r="B84" s="68" t="s">
        <v>172</v>
      </c>
      <c r="C84" s="68" t="s">
        <v>262</v>
      </c>
      <c r="D84" s="70" t="s">
        <v>184</v>
      </c>
      <c r="E84" s="70" t="s">
        <v>80</v>
      </c>
      <c r="F84" s="71" t="str">
        <f t="shared" si="1"/>
        <v>S CURTIS</v>
      </c>
      <c r="H84" s="80">
        <f>COUNTIF('Player Input'!$AU$7:$BN$226,'Player List'!A84)</f>
        <v>9</v>
      </c>
      <c r="I84" s="71">
        <f>COUNTIFS('Player Input'!$BP$7:$CI$226,"CS",'Player Input'!$AU$7:$BN$226,A84)</f>
        <v>0</v>
      </c>
    </row>
    <row r="85" spans="1:9" s="71" customFormat="1" x14ac:dyDescent="0.3">
      <c r="A85" s="69">
        <v>116</v>
      </c>
      <c r="B85" s="68" t="s">
        <v>172</v>
      </c>
      <c r="C85" s="68" t="s">
        <v>262</v>
      </c>
      <c r="D85" s="70" t="s">
        <v>173</v>
      </c>
      <c r="E85" s="70" t="s">
        <v>174</v>
      </c>
      <c r="F85" s="71" t="str">
        <f t="shared" si="1"/>
        <v>S AYLING</v>
      </c>
      <c r="H85" s="80">
        <f>COUNTIF('Player Input'!$AU$7:$BN$226,'Player List'!A85)</f>
        <v>18</v>
      </c>
      <c r="I85" s="71">
        <f>COUNTIFS('Player Input'!$BP$7:$CI$226,"CS",'Player Input'!$AU$7:$BN$226,A85)</f>
        <v>0</v>
      </c>
    </row>
    <row r="86" spans="1:9" s="71" customFormat="1" x14ac:dyDescent="0.3">
      <c r="A86" s="69">
        <v>117</v>
      </c>
      <c r="B86" s="68" t="s">
        <v>172</v>
      </c>
      <c r="C86" s="68" t="s">
        <v>262</v>
      </c>
      <c r="D86" s="70" t="s">
        <v>175</v>
      </c>
      <c r="E86" s="70" t="s">
        <v>176</v>
      </c>
      <c r="F86" s="71" t="str">
        <f t="shared" si="1"/>
        <v>D SHIRVINGTON</v>
      </c>
      <c r="H86" s="80">
        <f>COUNTIF('Player Input'!$AU$7:$BN$226,'Player List'!A86)</f>
        <v>12</v>
      </c>
      <c r="I86" s="71">
        <f>COUNTIFS('Player Input'!$BP$7:$CI$226,"CS",'Player Input'!$AU$7:$BN$226,A86)</f>
        <v>0</v>
      </c>
    </row>
    <row r="87" spans="1:9" s="71" customFormat="1" x14ac:dyDescent="0.3">
      <c r="A87" s="69">
        <v>118</v>
      </c>
      <c r="B87" s="65" t="s">
        <v>172</v>
      </c>
      <c r="C87" s="68" t="s">
        <v>262</v>
      </c>
      <c r="D87" s="70" t="s">
        <v>187</v>
      </c>
      <c r="E87" s="70" t="s">
        <v>188</v>
      </c>
      <c r="F87" s="71" t="str">
        <f t="shared" si="1"/>
        <v>V HOWLEY</v>
      </c>
      <c r="H87" s="80">
        <f>COUNTIF('Player Input'!$AU$7:$BN$226,'Player List'!A87)</f>
        <v>17</v>
      </c>
      <c r="I87" s="71">
        <f>COUNTIFS('Player Input'!$BP$7:$CI$226,"CS",'Player Input'!$AU$7:$BN$226,A87)</f>
        <v>0</v>
      </c>
    </row>
    <row r="88" spans="1:9" s="71" customFormat="1" x14ac:dyDescent="0.3">
      <c r="A88" s="69">
        <v>119</v>
      </c>
      <c r="B88" s="68" t="s">
        <v>172</v>
      </c>
      <c r="C88" s="68" t="s">
        <v>262</v>
      </c>
      <c r="D88" s="70" t="s">
        <v>47</v>
      </c>
      <c r="E88" s="70" t="s">
        <v>53</v>
      </c>
      <c r="F88" s="71" t="str">
        <f t="shared" si="1"/>
        <v>J WILLIAMS</v>
      </c>
      <c r="H88" s="80">
        <f>COUNTIF('Player Input'!$AU$7:$BN$226,'Player List'!A88)</f>
        <v>9</v>
      </c>
      <c r="I88" s="71">
        <f>COUNTIFS('Player Input'!$BP$7:$CI$226,"CS",'Player Input'!$AU$7:$BN$226,A88)</f>
        <v>0</v>
      </c>
    </row>
    <row r="89" spans="1:9" s="71" customFormat="1" x14ac:dyDescent="0.3">
      <c r="A89" s="69">
        <v>120</v>
      </c>
      <c r="B89" s="65" t="s">
        <v>172</v>
      </c>
      <c r="C89" s="68" t="s">
        <v>262</v>
      </c>
      <c r="D89" s="70" t="s">
        <v>179</v>
      </c>
      <c r="E89" s="70" t="s">
        <v>180</v>
      </c>
      <c r="F89" s="71" t="str">
        <f t="shared" si="1"/>
        <v>D SPENCER</v>
      </c>
      <c r="H89" s="80">
        <f>COUNTIF('Player Input'!$AU$7:$BN$226,'Player List'!A89)</f>
        <v>5</v>
      </c>
      <c r="I89" s="71">
        <f>COUNTIFS('Player Input'!$BP$7:$CI$226,"CS",'Player Input'!$AU$7:$BN$226,A89)</f>
        <v>0</v>
      </c>
    </row>
    <row r="90" spans="1:9" s="71" customFormat="1" x14ac:dyDescent="0.3">
      <c r="A90" s="69">
        <v>123</v>
      </c>
      <c r="B90" s="65" t="s">
        <v>189</v>
      </c>
      <c r="C90" s="65" t="s">
        <v>11</v>
      </c>
      <c r="D90" s="70" t="s">
        <v>161</v>
      </c>
      <c r="E90" s="70" t="s">
        <v>193</v>
      </c>
      <c r="F90" s="71" t="str">
        <f t="shared" si="1"/>
        <v>J HARRIS</v>
      </c>
      <c r="H90" s="80">
        <f>COUNTIF('Player Input'!$AU$7:$BN$226,'Player List'!A90)</f>
        <v>20</v>
      </c>
      <c r="I90" s="71">
        <f>COUNTIFS('Player Input'!$BP$7:$CI$226,"CS",'Player Input'!$AU$7:$BN$226,A90)</f>
        <v>0</v>
      </c>
    </row>
    <row r="91" spans="1:9" s="71" customFormat="1" x14ac:dyDescent="0.3">
      <c r="A91" s="69">
        <v>124</v>
      </c>
      <c r="B91" s="65" t="s">
        <v>189</v>
      </c>
      <c r="C91" s="65" t="s">
        <v>11</v>
      </c>
      <c r="D91" s="70" t="s">
        <v>191</v>
      </c>
      <c r="E91" s="70" t="s">
        <v>130</v>
      </c>
      <c r="F91" s="71" t="str">
        <f t="shared" si="1"/>
        <v>E POWELL</v>
      </c>
      <c r="H91" s="80">
        <f>COUNTIF('Player Input'!$AU$7:$BN$226,'Player List'!A91)</f>
        <v>20</v>
      </c>
      <c r="I91" s="71">
        <f>COUNTIFS('Player Input'!$BP$7:$CI$226,"CS",'Player Input'!$AU$7:$BN$226,A91)</f>
        <v>0</v>
      </c>
    </row>
    <row r="92" spans="1:9" s="71" customFormat="1" x14ac:dyDescent="0.3">
      <c r="A92" s="69">
        <v>125</v>
      </c>
      <c r="B92" s="65" t="s">
        <v>189</v>
      </c>
      <c r="C92" s="65" t="s">
        <v>11</v>
      </c>
      <c r="D92" s="70" t="s">
        <v>191</v>
      </c>
      <c r="E92" s="70" t="s">
        <v>192</v>
      </c>
      <c r="F92" s="71" t="str">
        <f t="shared" si="1"/>
        <v>M POWELL</v>
      </c>
      <c r="H92" s="80">
        <f>COUNTIF('Player Input'!$AU$7:$BN$226,'Player List'!A92)</f>
        <v>19</v>
      </c>
      <c r="I92" s="71">
        <f>COUNTIFS('Player Input'!$BP$7:$CI$226,"CS",'Player Input'!$AU$7:$BN$226,A92)</f>
        <v>0</v>
      </c>
    </row>
    <row r="93" spans="1:9" s="71" customFormat="1" x14ac:dyDescent="0.3">
      <c r="A93" s="69">
        <v>126</v>
      </c>
      <c r="B93" s="72" t="s">
        <v>189</v>
      </c>
      <c r="C93" s="65" t="s">
        <v>11</v>
      </c>
      <c r="D93" s="70" t="s">
        <v>121</v>
      </c>
      <c r="E93" s="70" t="s">
        <v>70</v>
      </c>
      <c r="F93" s="71" t="str">
        <f t="shared" si="1"/>
        <v>R JOSEPH</v>
      </c>
      <c r="H93" s="80">
        <f>COUNTIF('Player Input'!$AU$7:$BN$226,'Player List'!A93)</f>
        <v>20</v>
      </c>
      <c r="I93" s="71">
        <f>COUNTIFS('Player Input'!$BP$7:$CI$226,"CS",'Player Input'!$AU$7:$BN$226,A93)</f>
        <v>0</v>
      </c>
    </row>
    <row r="94" spans="1:9" s="71" customFormat="1" x14ac:dyDescent="0.3">
      <c r="A94" s="69">
        <v>127</v>
      </c>
      <c r="B94" s="72" t="s">
        <v>189</v>
      </c>
      <c r="C94" s="65" t="s">
        <v>11</v>
      </c>
      <c r="D94" s="70" t="s">
        <v>121</v>
      </c>
      <c r="E94" s="70" t="s">
        <v>198</v>
      </c>
      <c r="F94" s="71" t="str">
        <f t="shared" si="1"/>
        <v>E JOSEPH</v>
      </c>
      <c r="H94" s="80">
        <f>COUNTIF('Player Input'!$AU$7:$BN$226,'Player List'!A94)</f>
        <v>20</v>
      </c>
      <c r="I94" s="71">
        <f>COUNTIFS('Player Input'!$BP$7:$CI$226,"CS",'Player Input'!$AU$7:$BN$226,A94)</f>
        <v>0</v>
      </c>
    </row>
    <row r="95" spans="1:9" s="71" customFormat="1" x14ac:dyDescent="0.3">
      <c r="A95" s="69">
        <v>129</v>
      </c>
      <c r="B95" s="72" t="s">
        <v>189</v>
      </c>
      <c r="C95" s="65" t="s">
        <v>11</v>
      </c>
      <c r="D95" s="70" t="s">
        <v>196</v>
      </c>
      <c r="E95" s="70" t="s">
        <v>72</v>
      </c>
      <c r="F95" s="71" t="str">
        <f t="shared" si="1"/>
        <v>J GREEN</v>
      </c>
      <c r="H95" s="80">
        <f>COUNTIF('Player Input'!$AU$7:$BN$226,'Player List'!A95)</f>
        <v>4</v>
      </c>
      <c r="I95" s="71">
        <f>COUNTIFS('Player Input'!$BP$7:$CI$226,"CS",'Player Input'!$AU$7:$BN$226,A95)</f>
        <v>0</v>
      </c>
    </row>
    <row r="96" spans="1:9" s="71" customFormat="1" x14ac:dyDescent="0.3">
      <c r="A96" s="69">
        <v>130</v>
      </c>
      <c r="B96" s="68" t="s">
        <v>40</v>
      </c>
      <c r="C96" s="68" t="s">
        <v>269</v>
      </c>
      <c r="D96" s="70" t="s">
        <v>45</v>
      </c>
      <c r="E96" s="70" t="s">
        <v>197</v>
      </c>
      <c r="F96" s="71" t="str">
        <f t="shared" si="1"/>
        <v>T GRIFFITHS</v>
      </c>
      <c r="H96" s="80">
        <f>COUNTIF('Player Input'!$AU$7:$BN$226,'Player List'!A96)</f>
        <v>19</v>
      </c>
      <c r="I96" s="71">
        <f>COUNTIFS('Player Input'!$BP$7:$CI$226,"CS",'Player Input'!$AU$7:$BN$226,A96)</f>
        <v>0</v>
      </c>
    </row>
    <row r="97" spans="1:9" s="71" customFormat="1" x14ac:dyDescent="0.3">
      <c r="A97" s="69">
        <v>131</v>
      </c>
      <c r="B97" s="72" t="s">
        <v>189</v>
      </c>
      <c r="C97" s="65" t="s">
        <v>11</v>
      </c>
      <c r="D97" s="70" t="s">
        <v>194</v>
      </c>
      <c r="E97" s="70" t="s">
        <v>160</v>
      </c>
      <c r="F97" s="71" t="str">
        <f t="shared" si="1"/>
        <v>A BIGGS</v>
      </c>
      <c r="H97" s="80">
        <f>COUNTIF('Player Input'!$AU$7:$BN$226,'Player List'!A97)</f>
        <v>18</v>
      </c>
      <c r="I97" s="71">
        <f>COUNTIFS('Player Input'!$BP$7:$CI$226,"CS",'Player Input'!$AU$7:$BN$226,A97)</f>
        <v>0</v>
      </c>
    </row>
    <row r="98" spans="1:9" s="71" customFormat="1" x14ac:dyDescent="0.3">
      <c r="A98" s="69">
        <v>132</v>
      </c>
      <c r="B98" s="72" t="s">
        <v>189</v>
      </c>
      <c r="C98" s="65" t="s">
        <v>11</v>
      </c>
      <c r="D98" s="70" t="s">
        <v>194</v>
      </c>
      <c r="E98" s="70" t="s">
        <v>195</v>
      </c>
      <c r="F98" s="71" t="str">
        <f t="shared" si="1"/>
        <v>G BIGGS</v>
      </c>
      <c r="H98" s="80">
        <f>COUNTIF('Player Input'!$AU$7:$BN$226,'Player List'!A98)</f>
        <v>19</v>
      </c>
      <c r="I98" s="71">
        <f>COUNTIFS('Player Input'!$BP$7:$CI$226,"CS",'Player Input'!$AU$7:$BN$226,A98)</f>
        <v>0</v>
      </c>
    </row>
    <row r="99" spans="1:9" s="71" customFormat="1" x14ac:dyDescent="0.3">
      <c r="A99" s="69">
        <v>133</v>
      </c>
      <c r="B99" s="72" t="s">
        <v>189</v>
      </c>
      <c r="C99" s="65" t="s">
        <v>11</v>
      </c>
      <c r="D99" s="70" t="s">
        <v>384</v>
      </c>
      <c r="E99" s="70" t="s">
        <v>105</v>
      </c>
      <c r="F99" s="71" t="str">
        <f t="shared" si="1"/>
        <v>M CINDEREY</v>
      </c>
      <c r="H99" s="80">
        <f>COUNTIF('Player Input'!$AU$7:$BN$226,'Player List'!A99)</f>
        <v>20</v>
      </c>
      <c r="I99" s="71">
        <f>COUNTIFS('Player Input'!$BP$7:$CI$226,"CS",'Player Input'!$AU$7:$BN$226,A99)</f>
        <v>0</v>
      </c>
    </row>
    <row r="100" spans="1:9" s="71" customFormat="1" x14ac:dyDescent="0.3">
      <c r="A100" s="69">
        <v>134</v>
      </c>
      <c r="B100" s="72" t="s">
        <v>199</v>
      </c>
      <c r="C100" s="72" t="s">
        <v>271</v>
      </c>
      <c r="D100" s="70" t="s">
        <v>218</v>
      </c>
      <c r="E100" s="70" t="s">
        <v>219</v>
      </c>
      <c r="F100" s="71" t="str">
        <f t="shared" si="1"/>
        <v>A ROE</v>
      </c>
      <c r="H100" s="80">
        <f>COUNTIF('Player Input'!$AU$7:$BN$226,'Player List'!A100)</f>
        <v>15</v>
      </c>
      <c r="I100" s="71">
        <f>COUNTIFS('Player Input'!$BP$7:$CI$226,"CS",'Player Input'!$AU$7:$BN$226,A100)</f>
        <v>0</v>
      </c>
    </row>
    <row r="101" spans="1:9" s="71" customFormat="1" x14ac:dyDescent="0.3">
      <c r="A101" s="69">
        <v>135</v>
      </c>
      <c r="B101" s="68" t="s">
        <v>199</v>
      </c>
      <c r="C101" s="72" t="s">
        <v>271</v>
      </c>
      <c r="D101" s="70" t="s">
        <v>218</v>
      </c>
      <c r="E101" s="70" t="s">
        <v>77</v>
      </c>
      <c r="F101" s="71" t="str">
        <f t="shared" si="1"/>
        <v>I ROE</v>
      </c>
      <c r="H101" s="80">
        <f>COUNTIF('Player Input'!$AU$7:$BN$226,'Player List'!A101)</f>
        <v>19</v>
      </c>
      <c r="I101" s="71">
        <f>COUNTIFS('Player Input'!$BP$7:$CI$226,"CS",'Player Input'!$AU$7:$BN$226,A101)</f>
        <v>0</v>
      </c>
    </row>
    <row r="102" spans="1:9" s="71" customFormat="1" x14ac:dyDescent="0.3">
      <c r="A102" s="69">
        <v>136</v>
      </c>
      <c r="B102" s="68" t="s">
        <v>199</v>
      </c>
      <c r="C102" s="72" t="s">
        <v>271</v>
      </c>
      <c r="D102" s="70" t="s">
        <v>207</v>
      </c>
      <c r="E102" s="70" t="s">
        <v>198</v>
      </c>
      <c r="F102" s="71" t="str">
        <f t="shared" si="1"/>
        <v>E GEORGE</v>
      </c>
      <c r="H102" s="80">
        <f>COUNTIF('Player Input'!$AU$7:$BN$226,'Player List'!A102)</f>
        <v>15</v>
      </c>
      <c r="I102" s="71">
        <f>COUNTIFS('Player Input'!$BP$7:$CI$226,"CS",'Player Input'!$AU$7:$BN$226,A102)</f>
        <v>0</v>
      </c>
    </row>
    <row r="103" spans="1:9" s="71" customFormat="1" x14ac:dyDescent="0.3">
      <c r="A103" s="69">
        <v>137</v>
      </c>
      <c r="B103" s="68" t="s">
        <v>199</v>
      </c>
      <c r="C103" s="72" t="s">
        <v>271</v>
      </c>
      <c r="D103" s="70" t="s">
        <v>207</v>
      </c>
      <c r="E103" s="70" t="s">
        <v>222</v>
      </c>
      <c r="F103" s="71" t="str">
        <f t="shared" si="1"/>
        <v>R GEORGE</v>
      </c>
      <c r="H103" s="80">
        <f>COUNTIF('Player Input'!$AU$7:$BN$226,'Player List'!A103)</f>
        <v>16</v>
      </c>
      <c r="I103" s="71">
        <f>COUNTIFS('Player Input'!$BP$7:$CI$226,"CS",'Player Input'!$AU$7:$BN$226,A103)</f>
        <v>1</v>
      </c>
    </row>
    <row r="104" spans="1:9" s="71" customFormat="1" x14ac:dyDescent="0.3">
      <c r="A104" s="69">
        <v>138</v>
      </c>
      <c r="B104" s="68" t="s">
        <v>199</v>
      </c>
      <c r="C104" s="72" t="s">
        <v>271</v>
      </c>
      <c r="D104" s="70" t="s">
        <v>206</v>
      </c>
      <c r="E104" s="70" t="s">
        <v>207</v>
      </c>
      <c r="F104" s="71" t="str">
        <f t="shared" si="1"/>
        <v>G MARSHALL</v>
      </c>
      <c r="H104" s="80">
        <f>COUNTIF('Player Input'!$AU$7:$BN$226,'Player List'!A104)</f>
        <v>16</v>
      </c>
      <c r="I104" s="71">
        <f>COUNTIFS('Player Input'!$BP$7:$CI$226,"CS",'Player Input'!$AU$7:$BN$226,A104)</f>
        <v>0</v>
      </c>
    </row>
    <row r="105" spans="1:9" s="71" customFormat="1" x14ac:dyDescent="0.3">
      <c r="A105" s="69">
        <v>140</v>
      </c>
      <c r="B105" s="68" t="s">
        <v>199</v>
      </c>
      <c r="C105" s="72" t="s">
        <v>271</v>
      </c>
      <c r="D105" s="70" t="s">
        <v>65</v>
      </c>
      <c r="E105" s="70" t="s">
        <v>56</v>
      </c>
      <c r="F105" s="71" t="str">
        <f t="shared" si="1"/>
        <v>D WATKINS</v>
      </c>
      <c r="H105" s="80">
        <f>COUNTIF('Player Input'!$AU$7:$BN$226,'Player List'!A105)</f>
        <v>15</v>
      </c>
      <c r="I105" s="71">
        <f>COUNTIFS('Player Input'!$BP$7:$CI$226,"CS",'Player Input'!$AU$7:$BN$226,A105)</f>
        <v>0</v>
      </c>
    </row>
    <row r="106" spans="1:9" s="71" customFormat="1" x14ac:dyDescent="0.3">
      <c r="A106" s="74">
        <v>142</v>
      </c>
      <c r="B106" s="65" t="s">
        <v>247</v>
      </c>
      <c r="C106" s="68" t="s">
        <v>275</v>
      </c>
      <c r="D106" s="75" t="s">
        <v>216</v>
      </c>
      <c r="E106" s="75" t="s">
        <v>115</v>
      </c>
      <c r="F106" s="71" t="str">
        <f t="shared" si="1"/>
        <v>D HOLMES</v>
      </c>
      <c r="H106" s="80">
        <f>COUNTIF('Player Input'!$AU$7:$BN$226,'Player List'!A106)</f>
        <v>10</v>
      </c>
      <c r="I106" s="71">
        <f>COUNTIFS('Player Input'!$BP$7:$CI$226,"CS",'Player Input'!$AU$7:$BN$226,A106)</f>
        <v>0</v>
      </c>
    </row>
    <row r="107" spans="1:9" s="71" customFormat="1" x14ac:dyDescent="0.3">
      <c r="A107" s="69">
        <v>143</v>
      </c>
      <c r="B107" s="68" t="s">
        <v>199</v>
      </c>
      <c r="C107" s="72" t="s">
        <v>271</v>
      </c>
      <c r="D107" s="70" t="s">
        <v>47</v>
      </c>
      <c r="E107" s="70" t="s">
        <v>118</v>
      </c>
      <c r="F107" s="71" t="str">
        <f t="shared" si="1"/>
        <v>L WILLIAMS</v>
      </c>
      <c r="H107" s="80">
        <f>COUNTIF('Player Input'!$AU$7:$BN$226,'Player List'!A107)</f>
        <v>19</v>
      </c>
      <c r="I107" s="71">
        <f>COUNTIFS('Player Input'!$BP$7:$CI$226,"CS",'Player Input'!$AU$7:$BN$226,A107)</f>
        <v>1</v>
      </c>
    </row>
    <row r="108" spans="1:9" s="71" customFormat="1" x14ac:dyDescent="0.3">
      <c r="A108" s="69">
        <v>144</v>
      </c>
      <c r="B108" s="68" t="s">
        <v>199</v>
      </c>
      <c r="C108" s="68" t="s">
        <v>273</v>
      </c>
      <c r="D108" s="70" t="s">
        <v>212</v>
      </c>
      <c r="E108" s="70" t="s">
        <v>213</v>
      </c>
      <c r="F108" s="71" t="str">
        <f t="shared" si="1"/>
        <v>M LEAKE</v>
      </c>
      <c r="H108" s="80">
        <f>COUNTIF('Player Input'!$AU$7:$BN$226,'Player List'!A108)</f>
        <v>18</v>
      </c>
      <c r="I108" s="71">
        <f>COUNTIFS('Player Input'!$BP$7:$CI$226,"CS",'Player Input'!$AU$7:$BN$226,A108)</f>
        <v>0</v>
      </c>
    </row>
    <row r="109" spans="1:9" s="71" customFormat="1" x14ac:dyDescent="0.3">
      <c r="A109" s="69">
        <v>145</v>
      </c>
      <c r="B109" s="68" t="s">
        <v>199</v>
      </c>
      <c r="C109" s="68" t="s">
        <v>273</v>
      </c>
      <c r="D109" s="70" t="s">
        <v>201</v>
      </c>
      <c r="E109" s="70" t="s">
        <v>52</v>
      </c>
      <c r="F109" s="71" t="str">
        <f t="shared" si="1"/>
        <v>M ROBINSON</v>
      </c>
      <c r="H109" s="80">
        <f>COUNTIF('Player Input'!$AU$7:$BN$226,'Player List'!A109)</f>
        <v>15</v>
      </c>
      <c r="I109" s="71">
        <f>COUNTIFS('Player Input'!$BP$7:$CI$226,"CS",'Player Input'!$AU$7:$BN$226,A109)</f>
        <v>0</v>
      </c>
    </row>
    <row r="110" spans="1:9" s="71" customFormat="1" x14ac:dyDescent="0.3">
      <c r="A110" s="69">
        <v>146</v>
      </c>
      <c r="B110" s="68" t="s">
        <v>199</v>
      </c>
      <c r="C110" s="68" t="s">
        <v>273</v>
      </c>
      <c r="D110" s="70" t="s">
        <v>208</v>
      </c>
      <c r="E110" s="70" t="s">
        <v>42</v>
      </c>
      <c r="F110" s="71" t="str">
        <f t="shared" si="1"/>
        <v>B GLOVER</v>
      </c>
      <c r="H110" s="80">
        <f>COUNTIF('Player Input'!$AU$7:$BN$226,'Player List'!A110)</f>
        <v>19</v>
      </c>
      <c r="I110" s="71">
        <f>COUNTIFS('Player Input'!$BP$7:$CI$226,"CS",'Player Input'!$AU$7:$BN$226,A110)</f>
        <v>1</v>
      </c>
    </row>
    <row r="111" spans="1:9" s="71" customFormat="1" x14ac:dyDescent="0.3">
      <c r="A111" s="69">
        <v>147</v>
      </c>
      <c r="B111" s="68" t="s">
        <v>199</v>
      </c>
      <c r="C111" s="68" t="s">
        <v>273</v>
      </c>
      <c r="D111" s="70" t="s">
        <v>210</v>
      </c>
      <c r="E111" s="70" t="s">
        <v>211</v>
      </c>
      <c r="F111" s="71" t="str">
        <f t="shared" si="1"/>
        <v>G HARNWELL</v>
      </c>
      <c r="H111" s="80">
        <f>COUNTIF('Player Input'!$AU$7:$BN$226,'Player List'!A111)</f>
        <v>19</v>
      </c>
      <c r="I111" s="71">
        <f>COUNTIFS('Player Input'!$BP$7:$CI$226,"CS",'Player Input'!$AU$7:$BN$226,A111)</f>
        <v>1</v>
      </c>
    </row>
    <row r="112" spans="1:9" s="71" customFormat="1" x14ac:dyDescent="0.3">
      <c r="A112" s="69">
        <v>148</v>
      </c>
      <c r="B112" s="68" t="s">
        <v>199</v>
      </c>
      <c r="C112" s="68" t="s">
        <v>273</v>
      </c>
      <c r="D112" s="71" t="s">
        <v>205</v>
      </c>
      <c r="E112" s="71" t="s">
        <v>110</v>
      </c>
      <c r="F112" s="71" t="str">
        <f t="shared" si="1"/>
        <v>M EGGLETON</v>
      </c>
      <c r="H112" s="80">
        <f>COUNTIF('Player Input'!$AU$7:$BN$226,'Player List'!A112)</f>
        <v>0</v>
      </c>
      <c r="I112" s="71">
        <f>COUNTIFS('Player Input'!$BP$7:$CI$226,"CS",'Player Input'!$AU$7:$BN$226,A112)</f>
        <v>0</v>
      </c>
    </row>
    <row r="113" spans="1:9" s="71" customFormat="1" x14ac:dyDescent="0.3">
      <c r="A113" s="69">
        <v>151</v>
      </c>
      <c r="B113" s="68" t="s">
        <v>199</v>
      </c>
      <c r="C113" s="68" t="s">
        <v>273</v>
      </c>
      <c r="D113" s="71" t="s">
        <v>294</v>
      </c>
      <c r="E113" s="71" t="s">
        <v>295</v>
      </c>
      <c r="F113" s="71" t="str">
        <f t="shared" si="1"/>
        <v>B BUFTON</v>
      </c>
      <c r="H113" s="80">
        <f>COUNTIF('Player Input'!$AU$7:$BN$226,'Player List'!A113)</f>
        <v>9</v>
      </c>
      <c r="I113" s="71">
        <f>COUNTIFS('Player Input'!$BP$7:$CI$226,"CS",'Player Input'!$AU$7:$BN$226,A113)</f>
        <v>0</v>
      </c>
    </row>
    <row r="114" spans="1:9" s="71" customFormat="1" x14ac:dyDescent="0.3">
      <c r="A114" s="69">
        <v>152</v>
      </c>
      <c r="B114" s="68" t="s">
        <v>199</v>
      </c>
      <c r="C114" s="68" t="s">
        <v>273</v>
      </c>
      <c r="D114" s="71" t="s">
        <v>294</v>
      </c>
      <c r="E114" s="71" t="s">
        <v>296</v>
      </c>
      <c r="F114" s="71" t="str">
        <f t="shared" si="1"/>
        <v>S BUFTON</v>
      </c>
      <c r="H114" s="80">
        <f>COUNTIF('Player Input'!$AU$7:$BN$226,'Player List'!A114)</f>
        <v>9</v>
      </c>
      <c r="I114" s="71">
        <f>COUNTIFS('Player Input'!$BP$7:$CI$226,"CS",'Player Input'!$AU$7:$BN$226,A114)</f>
        <v>0</v>
      </c>
    </row>
    <row r="115" spans="1:9" s="71" customFormat="1" x14ac:dyDescent="0.3">
      <c r="A115" s="69">
        <v>153</v>
      </c>
      <c r="B115" s="68" t="s">
        <v>199</v>
      </c>
      <c r="C115" s="68" t="s">
        <v>273</v>
      </c>
      <c r="D115" s="71" t="s">
        <v>297</v>
      </c>
      <c r="E115" s="71" t="s">
        <v>401</v>
      </c>
      <c r="F115" s="71" t="str">
        <f t="shared" si="1"/>
        <v>S STEPHENSON</v>
      </c>
      <c r="H115" s="80">
        <f>COUNTIF('Player Input'!$AU$7:$BN$226,'Player List'!A115)</f>
        <v>17</v>
      </c>
      <c r="I115" s="71">
        <f>COUNTIFS('Player Input'!$BP$7:$CI$226,"CS",'Player Input'!$AU$7:$BN$226,A115)</f>
        <v>0</v>
      </c>
    </row>
    <row r="116" spans="1:9" s="71" customFormat="1" x14ac:dyDescent="0.3">
      <c r="A116" s="69">
        <v>154</v>
      </c>
      <c r="B116" s="68" t="s">
        <v>199</v>
      </c>
      <c r="C116" s="68" t="s">
        <v>273</v>
      </c>
      <c r="D116" s="71" t="s">
        <v>75</v>
      </c>
      <c r="E116" s="71" t="s">
        <v>298</v>
      </c>
      <c r="F116" s="71" t="str">
        <f t="shared" si="1"/>
        <v>T WILSON</v>
      </c>
      <c r="H116" s="80">
        <f>COUNTIF('Player Input'!$AU$7:$BN$226,'Player List'!A116)</f>
        <v>15</v>
      </c>
      <c r="I116" s="71">
        <f>COUNTIFS('Player Input'!$BP$7:$CI$226,"CS",'Player Input'!$AU$7:$BN$226,A116)</f>
        <v>0</v>
      </c>
    </row>
    <row r="117" spans="1:9" s="71" customFormat="1" x14ac:dyDescent="0.3">
      <c r="A117" s="69">
        <v>155</v>
      </c>
      <c r="B117" s="68" t="s">
        <v>199</v>
      </c>
      <c r="C117" s="68" t="s">
        <v>272</v>
      </c>
      <c r="D117" s="71" t="s">
        <v>200</v>
      </c>
      <c r="E117" s="71" t="s">
        <v>109</v>
      </c>
      <c r="F117" s="71" t="str">
        <f t="shared" si="1"/>
        <v>H CHURCHILL</v>
      </c>
      <c r="H117" s="80">
        <f>COUNTIF('Player Input'!$AU$7:$BN$226,'Player List'!A117)</f>
        <v>18</v>
      </c>
      <c r="I117" s="71">
        <f>COUNTIFS('Player Input'!$BP$7:$CI$226,"CS",'Player Input'!$AU$7:$BN$226,A117)</f>
        <v>0</v>
      </c>
    </row>
    <row r="118" spans="1:9" s="71" customFormat="1" x14ac:dyDescent="0.3">
      <c r="A118" s="69">
        <v>156</v>
      </c>
      <c r="B118" s="68" t="s">
        <v>199</v>
      </c>
      <c r="C118" s="68" t="s">
        <v>272</v>
      </c>
      <c r="D118" s="71" t="s">
        <v>200</v>
      </c>
      <c r="E118" s="71" t="s">
        <v>59</v>
      </c>
      <c r="F118" s="71" t="str">
        <f t="shared" si="1"/>
        <v>J CHURCHILL</v>
      </c>
      <c r="H118" s="80">
        <f>COUNTIF('Player Input'!$AU$7:$BN$226,'Player List'!A118)</f>
        <v>15</v>
      </c>
      <c r="I118" s="71">
        <f>COUNTIFS('Player Input'!$BP$7:$CI$226,"CS",'Player Input'!$AU$7:$BN$226,A118)</f>
        <v>0</v>
      </c>
    </row>
    <row r="119" spans="1:9" s="71" customFormat="1" x14ac:dyDescent="0.3">
      <c r="A119" s="69">
        <v>157</v>
      </c>
      <c r="B119" s="68" t="s">
        <v>199</v>
      </c>
      <c r="C119" s="68" t="s">
        <v>272</v>
      </c>
      <c r="D119" s="70" t="s">
        <v>202</v>
      </c>
      <c r="E119" s="70" t="s">
        <v>108</v>
      </c>
      <c r="F119" s="71" t="str">
        <f t="shared" si="1"/>
        <v>S DIX</v>
      </c>
      <c r="H119" s="80">
        <f>COUNTIF('Player Input'!$AU$7:$BN$226,'Player List'!A119)</f>
        <v>17</v>
      </c>
      <c r="I119" s="71">
        <f>COUNTIFS('Player Input'!$BP$7:$CI$226,"CS",'Player Input'!$AU$7:$BN$226,A119)</f>
        <v>0</v>
      </c>
    </row>
    <row r="120" spans="1:9" s="71" customFormat="1" x14ac:dyDescent="0.3">
      <c r="A120" s="69">
        <v>158</v>
      </c>
      <c r="B120" s="68" t="s">
        <v>199</v>
      </c>
      <c r="C120" s="68"/>
      <c r="D120" s="70" t="s">
        <v>202</v>
      </c>
      <c r="E120" s="70" t="s">
        <v>59</v>
      </c>
      <c r="F120" s="71" t="str">
        <f t="shared" si="1"/>
        <v>J DIX</v>
      </c>
      <c r="H120" s="80">
        <f>COUNTIF('Player Input'!$AU$7:$BN$226,'Player List'!A120)</f>
        <v>0</v>
      </c>
      <c r="I120" s="71">
        <f>COUNTIFS('Player Input'!$BP$7:$CI$226,"CS",'Player Input'!$AU$7:$BN$226,A120)</f>
        <v>0</v>
      </c>
    </row>
    <row r="121" spans="1:9" s="71" customFormat="1" x14ac:dyDescent="0.3">
      <c r="A121" s="69">
        <v>160</v>
      </c>
      <c r="B121" s="68" t="s">
        <v>199</v>
      </c>
      <c r="C121" s="68" t="s">
        <v>272</v>
      </c>
      <c r="D121" s="70" t="s">
        <v>220</v>
      </c>
      <c r="E121" s="70" t="s">
        <v>221</v>
      </c>
      <c r="F121" s="71" t="str">
        <f t="shared" si="1"/>
        <v>L COLE</v>
      </c>
      <c r="H121" s="80">
        <f>COUNTIF('Player Input'!$AU$7:$BN$226,'Player List'!A121)</f>
        <v>17</v>
      </c>
      <c r="I121" s="71">
        <f>COUNTIFS('Player Input'!$BP$7:$CI$226,"CS",'Player Input'!$AU$7:$BN$226,A121)</f>
        <v>1</v>
      </c>
    </row>
    <row r="122" spans="1:9" s="71" customFormat="1" x14ac:dyDescent="0.3">
      <c r="A122" s="69">
        <v>161</v>
      </c>
      <c r="B122" s="68" t="s">
        <v>199</v>
      </c>
      <c r="C122" s="68" t="s">
        <v>272</v>
      </c>
      <c r="D122" s="70" t="s">
        <v>214</v>
      </c>
      <c r="E122" s="70" t="s">
        <v>217</v>
      </c>
      <c r="F122" s="71" t="str">
        <f t="shared" si="1"/>
        <v>P MILLS</v>
      </c>
      <c r="H122" s="80">
        <f>COUNTIF('Player Input'!$AU$7:$BN$226,'Player List'!A122)</f>
        <v>14</v>
      </c>
      <c r="I122" s="71">
        <f>COUNTIFS('Player Input'!$BP$7:$CI$226,"CS",'Player Input'!$AU$7:$BN$226,A122)</f>
        <v>0</v>
      </c>
    </row>
    <row r="123" spans="1:9" s="71" customFormat="1" x14ac:dyDescent="0.3">
      <c r="A123" s="69">
        <v>162</v>
      </c>
      <c r="B123" s="68" t="s">
        <v>199</v>
      </c>
      <c r="C123" s="68" t="s">
        <v>272</v>
      </c>
      <c r="D123" s="70" t="s">
        <v>214</v>
      </c>
      <c r="E123" s="70" t="s">
        <v>56</v>
      </c>
      <c r="F123" s="71" t="str">
        <f t="shared" si="1"/>
        <v>D MILLS</v>
      </c>
      <c r="H123" s="80">
        <f>COUNTIF('Player Input'!$AU$7:$BN$226,'Player List'!A123)</f>
        <v>17</v>
      </c>
      <c r="I123" s="71">
        <f>COUNTIFS('Player Input'!$BP$7:$CI$226,"CS",'Player Input'!$AU$7:$BN$226,A123)</f>
        <v>0</v>
      </c>
    </row>
    <row r="124" spans="1:9" s="71" customFormat="1" x14ac:dyDescent="0.3">
      <c r="A124" s="69">
        <v>163</v>
      </c>
      <c r="B124" s="68" t="s">
        <v>199</v>
      </c>
      <c r="C124" s="68" t="s">
        <v>272</v>
      </c>
      <c r="D124" s="70" t="s">
        <v>111</v>
      </c>
      <c r="E124" s="70" t="s">
        <v>209</v>
      </c>
      <c r="F124" s="71" t="str">
        <f t="shared" si="1"/>
        <v>R PRICE</v>
      </c>
      <c r="H124" s="80">
        <f>COUNTIF('Player Input'!$AU$7:$BN$226,'Player List'!A124)</f>
        <v>0</v>
      </c>
      <c r="I124" s="71">
        <f>COUNTIFS('Player Input'!$BP$7:$CI$226,"CS",'Player Input'!$AU$7:$BN$226,A124)</f>
        <v>0</v>
      </c>
    </row>
    <row r="125" spans="1:9" s="71" customFormat="1" x14ac:dyDescent="0.3">
      <c r="A125" s="69">
        <v>164</v>
      </c>
      <c r="B125" s="68" t="s">
        <v>199</v>
      </c>
      <c r="C125" s="68" t="s">
        <v>272</v>
      </c>
      <c r="D125" s="70" t="s">
        <v>431</v>
      </c>
      <c r="E125" s="70" t="s">
        <v>432</v>
      </c>
      <c r="F125" s="71" t="str">
        <f t="shared" si="1"/>
        <v>B GARRETT</v>
      </c>
      <c r="H125" s="80">
        <f>COUNTIF('Player Input'!$AU$7:$BN$226,'Player List'!A125)</f>
        <v>0</v>
      </c>
      <c r="I125" s="71">
        <f>COUNTIFS('Player Input'!$BP$7:$CI$226,"CS",'Player Input'!$AU$7:$BN$226,A125)</f>
        <v>0</v>
      </c>
    </row>
    <row r="126" spans="1:9" s="71" customFormat="1" x14ac:dyDescent="0.3">
      <c r="A126" s="69">
        <v>165</v>
      </c>
      <c r="B126" s="68" t="s">
        <v>199</v>
      </c>
      <c r="C126" s="68" t="s">
        <v>272</v>
      </c>
      <c r="D126" s="70" t="s">
        <v>203</v>
      </c>
      <c r="E126" s="70" t="s">
        <v>204</v>
      </c>
      <c r="F126" s="71" t="str">
        <f t="shared" si="1"/>
        <v>P COOK</v>
      </c>
      <c r="H126" s="80">
        <f>COUNTIF('Player Input'!$AU$7:$BN$226,'Player List'!A126)</f>
        <v>13</v>
      </c>
      <c r="I126" s="71">
        <f>COUNTIFS('Player Input'!$BP$7:$CI$226,"CS",'Player Input'!$AU$7:$BN$226,A126)</f>
        <v>0</v>
      </c>
    </row>
    <row r="127" spans="1:9" s="71" customFormat="1" x14ac:dyDescent="0.3">
      <c r="A127" s="69">
        <v>166</v>
      </c>
      <c r="B127" s="68" t="s">
        <v>199</v>
      </c>
      <c r="C127" s="68" t="s">
        <v>272</v>
      </c>
      <c r="D127" s="70" t="s">
        <v>215</v>
      </c>
      <c r="E127" s="70" t="s">
        <v>59</v>
      </c>
      <c r="F127" s="71" t="str">
        <f t="shared" si="1"/>
        <v>J PERKS</v>
      </c>
      <c r="H127" s="80">
        <f>COUNTIF('Player Input'!$AU$7:$BN$226,'Player List'!A127)</f>
        <v>19</v>
      </c>
      <c r="I127" s="71">
        <f>COUNTIFS('Player Input'!$BP$7:$CI$226,"CS",'Player Input'!$AU$7:$BN$226,A127)</f>
        <v>0</v>
      </c>
    </row>
    <row r="128" spans="1:9" s="71" customFormat="1" x14ac:dyDescent="0.3">
      <c r="A128" s="69">
        <v>167</v>
      </c>
      <c r="B128" s="68" t="s">
        <v>223</v>
      </c>
      <c r="C128" s="68" t="s">
        <v>261</v>
      </c>
      <c r="D128" s="70" t="s">
        <v>224</v>
      </c>
      <c r="E128" s="70" t="s">
        <v>225</v>
      </c>
      <c r="F128" s="71" t="str">
        <f t="shared" si="1"/>
        <v>T HORTON-SMITH</v>
      </c>
      <c r="H128" s="80">
        <f>COUNTIF('Player Input'!$AU$7:$BN$226,'Player List'!A128)</f>
        <v>20</v>
      </c>
      <c r="I128" s="71">
        <f>COUNTIFS('Player Input'!$BP$7:$CI$226,"CS",'Player Input'!$AU$7:$BN$226,A128)</f>
        <v>0</v>
      </c>
    </row>
    <row r="129" spans="1:9" s="71" customFormat="1" x14ac:dyDescent="0.3">
      <c r="A129" s="69">
        <v>169</v>
      </c>
      <c r="B129" s="68" t="s">
        <v>223</v>
      </c>
      <c r="C129" s="68" t="s">
        <v>261</v>
      </c>
      <c r="D129" s="70" t="s">
        <v>230</v>
      </c>
      <c r="E129" s="70" t="s">
        <v>231</v>
      </c>
      <c r="F129" s="71" t="str">
        <f t="shared" si="1"/>
        <v>W SOILLEUX</v>
      </c>
      <c r="H129" s="80">
        <f>COUNTIF('Player Input'!$AU$7:$BN$226,'Player List'!A129)</f>
        <v>17</v>
      </c>
      <c r="I129" s="71">
        <f>COUNTIFS('Player Input'!$BP$7:$CI$226,"CS",'Player Input'!$AU$7:$BN$226,A129)</f>
        <v>0</v>
      </c>
    </row>
    <row r="130" spans="1:9" s="71" customFormat="1" x14ac:dyDescent="0.3">
      <c r="A130" s="69">
        <v>170</v>
      </c>
      <c r="B130" s="68" t="s">
        <v>223</v>
      </c>
      <c r="C130" s="68" t="s">
        <v>261</v>
      </c>
      <c r="D130" s="70" t="s">
        <v>232</v>
      </c>
      <c r="E130" s="70" t="s">
        <v>185</v>
      </c>
      <c r="F130" s="71" t="str">
        <f t="shared" si="1"/>
        <v>M BROWNING</v>
      </c>
      <c r="H130" s="80">
        <f>COUNTIF('Player Input'!$AU$7:$BN$226,'Player List'!A130)</f>
        <v>18</v>
      </c>
      <c r="I130" s="71">
        <f>COUNTIFS('Player Input'!$BP$7:$CI$226,"CS",'Player Input'!$AU$7:$BN$226,A130)</f>
        <v>0</v>
      </c>
    </row>
    <row r="131" spans="1:9" s="71" customFormat="1" x14ac:dyDescent="0.3">
      <c r="A131" s="69">
        <v>171</v>
      </c>
      <c r="B131" s="68" t="s">
        <v>247</v>
      </c>
      <c r="C131" s="68" t="s">
        <v>275</v>
      </c>
      <c r="D131" s="70" t="s">
        <v>233</v>
      </c>
      <c r="E131" s="70" t="s">
        <v>234</v>
      </c>
      <c r="F131" s="71" t="str">
        <f t="shared" si="1"/>
        <v>R DAWSON</v>
      </c>
      <c r="H131" s="80">
        <f>COUNTIF('Player Input'!$AU$7:$BN$226,'Player List'!A131)</f>
        <v>18</v>
      </c>
      <c r="I131" s="71">
        <f>COUNTIFS('Player Input'!$BP$7:$CI$226,"CS",'Player Input'!$AU$7:$BN$226,A131)</f>
        <v>0</v>
      </c>
    </row>
    <row r="132" spans="1:9" s="71" customFormat="1" x14ac:dyDescent="0.3">
      <c r="A132" s="69">
        <v>173</v>
      </c>
      <c r="B132" s="68" t="s">
        <v>223</v>
      </c>
      <c r="C132" s="68" t="s">
        <v>261</v>
      </c>
      <c r="D132" s="70" t="s">
        <v>226</v>
      </c>
      <c r="E132" s="70" t="s">
        <v>54</v>
      </c>
      <c r="F132" s="71" t="str">
        <f t="shared" si="1"/>
        <v>R HODGES</v>
      </c>
      <c r="H132" s="80">
        <f>COUNTIF('Player Input'!$AU$7:$BN$226,'Player List'!A132)</f>
        <v>12</v>
      </c>
      <c r="I132" s="71">
        <f>COUNTIFS('Player Input'!$BP$7:$CI$226,"CS",'Player Input'!$AU$7:$BN$226,A132)</f>
        <v>0</v>
      </c>
    </row>
    <row r="133" spans="1:9" s="71" customFormat="1" x14ac:dyDescent="0.3">
      <c r="A133" s="69">
        <v>174</v>
      </c>
      <c r="B133" s="68" t="s">
        <v>223</v>
      </c>
      <c r="C133" s="68" t="s">
        <v>261</v>
      </c>
      <c r="D133" s="70" t="s">
        <v>226</v>
      </c>
      <c r="E133" s="70" t="s">
        <v>227</v>
      </c>
      <c r="F133" s="71" t="str">
        <f t="shared" si="1"/>
        <v>V HODGES</v>
      </c>
      <c r="H133" s="80">
        <f>COUNTIF('Player Input'!$AU$7:$BN$226,'Player List'!A133)</f>
        <v>19</v>
      </c>
      <c r="I133" s="71">
        <f>COUNTIFS('Player Input'!$BP$7:$CI$226,"CS",'Player Input'!$AU$7:$BN$226,A133)</f>
        <v>0</v>
      </c>
    </row>
    <row r="134" spans="1:9" s="71" customFormat="1" x14ac:dyDescent="0.3">
      <c r="A134" s="69">
        <v>175</v>
      </c>
      <c r="B134" s="68" t="s">
        <v>223</v>
      </c>
      <c r="C134" s="68" t="s">
        <v>261</v>
      </c>
      <c r="D134" s="70" t="s">
        <v>228</v>
      </c>
      <c r="E134" s="70" t="s">
        <v>229</v>
      </c>
      <c r="F134" s="71" t="str">
        <f t="shared" si="1"/>
        <v>R POTTER</v>
      </c>
      <c r="H134" s="80">
        <f>COUNTIF('Player Input'!$AU$7:$BN$226,'Player List'!A134)</f>
        <v>17</v>
      </c>
      <c r="I134" s="71">
        <f>COUNTIFS('Player Input'!$BP$7:$CI$226,"CS",'Player Input'!$AU$7:$BN$226,A134)</f>
        <v>0</v>
      </c>
    </row>
    <row r="135" spans="1:9" s="71" customFormat="1" x14ac:dyDescent="0.3">
      <c r="A135" s="69">
        <v>176</v>
      </c>
      <c r="B135" s="68" t="s">
        <v>223</v>
      </c>
      <c r="C135" s="68" t="s">
        <v>261</v>
      </c>
      <c r="D135" s="70" t="s">
        <v>84</v>
      </c>
      <c r="E135" s="70" t="s">
        <v>186</v>
      </c>
      <c r="F135" s="71" t="str">
        <f t="shared" si="1"/>
        <v>P KITTO</v>
      </c>
      <c r="H135" s="80">
        <f>COUNTIF('Player Input'!$AU$7:$BN$226,'Player List'!A135)</f>
        <v>20</v>
      </c>
      <c r="I135" s="71">
        <f>COUNTIFS('Player Input'!$BP$7:$CI$226,"CS",'Player Input'!$AU$7:$BN$226,A135)</f>
        <v>0</v>
      </c>
    </row>
    <row r="136" spans="1:9" s="71" customFormat="1" x14ac:dyDescent="0.3">
      <c r="A136" s="69">
        <v>181</v>
      </c>
      <c r="B136" s="68" t="s">
        <v>235</v>
      </c>
      <c r="C136" s="68" t="s">
        <v>350</v>
      </c>
      <c r="D136" s="70" t="s">
        <v>245</v>
      </c>
      <c r="E136" s="70" t="s">
        <v>56</v>
      </c>
      <c r="F136" s="71" t="str">
        <f t="shared" ref="F136:F202" si="2">CONCATENATE(LEFT(E136,1)," ", D136)</f>
        <v>D FOULKES</v>
      </c>
      <c r="H136" s="80">
        <f>COUNTIF('Player Input'!$AU$7:$BN$226,'Player List'!A136)</f>
        <v>21</v>
      </c>
      <c r="I136" s="71">
        <f>COUNTIFS('Player Input'!$BP$7:$CI$226,"CS",'Player Input'!$AU$7:$BN$226,A136)</f>
        <v>1</v>
      </c>
    </row>
    <row r="137" spans="1:9" s="71" customFormat="1" x14ac:dyDescent="0.3">
      <c r="A137" s="69">
        <v>182</v>
      </c>
      <c r="B137" s="68" t="s">
        <v>235</v>
      </c>
      <c r="C137" s="68" t="s">
        <v>349</v>
      </c>
      <c r="D137" s="70" t="s">
        <v>245</v>
      </c>
      <c r="E137" s="70" t="s">
        <v>246</v>
      </c>
      <c r="F137" s="71" t="str">
        <f t="shared" si="2"/>
        <v>H FOULKES</v>
      </c>
      <c r="H137" s="80">
        <f>COUNTIF('Player Input'!$AU$7:$BN$226,'Player List'!A137)</f>
        <v>21</v>
      </c>
      <c r="I137" s="71">
        <f>COUNTIFS('Player Input'!$BP$7:$CI$226,"CS",'Player Input'!$AU$7:$BN$226,A137)</f>
        <v>1</v>
      </c>
    </row>
    <row r="138" spans="1:9" s="71" customFormat="1" x14ac:dyDescent="0.3">
      <c r="A138" s="69">
        <v>191</v>
      </c>
      <c r="B138" s="68" t="s">
        <v>247</v>
      </c>
      <c r="C138" s="68" t="s">
        <v>274</v>
      </c>
      <c r="D138" s="70" t="s">
        <v>248</v>
      </c>
      <c r="E138" s="70" t="s">
        <v>250</v>
      </c>
      <c r="F138" s="71" t="str">
        <f t="shared" si="2"/>
        <v>A ROGERS</v>
      </c>
      <c r="H138" s="80">
        <f>COUNTIF('Player Input'!$AU$7:$BN$226,'Player List'!A138)</f>
        <v>18</v>
      </c>
      <c r="I138" s="71">
        <f>COUNTIFS('Player Input'!$BP$7:$CI$226,"CS",'Player Input'!$AU$7:$BN$226,A138)</f>
        <v>0</v>
      </c>
    </row>
    <row r="139" spans="1:9" s="71" customFormat="1" x14ac:dyDescent="0.3">
      <c r="A139" s="69">
        <v>192</v>
      </c>
      <c r="B139" s="68" t="s">
        <v>247</v>
      </c>
      <c r="C139" s="68" t="s">
        <v>274</v>
      </c>
      <c r="D139" s="70" t="s">
        <v>248</v>
      </c>
      <c r="E139" s="70" t="s">
        <v>190</v>
      </c>
      <c r="F139" s="71" t="str">
        <f t="shared" si="2"/>
        <v>P ROGERS</v>
      </c>
      <c r="H139" s="80">
        <f>COUNTIF('Player Input'!$AU$7:$BN$226,'Player List'!A139)</f>
        <v>17</v>
      </c>
      <c r="I139" s="71">
        <f>COUNTIFS('Player Input'!$BP$7:$CI$226,"CS",'Player Input'!$AU$7:$BN$226,A139)</f>
        <v>0</v>
      </c>
    </row>
    <row r="140" spans="1:9" s="71" customFormat="1" x14ac:dyDescent="0.3">
      <c r="A140" s="69">
        <v>193</v>
      </c>
      <c r="B140" s="68" t="s">
        <v>247</v>
      </c>
      <c r="C140" s="68" t="s">
        <v>274</v>
      </c>
      <c r="D140" s="70" t="s">
        <v>248</v>
      </c>
      <c r="E140" s="70" t="s">
        <v>249</v>
      </c>
      <c r="F140" s="71" t="str">
        <f t="shared" si="2"/>
        <v>S ROGERS</v>
      </c>
      <c r="H140" s="80">
        <f>COUNTIF('Player Input'!$AU$7:$BN$226,'Player List'!A140)</f>
        <v>20</v>
      </c>
      <c r="I140" s="71">
        <f>COUNTIFS('Player Input'!$BP$7:$CI$226,"CS",'Player Input'!$AU$7:$BN$226,A140)</f>
        <v>0</v>
      </c>
    </row>
    <row r="141" spans="1:9" s="71" customFormat="1" x14ac:dyDescent="0.3">
      <c r="A141" s="69">
        <v>195</v>
      </c>
      <c r="B141" s="68" t="s">
        <v>199</v>
      </c>
      <c r="C141" s="68" t="s">
        <v>271</v>
      </c>
      <c r="D141" s="70" t="s">
        <v>255</v>
      </c>
      <c r="E141" s="70" t="s">
        <v>204</v>
      </c>
      <c r="F141" s="71" t="str">
        <f t="shared" si="2"/>
        <v>P PARK</v>
      </c>
      <c r="H141" s="80">
        <f>COUNTIF('Player Input'!$AU$7:$BN$226,'Player List'!A141)</f>
        <v>14</v>
      </c>
      <c r="I141" s="71">
        <f>COUNTIFS('Player Input'!$BP$7:$CI$226,"CS",'Player Input'!$AU$7:$BN$226,A141)</f>
        <v>0</v>
      </c>
    </row>
    <row r="142" spans="1:9" s="71" customFormat="1" x14ac:dyDescent="0.3">
      <c r="A142" s="69">
        <v>196</v>
      </c>
      <c r="B142" s="68" t="s">
        <v>199</v>
      </c>
      <c r="C142" s="68" t="s">
        <v>271</v>
      </c>
      <c r="D142" s="70" t="s">
        <v>255</v>
      </c>
      <c r="E142" s="70" t="s">
        <v>77</v>
      </c>
      <c r="F142" s="71" t="str">
        <f t="shared" si="2"/>
        <v>I PARK</v>
      </c>
      <c r="H142" s="80">
        <f>COUNTIF('Player Input'!$AU$7:$BN$226,'Player List'!A142)</f>
        <v>19</v>
      </c>
      <c r="I142" s="71">
        <f>COUNTIFS('Player Input'!$BP$7:$CI$226,"CS",'Player Input'!$AU$7:$BN$226,A142)</f>
        <v>0</v>
      </c>
    </row>
    <row r="143" spans="1:9" s="71" customFormat="1" x14ac:dyDescent="0.3">
      <c r="A143" s="69">
        <v>197</v>
      </c>
      <c r="B143" s="68" t="s">
        <v>247</v>
      </c>
      <c r="C143" s="68" t="s">
        <v>274</v>
      </c>
      <c r="D143" s="71" t="s">
        <v>214</v>
      </c>
      <c r="E143" s="71" t="s">
        <v>59</v>
      </c>
      <c r="F143" s="71" t="str">
        <f t="shared" si="2"/>
        <v>J MILLS</v>
      </c>
      <c r="H143" s="80">
        <f>COUNTIF('Player Input'!$AU$7:$BN$226,'Player List'!A143)</f>
        <v>19</v>
      </c>
      <c r="I143" s="71">
        <f>COUNTIFS('Player Input'!$BP$7:$CI$226,"CS",'Player Input'!$AU$7:$BN$226,A143)</f>
        <v>0</v>
      </c>
    </row>
    <row r="144" spans="1:9" s="71" customFormat="1" x14ac:dyDescent="0.3">
      <c r="A144" s="69">
        <v>199</v>
      </c>
      <c r="B144" s="68" t="s">
        <v>247</v>
      </c>
      <c r="C144" s="68" t="s">
        <v>274</v>
      </c>
      <c r="D144" s="70" t="s">
        <v>242</v>
      </c>
      <c r="E144" s="70" t="s">
        <v>254</v>
      </c>
      <c r="F144" s="71" t="str">
        <f t="shared" si="2"/>
        <v>R COX</v>
      </c>
      <c r="H144" s="80">
        <f>COUNTIF('Player Input'!$AU$7:$BN$226,'Player List'!A144)</f>
        <v>19</v>
      </c>
      <c r="I144" s="71">
        <f>COUNTIFS('Player Input'!$BP$7:$CI$226,"CS",'Player Input'!$AU$7:$BN$226,A144)</f>
        <v>0</v>
      </c>
    </row>
    <row r="145" spans="1:9" s="71" customFormat="1" x14ac:dyDescent="0.3">
      <c r="A145" s="69">
        <v>200</v>
      </c>
      <c r="B145" s="68" t="s">
        <v>247</v>
      </c>
      <c r="C145" s="68" t="s">
        <v>275</v>
      </c>
      <c r="D145" s="70" t="s">
        <v>242</v>
      </c>
      <c r="E145" s="70" t="s">
        <v>253</v>
      </c>
      <c r="F145" s="71" t="str">
        <f t="shared" si="2"/>
        <v>C COX</v>
      </c>
      <c r="H145" s="80">
        <f>COUNTIF('Player Input'!$AU$7:$BN$226,'Player List'!A145)</f>
        <v>20</v>
      </c>
      <c r="I145" s="71">
        <f>COUNTIFS('Player Input'!$BP$7:$CI$226,"CS",'Player Input'!$AU$7:$BN$226,A145)</f>
        <v>1</v>
      </c>
    </row>
    <row r="146" spans="1:9" s="71" customFormat="1" x14ac:dyDescent="0.3">
      <c r="A146" s="69">
        <v>201</v>
      </c>
      <c r="B146" s="68" t="s">
        <v>247</v>
      </c>
      <c r="C146" s="68" t="s">
        <v>275</v>
      </c>
      <c r="D146" s="70" t="s">
        <v>242</v>
      </c>
      <c r="E146" s="70" t="s">
        <v>57</v>
      </c>
      <c r="F146" s="71" t="str">
        <f t="shared" si="2"/>
        <v>S COX</v>
      </c>
      <c r="H146" s="80">
        <f>COUNTIF('Player Input'!$AU$7:$BN$226,'Player List'!A146)</f>
        <v>20</v>
      </c>
      <c r="I146" s="71">
        <f>COUNTIFS('Player Input'!$BP$7:$CI$226,"CS",'Player Input'!$AU$7:$BN$226,A146)</f>
        <v>0</v>
      </c>
    </row>
    <row r="147" spans="1:9" s="71" customFormat="1" x14ac:dyDescent="0.3">
      <c r="A147" s="69">
        <v>202</v>
      </c>
      <c r="B147" s="68" t="s">
        <v>247</v>
      </c>
      <c r="C147" s="68" t="s">
        <v>274</v>
      </c>
      <c r="D147" s="70" t="s">
        <v>256</v>
      </c>
      <c r="E147" s="70" t="s">
        <v>105</v>
      </c>
      <c r="F147" s="71" t="str">
        <f t="shared" si="2"/>
        <v>M BOWDEN</v>
      </c>
      <c r="H147" s="80">
        <f>COUNTIF('Player Input'!$AU$7:$BN$226,'Player List'!A147)</f>
        <v>11</v>
      </c>
      <c r="I147" s="71">
        <f>COUNTIFS('Player Input'!$BP$7:$CI$226,"CS",'Player Input'!$AU$7:$BN$226,A147)</f>
        <v>0</v>
      </c>
    </row>
    <row r="148" spans="1:9" s="71" customFormat="1" x14ac:dyDescent="0.3">
      <c r="A148" s="73">
        <v>203</v>
      </c>
      <c r="B148" s="68" t="s">
        <v>247</v>
      </c>
      <c r="C148" s="68" t="s">
        <v>275</v>
      </c>
      <c r="D148" s="70" t="s">
        <v>114</v>
      </c>
      <c r="E148" s="70" t="s">
        <v>59</v>
      </c>
      <c r="F148" s="71" t="str">
        <f t="shared" si="2"/>
        <v>J DAINES</v>
      </c>
      <c r="H148" s="80">
        <f>COUNTIF('Player Input'!$AU$7:$BN$226,'Player List'!A148)</f>
        <v>1</v>
      </c>
      <c r="I148" s="71">
        <f>COUNTIFS('Player Input'!$BP$7:$CI$226,"CS",'Player Input'!$AU$7:$BN$226,A148)</f>
        <v>0</v>
      </c>
    </row>
    <row r="149" spans="1:9" s="71" customFormat="1" x14ac:dyDescent="0.3">
      <c r="A149" s="73">
        <v>204</v>
      </c>
      <c r="B149" s="68" t="s">
        <v>247</v>
      </c>
      <c r="C149" s="68" t="s">
        <v>274</v>
      </c>
      <c r="D149" s="70" t="s">
        <v>65</v>
      </c>
      <c r="E149" s="70" t="s">
        <v>251</v>
      </c>
      <c r="F149" s="71" t="str">
        <f t="shared" si="2"/>
        <v>G WATKINS</v>
      </c>
      <c r="H149" s="80">
        <f>COUNTIF('Player Input'!$AU$7:$BN$226,'Player List'!A149)</f>
        <v>17</v>
      </c>
      <c r="I149" s="71">
        <f>COUNTIFS('Player Input'!$BP$7:$CI$226,"CS",'Player Input'!$AU$7:$BN$226,A149)</f>
        <v>0</v>
      </c>
    </row>
    <row r="150" spans="1:9" s="71" customFormat="1" x14ac:dyDescent="0.3">
      <c r="A150" s="69">
        <v>205</v>
      </c>
      <c r="B150" s="68" t="s">
        <v>247</v>
      </c>
      <c r="C150" s="68" t="s">
        <v>275</v>
      </c>
      <c r="D150" s="70" t="s">
        <v>65</v>
      </c>
      <c r="E150" s="70" t="s">
        <v>252</v>
      </c>
      <c r="F150" s="71" t="str">
        <f t="shared" si="2"/>
        <v>J WATKINS</v>
      </c>
      <c r="H150" s="80">
        <f>COUNTIF('Player Input'!$AU$7:$BN$226,'Player List'!A150)</f>
        <v>19</v>
      </c>
      <c r="I150" s="71">
        <f>COUNTIFS('Player Input'!$BP$7:$CI$226,"CS",'Player Input'!$AU$7:$BN$226,A150)</f>
        <v>0</v>
      </c>
    </row>
    <row r="151" spans="1:9" s="71" customFormat="1" x14ac:dyDescent="0.3">
      <c r="A151" s="69">
        <v>206</v>
      </c>
      <c r="B151" s="68" t="s">
        <v>247</v>
      </c>
      <c r="C151" s="68" t="s">
        <v>275</v>
      </c>
      <c r="D151" s="70" t="s">
        <v>95</v>
      </c>
      <c r="E151" s="70" t="s">
        <v>49</v>
      </c>
      <c r="F151" s="71" t="str">
        <f t="shared" si="2"/>
        <v>P CLARK</v>
      </c>
      <c r="H151" s="80">
        <f>COUNTIF('Player Input'!$AU$7:$BN$226,'Player List'!A151)</f>
        <v>15</v>
      </c>
      <c r="I151" s="71">
        <f>COUNTIFS('Player Input'!$BP$7:$CI$226,"CS",'Player Input'!$AU$7:$BN$226,A151)</f>
        <v>0</v>
      </c>
    </row>
    <row r="152" spans="1:9" s="71" customFormat="1" x14ac:dyDescent="0.3">
      <c r="A152" s="69">
        <v>207</v>
      </c>
      <c r="B152" s="68" t="s">
        <v>235</v>
      </c>
      <c r="C152" s="68" t="s">
        <v>349</v>
      </c>
      <c r="D152" s="70" t="s">
        <v>41</v>
      </c>
      <c r="E152" s="70" t="s">
        <v>76</v>
      </c>
      <c r="F152" s="71" t="str">
        <f t="shared" si="2"/>
        <v>B AUBREY</v>
      </c>
      <c r="H152" s="80">
        <f>COUNTIF('Player Input'!$AU$7:$BN$226,'Player List'!A152)</f>
        <v>19</v>
      </c>
      <c r="I152" s="71">
        <f>COUNTIFS('Player Input'!$BP$7:$CI$226,"CS",'Player Input'!$AU$7:$BN$226,A152)</f>
        <v>1</v>
      </c>
    </row>
    <row r="153" spans="1:9" s="71" customFormat="1" x14ac:dyDescent="0.3">
      <c r="A153" s="69">
        <v>208</v>
      </c>
      <c r="B153" s="68" t="s">
        <v>235</v>
      </c>
      <c r="C153" s="68" t="s">
        <v>349</v>
      </c>
      <c r="D153" s="70" t="s">
        <v>41</v>
      </c>
      <c r="E153" s="70" t="s">
        <v>236</v>
      </c>
      <c r="F153" s="71" t="str">
        <f t="shared" si="2"/>
        <v>H AUBREY</v>
      </c>
      <c r="H153" s="80">
        <f>COUNTIF('Player Input'!$AU$7:$BN$226,'Player List'!A153)</f>
        <v>19</v>
      </c>
      <c r="I153" s="71">
        <f>COUNTIFS('Player Input'!$BP$7:$CI$226,"CS",'Player Input'!$AU$7:$BN$226,A153)</f>
        <v>1</v>
      </c>
    </row>
    <row r="154" spans="1:9" s="71" customFormat="1" x14ac:dyDescent="0.3">
      <c r="A154" s="69">
        <v>209</v>
      </c>
      <c r="B154" s="68" t="s">
        <v>235</v>
      </c>
      <c r="C154" s="68" t="s">
        <v>349</v>
      </c>
      <c r="D154" s="70" t="s">
        <v>239</v>
      </c>
      <c r="E154" s="70" t="s">
        <v>225</v>
      </c>
      <c r="F154" s="71" t="str">
        <f t="shared" si="2"/>
        <v>T RIGDEN</v>
      </c>
      <c r="H154" s="80">
        <f>COUNTIF('Player Input'!$AU$7:$BN$226,'Player List'!A154)</f>
        <v>18</v>
      </c>
      <c r="I154" s="71">
        <f>COUNTIFS('Player Input'!$BP$7:$CI$226,"CS",'Player Input'!$AU$7:$BN$226,A154)</f>
        <v>1</v>
      </c>
    </row>
    <row r="155" spans="1:9" s="71" customFormat="1" x14ac:dyDescent="0.3">
      <c r="A155" s="69">
        <v>210</v>
      </c>
      <c r="B155" s="68" t="s">
        <v>235</v>
      </c>
      <c r="C155" s="68" t="s">
        <v>349</v>
      </c>
      <c r="D155" s="70" t="s">
        <v>239</v>
      </c>
      <c r="E155" s="70" t="s">
        <v>61</v>
      </c>
      <c r="F155" s="71" t="str">
        <f t="shared" si="2"/>
        <v>G RIGDEN</v>
      </c>
      <c r="H155" s="80">
        <f>COUNTIF('Player Input'!$AU$7:$BN$226,'Player List'!A155)</f>
        <v>16</v>
      </c>
      <c r="I155" s="71">
        <f>COUNTIFS('Player Input'!$BP$7:$CI$226,"CS",'Player Input'!$AU$7:$BN$226,A155)</f>
        <v>0</v>
      </c>
    </row>
    <row r="156" spans="1:9" s="71" customFormat="1" x14ac:dyDescent="0.3">
      <c r="A156" s="69">
        <v>211</v>
      </c>
      <c r="B156" s="68" t="s">
        <v>235</v>
      </c>
      <c r="C156" s="68" t="s">
        <v>349</v>
      </c>
      <c r="D156" s="70" t="s">
        <v>168</v>
      </c>
      <c r="E156" s="70" t="s">
        <v>80</v>
      </c>
      <c r="F156" s="71" t="str">
        <f t="shared" si="2"/>
        <v>S CLAPSON</v>
      </c>
      <c r="H156" s="80">
        <f>COUNTIF('Player Input'!$AU$7:$BN$226,'Player List'!A156)</f>
        <v>19</v>
      </c>
      <c r="I156" s="71">
        <f>COUNTIFS('Player Input'!$BP$7:$CI$226,"CS",'Player Input'!$AU$7:$BN$226,A156)</f>
        <v>1</v>
      </c>
    </row>
    <row r="157" spans="1:9" s="71" customFormat="1" x14ac:dyDescent="0.3">
      <c r="A157" s="69">
        <v>212</v>
      </c>
      <c r="B157" s="68" t="s">
        <v>235</v>
      </c>
      <c r="C157" s="68" t="s">
        <v>349</v>
      </c>
      <c r="D157" s="70" t="s">
        <v>168</v>
      </c>
      <c r="E157" s="70" t="s">
        <v>59</v>
      </c>
      <c r="F157" s="71" t="str">
        <f t="shared" si="2"/>
        <v>J CLAPSON</v>
      </c>
      <c r="H157" s="80">
        <f>COUNTIF('Player Input'!$AU$7:$BN$226,'Player List'!A157)</f>
        <v>20</v>
      </c>
      <c r="I157" s="71">
        <f>COUNTIFS('Player Input'!$BP$7:$CI$226,"CS",'Player Input'!$AU$7:$BN$226,A157)</f>
        <v>1</v>
      </c>
    </row>
    <row r="158" spans="1:9" s="71" customFormat="1" x14ac:dyDescent="0.3">
      <c r="A158" s="69">
        <v>213</v>
      </c>
      <c r="B158" s="68" t="s">
        <v>235</v>
      </c>
      <c r="C158" s="68" t="s">
        <v>349</v>
      </c>
      <c r="D158" s="70" t="s">
        <v>240</v>
      </c>
      <c r="E158" s="70" t="s">
        <v>49</v>
      </c>
      <c r="F158" s="71" t="str">
        <f t="shared" si="2"/>
        <v>P LOWE</v>
      </c>
      <c r="H158" s="80">
        <f>COUNTIF('Player Input'!$AU$7:$BN$226,'Player List'!A158)</f>
        <v>18</v>
      </c>
      <c r="I158" s="71">
        <f>COUNTIFS('Player Input'!$BP$7:$CI$226,"CS",'Player Input'!$AU$7:$BN$226,A158)</f>
        <v>1</v>
      </c>
    </row>
    <row r="159" spans="1:9" s="71" customFormat="1" x14ac:dyDescent="0.3">
      <c r="A159" s="69">
        <v>214</v>
      </c>
      <c r="B159" s="68" t="s">
        <v>235</v>
      </c>
      <c r="C159" s="68" t="s">
        <v>350</v>
      </c>
      <c r="D159" s="70" t="s">
        <v>241</v>
      </c>
      <c r="E159" s="70" t="s">
        <v>56</v>
      </c>
      <c r="F159" s="71" t="str">
        <f t="shared" si="2"/>
        <v>D EVERY</v>
      </c>
      <c r="H159" s="80">
        <f>COUNTIF('Player Input'!$AU$7:$BN$226,'Player List'!A159)</f>
        <v>15</v>
      </c>
      <c r="I159" s="71">
        <f>COUNTIFS('Player Input'!$BP$7:$CI$226,"CS",'Player Input'!$AU$7:$BN$226,A159)</f>
        <v>0</v>
      </c>
    </row>
    <row r="160" spans="1:9" s="71" customFormat="1" x14ac:dyDescent="0.3">
      <c r="A160" s="69">
        <v>215</v>
      </c>
      <c r="B160" s="68" t="s">
        <v>235</v>
      </c>
      <c r="C160" s="68" t="s">
        <v>349</v>
      </c>
      <c r="D160" s="70" t="s">
        <v>243</v>
      </c>
      <c r="E160" s="70" t="s">
        <v>98</v>
      </c>
      <c r="F160" s="71" t="str">
        <f t="shared" si="2"/>
        <v>J WILKINSON</v>
      </c>
      <c r="H160" s="80">
        <f>COUNTIF('Player Input'!$AU$7:$BN$226,'Player List'!A160)</f>
        <v>8</v>
      </c>
      <c r="I160" s="71">
        <f>COUNTIFS('Player Input'!$BP$7:$CI$226,"CS",'Player Input'!$AU$7:$BN$226,A160)</f>
        <v>1</v>
      </c>
    </row>
    <row r="161" spans="1:9" s="71" customFormat="1" x14ac:dyDescent="0.3">
      <c r="A161" s="69">
        <v>217</v>
      </c>
      <c r="B161" s="68" t="s">
        <v>235</v>
      </c>
      <c r="C161" s="68" t="s">
        <v>350</v>
      </c>
      <c r="D161" s="70" t="s">
        <v>244</v>
      </c>
      <c r="E161" s="70" t="s">
        <v>68</v>
      </c>
      <c r="F161" s="71" t="str">
        <f t="shared" si="2"/>
        <v>B WILTSHIRE</v>
      </c>
      <c r="H161" s="80">
        <f>COUNTIF('Player Input'!$AU$7:$BN$226,'Player List'!A161)</f>
        <v>0</v>
      </c>
      <c r="I161" s="71">
        <f>COUNTIFS('Player Input'!$BP$7:$CI$226,"CS",'Player Input'!$AU$7:$BN$226,A161)</f>
        <v>0</v>
      </c>
    </row>
    <row r="162" spans="1:9" s="71" customFormat="1" x14ac:dyDescent="0.3">
      <c r="A162" s="69">
        <v>218</v>
      </c>
      <c r="B162" s="68" t="s">
        <v>235</v>
      </c>
      <c r="C162" s="68" t="s">
        <v>349</v>
      </c>
      <c r="D162" s="70" t="s">
        <v>237</v>
      </c>
      <c r="E162" s="70" t="s">
        <v>63</v>
      </c>
      <c r="F162" s="71" t="str">
        <f t="shared" si="2"/>
        <v>T SNOW</v>
      </c>
      <c r="H162" s="80">
        <f>COUNTIF('Player Input'!$AU$7:$BN$226,'Player List'!A162)</f>
        <v>9</v>
      </c>
      <c r="I162" s="71">
        <f>COUNTIFS('Player Input'!$BP$7:$CI$226,"CS",'Player Input'!$AU$7:$BN$226,A162)</f>
        <v>1</v>
      </c>
    </row>
    <row r="163" spans="1:9" s="71" customFormat="1" x14ac:dyDescent="0.3">
      <c r="A163" s="69">
        <v>219</v>
      </c>
      <c r="B163" s="68" t="s">
        <v>235</v>
      </c>
      <c r="C163" s="68" t="s">
        <v>350</v>
      </c>
      <c r="D163" s="70" t="s">
        <v>238</v>
      </c>
      <c r="E163" s="70" t="s">
        <v>207</v>
      </c>
      <c r="F163" s="71" t="str">
        <f t="shared" si="2"/>
        <v>G PRES</v>
      </c>
      <c r="H163" s="80">
        <f>COUNTIF('Player Input'!$AU$7:$BN$226,'Player List'!A163)</f>
        <v>15</v>
      </c>
      <c r="I163" s="71">
        <f>COUNTIFS('Player Input'!$BP$7:$CI$226,"CS",'Player Input'!$AU$7:$BN$226,A163)</f>
        <v>1</v>
      </c>
    </row>
    <row r="164" spans="1:9" s="71" customFormat="1" x14ac:dyDescent="0.3">
      <c r="A164" s="69">
        <v>220</v>
      </c>
      <c r="B164" s="68" t="s">
        <v>235</v>
      </c>
      <c r="C164" s="68" t="s">
        <v>350</v>
      </c>
      <c r="D164" s="70" t="s">
        <v>242</v>
      </c>
      <c r="E164" s="70" t="s">
        <v>56</v>
      </c>
      <c r="F164" s="71" t="str">
        <f t="shared" si="2"/>
        <v>D COX</v>
      </c>
      <c r="H164" s="80">
        <f>COUNTIF('Player Input'!$AU$7:$BN$226,'Player List'!A164)</f>
        <v>0</v>
      </c>
      <c r="I164" s="71">
        <f>COUNTIFS('Player Input'!$BP$7:$CI$226,"CS",'Player Input'!$AU$7:$BN$226,A164)</f>
        <v>0</v>
      </c>
    </row>
    <row r="165" spans="1:9" s="71" customFormat="1" x14ac:dyDescent="0.3">
      <c r="A165" s="69">
        <v>222</v>
      </c>
      <c r="B165" s="68" t="s">
        <v>223</v>
      </c>
      <c r="C165" s="68" t="s">
        <v>261</v>
      </c>
      <c r="D165" s="71" t="s">
        <v>299</v>
      </c>
      <c r="E165" s="71" t="s">
        <v>300</v>
      </c>
      <c r="F165" s="71" t="str">
        <f t="shared" si="2"/>
        <v>G JAMES</v>
      </c>
      <c r="H165" s="80">
        <f>COUNTIF('Player Input'!$AU$7:$BN$226,'Player List'!A165)</f>
        <v>16</v>
      </c>
      <c r="I165" s="71">
        <f>COUNTIFS('Player Input'!$BP$7:$CI$226,"CS",'Player Input'!$AU$7:$BN$226,A165)</f>
        <v>0</v>
      </c>
    </row>
    <row r="166" spans="1:9" s="71" customFormat="1" x14ac:dyDescent="0.3">
      <c r="A166" s="69">
        <v>223</v>
      </c>
      <c r="B166" s="65" t="s">
        <v>172</v>
      </c>
      <c r="C166" s="68" t="s">
        <v>262</v>
      </c>
      <c r="D166" s="70" t="s">
        <v>301</v>
      </c>
      <c r="E166" s="70" t="s">
        <v>302</v>
      </c>
      <c r="F166" s="71" t="str">
        <f t="shared" si="2"/>
        <v>B TWEEDALE</v>
      </c>
      <c r="H166" s="80">
        <f>COUNTIF('Player Input'!$AU$7:$BN$226,'Player List'!A166)</f>
        <v>13</v>
      </c>
      <c r="I166" s="71">
        <f>COUNTIFS('Player Input'!$BP$7:$CI$226,"CS",'Player Input'!$AU$7:$BN$226,A166)</f>
        <v>0</v>
      </c>
    </row>
    <row r="167" spans="1:9" s="71" customFormat="1" x14ac:dyDescent="0.3">
      <c r="A167" s="74">
        <v>226</v>
      </c>
      <c r="B167" s="65" t="s">
        <v>247</v>
      </c>
      <c r="C167" s="68" t="s">
        <v>274</v>
      </c>
      <c r="D167" s="71" t="s">
        <v>303</v>
      </c>
      <c r="E167" s="71" t="s">
        <v>56</v>
      </c>
      <c r="F167" s="71" t="str">
        <f t="shared" si="2"/>
        <v>D MILLINGTON JONES</v>
      </c>
      <c r="H167" s="80">
        <f>COUNTIF('Player Input'!$AU$7:$BN$226,'Player List'!A167)</f>
        <v>13</v>
      </c>
      <c r="I167" s="71">
        <f>COUNTIFS('Player Input'!$BP$7:$CI$226,"CS",'Player Input'!$AU$7:$BN$226,A167)</f>
        <v>0</v>
      </c>
    </row>
    <row r="168" spans="1:9" s="71" customFormat="1" x14ac:dyDescent="0.3">
      <c r="A168" s="74">
        <v>228</v>
      </c>
      <c r="B168" s="65" t="s">
        <v>247</v>
      </c>
      <c r="C168" s="68" t="s">
        <v>275</v>
      </c>
      <c r="D168" s="75" t="s">
        <v>304</v>
      </c>
      <c r="E168" s="75" t="s">
        <v>305</v>
      </c>
      <c r="F168" s="71" t="str">
        <f t="shared" si="2"/>
        <v>M ROLLS</v>
      </c>
      <c r="H168" s="80">
        <f>COUNTIF('Player Input'!$AU$7:$BN$226,'Player List'!A168)</f>
        <v>12</v>
      </c>
      <c r="I168" s="71">
        <f>COUNTIFS('Player Input'!$BP$7:$CI$226,"CS",'Player Input'!$AU$7:$BN$226,A168)</f>
        <v>0</v>
      </c>
    </row>
    <row r="169" spans="1:9" s="71" customFormat="1" x14ac:dyDescent="0.3">
      <c r="A169" s="69">
        <v>229</v>
      </c>
      <c r="B169" s="68" t="s">
        <v>247</v>
      </c>
      <c r="C169" s="68" t="s">
        <v>274</v>
      </c>
      <c r="D169" s="70" t="s">
        <v>248</v>
      </c>
      <c r="E169" s="70" t="s">
        <v>306</v>
      </c>
      <c r="F169" s="71" t="str">
        <f t="shared" si="2"/>
        <v>D ROGERS</v>
      </c>
      <c r="H169" s="80">
        <f>COUNTIF('Player Input'!$AU$7:$BN$226,'Player List'!A169)</f>
        <v>12</v>
      </c>
      <c r="I169" s="71">
        <f>COUNTIFS('Player Input'!$BP$7:$CI$226,"CS",'Player Input'!$AU$7:$BN$226,A169)</f>
        <v>0</v>
      </c>
    </row>
    <row r="170" spans="1:9" s="71" customFormat="1" x14ac:dyDescent="0.3">
      <c r="A170" s="69">
        <v>234</v>
      </c>
      <c r="B170" s="65" t="s">
        <v>172</v>
      </c>
      <c r="C170" s="68" t="s">
        <v>262</v>
      </c>
      <c r="D170" s="70" t="s">
        <v>307</v>
      </c>
      <c r="E170" s="70" t="s">
        <v>72</v>
      </c>
      <c r="F170" s="71" t="str">
        <f t="shared" si="2"/>
        <v>J WELCH</v>
      </c>
      <c r="H170" s="80">
        <f>COUNTIF('Player Input'!$AU$7:$BN$226,'Player List'!A170)</f>
        <v>15</v>
      </c>
      <c r="I170" s="71">
        <f>COUNTIFS('Player Input'!$BP$7:$CI$226,"CS",'Player Input'!$AU$7:$BN$226,A170)</f>
        <v>0</v>
      </c>
    </row>
    <row r="171" spans="1:9" s="71" customFormat="1" x14ac:dyDescent="0.3">
      <c r="A171" s="69">
        <v>235</v>
      </c>
      <c r="B171" s="68" t="s">
        <v>92</v>
      </c>
      <c r="C171" s="68" t="s">
        <v>12</v>
      </c>
      <c r="D171" s="70" t="s">
        <v>308</v>
      </c>
      <c r="E171" s="70" t="s">
        <v>49</v>
      </c>
      <c r="F171" s="71" t="str">
        <f t="shared" si="2"/>
        <v>P LEWIS</v>
      </c>
      <c r="H171" s="80">
        <f>COUNTIF('Player Input'!$AU$7:$BN$226,'Player List'!A171)</f>
        <v>20</v>
      </c>
      <c r="I171" s="71">
        <f>COUNTIFS('Player Input'!$BP$7:$CI$226,"CS",'Player Input'!$AU$7:$BN$226,A171)</f>
        <v>0</v>
      </c>
    </row>
    <row r="172" spans="1:9" s="71" customFormat="1" x14ac:dyDescent="0.3">
      <c r="A172" s="74">
        <v>236</v>
      </c>
      <c r="B172" s="65" t="s">
        <v>247</v>
      </c>
      <c r="C172" s="68" t="s">
        <v>275</v>
      </c>
      <c r="D172" s="75" t="s">
        <v>242</v>
      </c>
      <c r="E172" s="75" t="s">
        <v>311</v>
      </c>
      <c r="F172" s="71" t="str">
        <f t="shared" si="2"/>
        <v>D COX</v>
      </c>
      <c r="H172" s="80">
        <f>COUNTIF('Player Input'!$AU$7:$BN$226,'Player List'!A172)</f>
        <v>17</v>
      </c>
      <c r="I172" s="71">
        <f>COUNTIFS('Player Input'!$BP$7:$CI$226,"CS",'Player Input'!$AU$7:$BN$226,A172)</f>
        <v>0</v>
      </c>
    </row>
    <row r="173" spans="1:9" s="71" customFormat="1" x14ac:dyDescent="0.3">
      <c r="A173" s="74">
        <v>240</v>
      </c>
      <c r="B173" s="65" t="s">
        <v>247</v>
      </c>
      <c r="C173" s="68" t="s">
        <v>275</v>
      </c>
      <c r="D173" s="75" t="s">
        <v>148</v>
      </c>
      <c r="E173" s="75" t="s">
        <v>108</v>
      </c>
      <c r="F173" s="71" t="str">
        <f t="shared" si="2"/>
        <v>S DAVIES</v>
      </c>
      <c r="H173" s="80">
        <f>COUNTIF('Player Input'!$AU$7:$BN$226,'Player List'!A173)</f>
        <v>1</v>
      </c>
      <c r="I173" s="71">
        <f>COUNTIFS('Player Input'!$BP$7:$CI$226,"CS",'Player Input'!$AU$7:$BN$226,A173)</f>
        <v>0</v>
      </c>
    </row>
    <row r="174" spans="1:9" s="71" customFormat="1" x14ac:dyDescent="0.3">
      <c r="A174" s="69">
        <v>241</v>
      </c>
      <c r="B174" s="68" t="s">
        <v>92</v>
      </c>
      <c r="C174" s="68" t="s">
        <v>12</v>
      </c>
      <c r="D174" s="70" t="s">
        <v>96</v>
      </c>
      <c r="E174" s="70" t="s">
        <v>315</v>
      </c>
      <c r="F174" s="71" t="str">
        <f t="shared" si="2"/>
        <v>D ELLIOTT</v>
      </c>
      <c r="H174" s="80">
        <f>COUNTIF('Player Input'!$AU$7:$BN$226,'Player List'!A174)</f>
        <v>16</v>
      </c>
      <c r="I174" s="71">
        <f>COUNTIFS('Player Input'!$BP$7:$CI$226,"CS",'Player Input'!$AU$7:$BN$226,A174)</f>
        <v>0</v>
      </c>
    </row>
    <row r="175" spans="1:9" s="71" customFormat="1" x14ac:dyDescent="0.3">
      <c r="A175" s="69">
        <v>244</v>
      </c>
      <c r="B175" s="68" t="s">
        <v>106</v>
      </c>
      <c r="C175" s="68" t="s">
        <v>10</v>
      </c>
      <c r="D175" s="70" t="s">
        <v>317</v>
      </c>
      <c r="E175" s="70" t="s">
        <v>318</v>
      </c>
      <c r="F175" s="71" t="str">
        <f t="shared" si="2"/>
        <v>C LANSBERRY</v>
      </c>
      <c r="H175" s="80">
        <f>COUNTIF('Player Input'!$AU$7:$BN$226,'Player List'!A175)</f>
        <v>9</v>
      </c>
      <c r="I175" s="71">
        <f>COUNTIFS('Player Input'!$BP$7:$CI$226,"CS",'Player Input'!$AU$7:$BN$226,A175)</f>
        <v>0</v>
      </c>
    </row>
    <row r="176" spans="1:9" s="71" customFormat="1" x14ac:dyDescent="0.3">
      <c r="A176" s="69">
        <v>245</v>
      </c>
      <c r="B176" s="68" t="s">
        <v>199</v>
      </c>
      <c r="C176" s="68" t="s">
        <v>273</v>
      </c>
      <c r="D176" s="70" t="s">
        <v>319</v>
      </c>
      <c r="E176" s="70" t="s">
        <v>310</v>
      </c>
      <c r="F176" s="71" t="str">
        <f t="shared" si="2"/>
        <v>S LAMBERT</v>
      </c>
      <c r="H176" s="80">
        <f>COUNTIF('Player Input'!$AU$7:$BN$226,'Player List'!A176)</f>
        <v>4</v>
      </c>
      <c r="I176" s="71">
        <f>COUNTIFS('Player Input'!$BP$7:$CI$226,"CS",'Player Input'!$AU$7:$BN$226,A176)</f>
        <v>0</v>
      </c>
    </row>
    <row r="177" spans="1:9" s="71" customFormat="1" x14ac:dyDescent="0.3">
      <c r="A177" s="69">
        <v>254</v>
      </c>
      <c r="B177" s="68" t="s">
        <v>189</v>
      </c>
      <c r="C177" s="65" t="s">
        <v>11</v>
      </c>
      <c r="D177" s="70" t="s">
        <v>320</v>
      </c>
      <c r="E177" s="70" t="s">
        <v>109</v>
      </c>
      <c r="F177" s="71" t="str">
        <f t="shared" si="2"/>
        <v>H CARPENTER</v>
      </c>
      <c r="H177" s="80">
        <f>COUNTIF('Player Input'!$AU$7:$BN$226,'Player List'!A177)</f>
        <v>0</v>
      </c>
      <c r="I177" s="71">
        <f>COUNTIFS('Player Input'!$BP$7:$CI$226,"CS",'Player Input'!$AU$7:$BN$226,A177)</f>
        <v>0</v>
      </c>
    </row>
    <row r="178" spans="1:9" s="71" customFormat="1" x14ac:dyDescent="0.3">
      <c r="A178" s="69">
        <v>257</v>
      </c>
      <c r="B178" s="68" t="s">
        <v>78</v>
      </c>
      <c r="C178" s="65" t="s">
        <v>260</v>
      </c>
      <c r="D178" s="70" t="s">
        <v>433</v>
      </c>
      <c r="E178" s="70" t="s">
        <v>434</v>
      </c>
      <c r="F178" s="71" t="str">
        <f t="shared" si="2"/>
        <v>E KEMP</v>
      </c>
      <c r="H178" s="80">
        <f>COUNTIF('Player Input'!$AU$7:$BN$226,'Player List'!A178)</f>
        <v>4</v>
      </c>
      <c r="I178" s="71">
        <f>COUNTIFS('Player Input'!$BP$7:$CI$226,"CS",'Player Input'!$AU$7:$BN$226,A178)</f>
        <v>0</v>
      </c>
    </row>
    <row r="179" spans="1:9" s="71" customFormat="1" x14ac:dyDescent="0.3">
      <c r="A179" s="69">
        <v>262</v>
      </c>
      <c r="B179" s="68" t="s">
        <v>119</v>
      </c>
      <c r="C179" s="68" t="s">
        <v>345</v>
      </c>
      <c r="D179" s="70" t="s">
        <v>328</v>
      </c>
      <c r="E179" s="70" t="s">
        <v>329</v>
      </c>
      <c r="F179" s="71" t="str">
        <f t="shared" si="2"/>
        <v>B WAINWRIGHT</v>
      </c>
      <c r="H179" s="80">
        <f>COUNTIF('Player Input'!$AU$7:$BN$226,'Player List'!A179)</f>
        <v>4</v>
      </c>
      <c r="I179" s="71">
        <f>COUNTIFS('Player Input'!$BP$7:$CI$226,"CS",'Player Input'!$AU$7:$BN$226,A179)</f>
        <v>1</v>
      </c>
    </row>
    <row r="180" spans="1:9" s="71" customFormat="1" x14ac:dyDescent="0.3">
      <c r="A180" s="74">
        <v>265</v>
      </c>
      <c r="B180" s="65" t="s">
        <v>247</v>
      </c>
      <c r="C180" s="68" t="s">
        <v>274</v>
      </c>
      <c r="D180" s="75" t="s">
        <v>74</v>
      </c>
      <c r="E180" s="75" t="s">
        <v>330</v>
      </c>
      <c r="F180" s="71" t="str">
        <f t="shared" si="2"/>
        <v>L JONES</v>
      </c>
      <c r="H180" s="80">
        <f>COUNTIF('Player Input'!$AU$7:$BN$226,'Player List'!A180)</f>
        <v>0</v>
      </c>
      <c r="I180" s="71">
        <f>COUNTIFS('Player Input'!$BP$7:$CI$226,"CS",'Player Input'!$AU$7:$BN$226,A180)</f>
        <v>0</v>
      </c>
    </row>
    <row r="181" spans="1:9" s="71" customFormat="1" x14ac:dyDescent="0.3">
      <c r="A181" s="69">
        <v>267</v>
      </c>
      <c r="B181" s="68" t="s">
        <v>139</v>
      </c>
      <c r="C181" s="68" t="s">
        <v>348</v>
      </c>
      <c r="D181" s="70" t="s">
        <v>99</v>
      </c>
      <c r="E181" s="70" t="s">
        <v>331</v>
      </c>
      <c r="F181" s="71" t="str">
        <f t="shared" si="2"/>
        <v>R SMITH</v>
      </c>
      <c r="H181" s="80">
        <f>COUNTIF('Player Input'!$AU$7:$BN$226,'Player List'!A181)</f>
        <v>16</v>
      </c>
      <c r="I181" s="71">
        <f>COUNTIFS('Player Input'!$BP$7:$CI$226,"CS",'Player Input'!$AU$7:$BN$226,A181)</f>
        <v>0</v>
      </c>
    </row>
    <row r="182" spans="1:9" s="71" customFormat="1" x14ac:dyDescent="0.3">
      <c r="A182" s="69">
        <v>268</v>
      </c>
      <c r="B182" s="68" t="s">
        <v>199</v>
      </c>
      <c r="C182" s="68" t="s">
        <v>273</v>
      </c>
      <c r="D182" s="70" t="s">
        <v>297</v>
      </c>
      <c r="E182" s="70" t="s">
        <v>77</v>
      </c>
      <c r="F182" s="71" t="str">
        <f t="shared" si="2"/>
        <v>I STEPHENSON</v>
      </c>
      <c r="H182" s="80">
        <f>COUNTIF('Player Input'!$AU$7:$BN$226,'Player List'!A182)</f>
        <v>17</v>
      </c>
      <c r="I182" s="71">
        <f>COUNTIFS('Player Input'!$BP$7:$CI$226,"CS",'Player Input'!$AU$7:$BN$226,A182)</f>
        <v>0</v>
      </c>
    </row>
    <row r="183" spans="1:9" s="71" customFormat="1" x14ac:dyDescent="0.3">
      <c r="A183" s="69">
        <v>269</v>
      </c>
      <c r="B183" s="68" t="s">
        <v>199</v>
      </c>
      <c r="C183" s="68" t="s">
        <v>273</v>
      </c>
      <c r="D183" s="70" t="s">
        <v>47</v>
      </c>
      <c r="E183" s="70" t="s">
        <v>332</v>
      </c>
      <c r="F183" s="71" t="str">
        <f t="shared" si="2"/>
        <v>T WILLIAMS</v>
      </c>
      <c r="H183" s="80">
        <f>COUNTIF('Player Input'!$AU$7:$BN$226,'Player List'!A183)</f>
        <v>1</v>
      </c>
      <c r="I183" s="71">
        <f>COUNTIFS('Player Input'!$BP$7:$CI$226,"CS",'Player Input'!$AU$7:$BN$226,A183)</f>
        <v>0</v>
      </c>
    </row>
    <row r="184" spans="1:9" s="71" customFormat="1" x14ac:dyDescent="0.3">
      <c r="A184" s="69">
        <v>272</v>
      </c>
      <c r="B184" s="68" t="s">
        <v>119</v>
      </c>
      <c r="C184" s="68" t="s">
        <v>346</v>
      </c>
      <c r="D184" s="70" t="s">
        <v>333</v>
      </c>
      <c r="E184" s="70" t="s">
        <v>334</v>
      </c>
      <c r="F184" s="71" t="str">
        <f t="shared" si="2"/>
        <v>J GODWIN</v>
      </c>
      <c r="H184" s="80">
        <f>COUNTIF('Player Input'!$AU$7:$BN$226,'Player List'!A184)</f>
        <v>0</v>
      </c>
      <c r="I184" s="71">
        <f>COUNTIFS('Player Input'!$BP$7:$CI$226,"CS",'Player Input'!$AU$7:$BN$226,A184)</f>
        <v>0</v>
      </c>
    </row>
    <row r="185" spans="1:9" s="71" customFormat="1" x14ac:dyDescent="0.3">
      <c r="A185" s="69">
        <v>273</v>
      </c>
      <c r="B185" s="68" t="s">
        <v>40</v>
      </c>
      <c r="C185" s="68" t="s">
        <v>270</v>
      </c>
      <c r="D185" s="70" t="s">
        <v>335</v>
      </c>
      <c r="E185" s="70" t="s">
        <v>59</v>
      </c>
      <c r="F185" s="71" t="str">
        <f t="shared" si="2"/>
        <v>J BEVAN</v>
      </c>
      <c r="H185" s="80">
        <f>COUNTIF('Player Input'!$AU$7:$BN$226,'Player List'!A185)</f>
        <v>19</v>
      </c>
      <c r="I185" s="71">
        <f>COUNTIFS('Player Input'!$BP$7:$CI$226,"CS",'Player Input'!$AU$7:$BN$226,A185)</f>
        <v>0</v>
      </c>
    </row>
    <row r="186" spans="1:9" s="71" customFormat="1" x14ac:dyDescent="0.3">
      <c r="A186" s="69">
        <v>274</v>
      </c>
      <c r="B186" s="68" t="s">
        <v>78</v>
      </c>
      <c r="C186" s="68" t="s">
        <v>260</v>
      </c>
      <c r="D186" s="70" t="s">
        <v>248</v>
      </c>
      <c r="E186" s="70" t="s">
        <v>68</v>
      </c>
      <c r="F186" s="71" t="str">
        <f t="shared" si="2"/>
        <v>B ROGERS</v>
      </c>
      <c r="H186" s="80">
        <f>COUNTIF('Player Input'!$AU$7:$BN$226,'Player List'!A186)</f>
        <v>16</v>
      </c>
      <c r="I186" s="71">
        <f>COUNTIFS('Player Input'!$BP$7:$CI$226,"CS",'Player Input'!$AU$7:$BN$226,A186)</f>
        <v>0</v>
      </c>
    </row>
    <row r="187" spans="1:9" s="71" customFormat="1" x14ac:dyDescent="0.3">
      <c r="A187" s="69">
        <v>275</v>
      </c>
      <c r="B187" s="68" t="s">
        <v>78</v>
      </c>
      <c r="C187" s="68" t="s">
        <v>260</v>
      </c>
      <c r="D187" s="70" t="s">
        <v>196</v>
      </c>
      <c r="E187" s="70" t="s">
        <v>336</v>
      </c>
      <c r="F187" s="71" t="str">
        <f t="shared" si="2"/>
        <v>C GREEN</v>
      </c>
      <c r="H187" s="80">
        <f>COUNTIF('Player Input'!$AU$7:$BN$226,'Player List'!A187)</f>
        <v>0</v>
      </c>
      <c r="I187" s="71">
        <f>COUNTIFS('Player Input'!$BP$7:$CI$226,"CS",'Player Input'!$AU$7:$BN$226,A187)</f>
        <v>0</v>
      </c>
    </row>
    <row r="188" spans="1:9" s="71" customFormat="1" x14ac:dyDescent="0.3">
      <c r="A188" s="74">
        <v>276</v>
      </c>
      <c r="B188" s="65" t="s">
        <v>247</v>
      </c>
      <c r="C188" s="68" t="s">
        <v>275</v>
      </c>
      <c r="D188" s="75" t="s">
        <v>65</v>
      </c>
      <c r="E188" s="75" t="s">
        <v>288</v>
      </c>
      <c r="F188" s="71" t="str">
        <f t="shared" si="2"/>
        <v>B WATKINS</v>
      </c>
      <c r="H188" s="80">
        <f>COUNTIF('Player Input'!$AU$7:$BN$226,'Player List'!A188)</f>
        <v>18</v>
      </c>
      <c r="I188" s="71">
        <f>COUNTIFS('Player Input'!$BP$7:$CI$226,"CS",'Player Input'!$AU$7:$BN$226,A188)</f>
        <v>0</v>
      </c>
    </row>
    <row r="189" spans="1:9" s="71" customFormat="1" x14ac:dyDescent="0.3">
      <c r="A189" s="69">
        <v>278</v>
      </c>
      <c r="B189" s="68" t="s">
        <v>391</v>
      </c>
      <c r="C189" s="68" t="s">
        <v>389</v>
      </c>
      <c r="D189" s="70" t="s">
        <v>371</v>
      </c>
      <c r="E189" s="70" t="s">
        <v>339</v>
      </c>
      <c r="F189" s="71" t="str">
        <f t="shared" si="2"/>
        <v>P KENNETT</v>
      </c>
      <c r="H189" s="80">
        <f>COUNTIF('Player Input'!$AU$7:$BN$226,'Player List'!A189)</f>
        <v>19</v>
      </c>
      <c r="I189" s="71">
        <f>COUNTIFS('Player Input'!$BP$7:$CI$226,"CS",'Player Input'!$AU$7:$BN$226,A189)</f>
        <v>0</v>
      </c>
    </row>
    <row r="190" spans="1:9" s="71" customFormat="1" x14ac:dyDescent="0.3">
      <c r="A190" s="69">
        <v>279</v>
      </c>
      <c r="B190" s="68" t="s">
        <v>40</v>
      </c>
      <c r="C190" s="68" t="s">
        <v>270</v>
      </c>
      <c r="D190" s="70" t="s">
        <v>340</v>
      </c>
      <c r="E190" s="70" t="s">
        <v>229</v>
      </c>
      <c r="F190" s="71" t="str">
        <f t="shared" si="2"/>
        <v>R MARTIN</v>
      </c>
      <c r="H190" s="80">
        <f>COUNTIF('Player Input'!$AU$7:$BN$226,'Player List'!A190)</f>
        <v>15</v>
      </c>
      <c r="I190" s="71">
        <f>COUNTIFS('Player Input'!$BP$7:$CI$226,"CS",'Player Input'!$AU$7:$BN$226,A190)</f>
        <v>1</v>
      </c>
    </row>
    <row r="191" spans="1:9" s="71" customFormat="1" x14ac:dyDescent="0.3">
      <c r="A191" s="69">
        <v>280</v>
      </c>
      <c r="B191" s="68" t="s">
        <v>139</v>
      </c>
      <c r="C191" s="68" t="s">
        <v>348</v>
      </c>
      <c r="D191" s="70" t="s">
        <v>99</v>
      </c>
      <c r="E191" s="70" t="s">
        <v>188</v>
      </c>
      <c r="F191" s="71" t="str">
        <f t="shared" si="2"/>
        <v>V SMITH</v>
      </c>
      <c r="H191" s="80">
        <f>COUNTIF('Player Input'!$AU$7:$BN$226,'Player List'!A191)</f>
        <v>0</v>
      </c>
      <c r="I191" s="71">
        <f>COUNTIFS('Player Input'!$BP$7:$CI$226,"CS",'Player Input'!$AU$7:$BN$226,A191)</f>
        <v>0</v>
      </c>
    </row>
    <row r="192" spans="1:9" s="71" customFormat="1" x14ac:dyDescent="0.3">
      <c r="A192" s="69">
        <v>281</v>
      </c>
      <c r="B192" s="68" t="s">
        <v>106</v>
      </c>
      <c r="C192" s="68" t="s">
        <v>10</v>
      </c>
      <c r="D192" s="70" t="s">
        <v>341</v>
      </c>
      <c r="E192" s="70" t="s">
        <v>342</v>
      </c>
      <c r="F192" s="71" t="str">
        <f t="shared" si="2"/>
        <v>C WHEADON</v>
      </c>
      <c r="H192" s="80">
        <f>COUNTIF('Player Input'!$AU$7:$BN$226,'Player List'!A192)</f>
        <v>14</v>
      </c>
      <c r="I192" s="71">
        <f>COUNTIFS('Player Input'!$BP$7:$CI$226,"CS",'Player Input'!$AU$7:$BN$226,A192)</f>
        <v>0</v>
      </c>
    </row>
    <row r="193" spans="1:9" s="71" customFormat="1" x14ac:dyDescent="0.3">
      <c r="A193" s="69">
        <v>282</v>
      </c>
      <c r="B193" s="68" t="s">
        <v>119</v>
      </c>
      <c r="C193" s="68" t="s">
        <v>345</v>
      </c>
      <c r="D193" s="70" t="s">
        <v>112</v>
      </c>
      <c r="E193" s="70" t="s">
        <v>59</v>
      </c>
      <c r="F193" s="71" t="str">
        <f t="shared" si="2"/>
        <v>J DAVIS</v>
      </c>
      <c r="H193" s="80">
        <f>COUNTIF('Player Input'!$AU$7:$BN$226,'Player List'!A193)</f>
        <v>15</v>
      </c>
      <c r="I193" s="71">
        <f>COUNTIFS('Player Input'!$BP$7:$CI$226,"CS",'Player Input'!$AU$7:$BN$226,A193)</f>
        <v>0</v>
      </c>
    </row>
    <row r="194" spans="1:9" s="71" customFormat="1" x14ac:dyDescent="0.3">
      <c r="A194" s="69">
        <v>283</v>
      </c>
      <c r="B194" s="68" t="s">
        <v>199</v>
      </c>
      <c r="C194" s="68" t="s">
        <v>271</v>
      </c>
      <c r="D194" s="70" t="s">
        <v>464</v>
      </c>
      <c r="E194" s="70" t="s">
        <v>465</v>
      </c>
      <c r="F194" s="71" t="str">
        <f t="shared" si="2"/>
        <v>L HUGHES</v>
      </c>
      <c r="H194" s="80">
        <f>COUNTIF('Player Input'!$AU$7:$BN$226,'Player List'!A194)</f>
        <v>1</v>
      </c>
      <c r="I194" s="71">
        <f>COUNTIFS('Player Input'!$BP$7:$CI$226,"CS",'Player Input'!$AU$7:$BN$226,A194)</f>
        <v>0</v>
      </c>
    </row>
    <row r="195" spans="1:9" s="71" customFormat="1" x14ac:dyDescent="0.3">
      <c r="A195" s="69">
        <v>285</v>
      </c>
      <c r="B195" s="68" t="s">
        <v>119</v>
      </c>
      <c r="C195" s="68" t="s">
        <v>345</v>
      </c>
      <c r="D195" s="70" t="s">
        <v>343</v>
      </c>
      <c r="E195" s="70" t="s">
        <v>59</v>
      </c>
      <c r="F195" s="71" t="str">
        <f t="shared" si="2"/>
        <v>J CUMMINGS</v>
      </c>
      <c r="H195" s="80">
        <f>COUNTIF('Player Input'!$AU$7:$BN$226,'Player List'!A195)</f>
        <v>19</v>
      </c>
      <c r="I195" s="71">
        <f>COUNTIFS('Player Input'!$BP$7:$CI$226,"CS",'Player Input'!$AU$7:$BN$226,A195)</f>
        <v>0</v>
      </c>
    </row>
    <row r="196" spans="1:9" s="71" customFormat="1" x14ac:dyDescent="0.3">
      <c r="A196" s="69">
        <v>286</v>
      </c>
      <c r="B196" s="68" t="s">
        <v>40</v>
      </c>
      <c r="C196" s="68" t="s">
        <v>269</v>
      </c>
      <c r="D196" s="70" t="s">
        <v>344</v>
      </c>
      <c r="E196" s="70" t="s">
        <v>185</v>
      </c>
      <c r="F196" s="71" t="str">
        <f t="shared" si="2"/>
        <v>M CONWAY</v>
      </c>
      <c r="H196" s="80">
        <f>COUNTIF('Player Input'!$AU$7:$BN$226,'Player List'!A196)</f>
        <v>20</v>
      </c>
      <c r="I196" s="71">
        <f>COUNTIFS('Player Input'!$BP$7:$CI$226,"CS",'Player Input'!$AU$7:$BN$226,A196)</f>
        <v>1</v>
      </c>
    </row>
    <row r="197" spans="1:9" s="71" customFormat="1" x14ac:dyDescent="0.3">
      <c r="A197" s="69">
        <v>288</v>
      </c>
      <c r="B197" s="68" t="s">
        <v>247</v>
      </c>
      <c r="C197" s="68" t="s">
        <v>275</v>
      </c>
      <c r="D197" s="70" t="s">
        <v>113</v>
      </c>
      <c r="E197" s="70" t="s">
        <v>351</v>
      </c>
      <c r="F197" s="71" t="str">
        <f t="shared" si="2"/>
        <v>N COOPER</v>
      </c>
      <c r="H197" s="80">
        <f>COUNTIF('Player Input'!$AU$7:$BN$226,'Player List'!A197)</f>
        <v>13</v>
      </c>
      <c r="I197" s="71">
        <f>COUNTIFS('Player Input'!$BP$7:$CI$226,"CS",'Player Input'!$AU$7:$BN$226,A197)</f>
        <v>0</v>
      </c>
    </row>
    <row r="198" spans="1:9" s="71" customFormat="1" x14ac:dyDescent="0.3">
      <c r="A198" s="74">
        <v>290</v>
      </c>
      <c r="B198" s="65" t="s">
        <v>247</v>
      </c>
      <c r="C198" s="68" t="s">
        <v>274</v>
      </c>
      <c r="D198" s="75" t="s">
        <v>353</v>
      </c>
      <c r="E198" s="75" t="s">
        <v>59</v>
      </c>
      <c r="F198" s="71" t="str">
        <f t="shared" si="2"/>
        <v>J JILLINGS</v>
      </c>
      <c r="H198" s="80">
        <f>COUNTIF('Player Input'!$AU$7:$BN$226,'Player List'!A198)</f>
        <v>17</v>
      </c>
      <c r="I198" s="71">
        <f>COUNTIFS('Player Input'!$BP$7:$CI$226,"CS",'Player Input'!$AU$7:$BN$226,A198)</f>
        <v>0</v>
      </c>
    </row>
    <row r="199" spans="1:9" s="71" customFormat="1" x14ac:dyDescent="0.3">
      <c r="A199" s="69">
        <v>291</v>
      </c>
      <c r="B199" s="68" t="s">
        <v>119</v>
      </c>
      <c r="C199" s="68" t="s">
        <v>346</v>
      </c>
      <c r="D199" s="70" t="s">
        <v>354</v>
      </c>
      <c r="E199" s="70" t="s">
        <v>52</v>
      </c>
      <c r="F199" s="71" t="str">
        <f t="shared" si="2"/>
        <v>M MADIGAN</v>
      </c>
      <c r="H199" s="80">
        <f>COUNTIF('Player Input'!$AU$7:$BN$226,'Player List'!A199)</f>
        <v>19</v>
      </c>
      <c r="I199" s="71">
        <f>COUNTIFS('Player Input'!$BP$7:$CI$226,"CS",'Player Input'!$AU$7:$BN$226,A199)</f>
        <v>1</v>
      </c>
    </row>
    <row r="200" spans="1:9" s="71" customFormat="1" x14ac:dyDescent="0.3">
      <c r="A200" s="69">
        <v>292</v>
      </c>
      <c r="B200" s="68" t="s">
        <v>106</v>
      </c>
      <c r="C200" s="68" t="s">
        <v>10</v>
      </c>
      <c r="D200" s="70" t="s">
        <v>355</v>
      </c>
      <c r="E200" s="70" t="s">
        <v>356</v>
      </c>
      <c r="F200" s="71" t="str">
        <f t="shared" si="2"/>
        <v>H PARRY</v>
      </c>
      <c r="H200" s="80">
        <f>COUNTIF('Player Input'!$AU$7:$BN$226,'Player List'!A200)</f>
        <v>7</v>
      </c>
      <c r="I200" s="71">
        <f>COUNTIFS('Player Input'!$BP$7:$CI$226,"CS",'Player Input'!$AU$7:$BN$226,A200)</f>
        <v>0</v>
      </c>
    </row>
    <row r="201" spans="1:9" s="71" customFormat="1" x14ac:dyDescent="0.3">
      <c r="A201" s="69">
        <v>293</v>
      </c>
      <c r="B201" s="65" t="s">
        <v>172</v>
      </c>
      <c r="C201" s="68" t="s">
        <v>262</v>
      </c>
      <c r="D201" s="70" t="s">
        <v>112</v>
      </c>
      <c r="E201" s="70" t="s">
        <v>366</v>
      </c>
      <c r="F201" s="71" t="str">
        <f t="shared" si="2"/>
        <v>A DAVIS</v>
      </c>
      <c r="H201" s="80">
        <f>COUNTIF('Player Input'!$AU$7:$BN$226,'Player List'!A201)</f>
        <v>0</v>
      </c>
      <c r="I201" s="71">
        <f>COUNTIFS('Player Input'!$BP$7:$CI$226,"CS",'Player Input'!$AU$7:$BN$226,A201)</f>
        <v>0</v>
      </c>
    </row>
    <row r="202" spans="1:9" s="71" customFormat="1" x14ac:dyDescent="0.3">
      <c r="A202" s="69">
        <v>295</v>
      </c>
      <c r="B202" s="65" t="s">
        <v>172</v>
      </c>
      <c r="C202" s="68" t="s">
        <v>262</v>
      </c>
      <c r="D202" s="70" t="s">
        <v>230</v>
      </c>
      <c r="E202" s="70" t="s">
        <v>49</v>
      </c>
      <c r="F202" s="71" t="str">
        <f t="shared" si="2"/>
        <v>P SOILLEUX</v>
      </c>
      <c r="H202" s="80">
        <f>COUNTIF('Player Input'!$AU$7:$BN$226,'Player List'!A202)</f>
        <v>4</v>
      </c>
      <c r="I202" s="71">
        <f>COUNTIFS('Player Input'!$BP$7:$CI$226,"CS",'Player Input'!$AU$7:$BN$226,A202)</f>
        <v>0</v>
      </c>
    </row>
    <row r="203" spans="1:9" s="71" customFormat="1" x14ac:dyDescent="0.3">
      <c r="A203" s="69">
        <v>298</v>
      </c>
      <c r="B203" s="68" t="s">
        <v>139</v>
      </c>
      <c r="C203" s="68" t="s">
        <v>348</v>
      </c>
      <c r="D203" s="70" t="s">
        <v>361</v>
      </c>
      <c r="E203" s="70" t="s">
        <v>136</v>
      </c>
      <c r="F203" s="71" t="str">
        <f t="shared" ref="F203:F250" si="3">CONCATENATE(LEFT(E203,1)," ", D203)</f>
        <v>R FRANKS</v>
      </c>
      <c r="H203" s="80">
        <f>COUNTIF('Player Input'!$AU$7:$BN$226,'Player List'!A203)</f>
        <v>15</v>
      </c>
      <c r="I203" s="71">
        <f>COUNTIFS('Player Input'!$BP$7:$CI$226,"CS",'Player Input'!$AU$7:$BN$226,A203)</f>
        <v>0</v>
      </c>
    </row>
    <row r="204" spans="1:9" s="71" customFormat="1" x14ac:dyDescent="0.3">
      <c r="A204" s="69">
        <v>299</v>
      </c>
      <c r="B204" s="68" t="s">
        <v>139</v>
      </c>
      <c r="C204" s="68" t="s">
        <v>348</v>
      </c>
      <c r="D204" s="70" t="s">
        <v>361</v>
      </c>
      <c r="E204" s="70" t="s">
        <v>367</v>
      </c>
      <c r="F204" s="71" t="str">
        <f t="shared" si="3"/>
        <v>M FRANKS</v>
      </c>
      <c r="H204" s="80">
        <f>COUNTIF('Player Input'!$AU$7:$BN$226,'Player List'!A204)</f>
        <v>9</v>
      </c>
      <c r="I204" s="71">
        <f>COUNTIFS('Player Input'!$BP$7:$CI$226,"CS",'Player Input'!$AU$7:$BN$226,A204)</f>
        <v>0</v>
      </c>
    </row>
    <row r="205" spans="1:9" s="71" customFormat="1" x14ac:dyDescent="0.3">
      <c r="A205" s="69">
        <v>300</v>
      </c>
      <c r="B205" s="68" t="s">
        <v>139</v>
      </c>
      <c r="C205" s="68" t="s">
        <v>348</v>
      </c>
      <c r="D205" s="70" t="s">
        <v>362</v>
      </c>
      <c r="E205" s="70" t="s">
        <v>368</v>
      </c>
      <c r="F205" s="71" t="str">
        <f t="shared" si="3"/>
        <v>B PUDGE</v>
      </c>
      <c r="H205" s="80">
        <f>COUNTIF('Player Input'!$AU$7:$BN$226,'Player List'!A205)</f>
        <v>8</v>
      </c>
      <c r="I205" s="71">
        <f>COUNTIFS('Player Input'!$BP$7:$CI$226,"CS",'Player Input'!$AU$7:$BN$226,A205)</f>
        <v>0</v>
      </c>
    </row>
    <row r="206" spans="1:9" s="71" customFormat="1" x14ac:dyDescent="0.3">
      <c r="A206" s="69">
        <v>301</v>
      </c>
      <c r="B206" s="68" t="s">
        <v>139</v>
      </c>
      <c r="C206" s="68" t="s">
        <v>348</v>
      </c>
      <c r="D206" s="70" t="s">
        <v>363</v>
      </c>
      <c r="E206" s="70" t="s">
        <v>128</v>
      </c>
      <c r="F206" s="71" t="str">
        <f t="shared" si="3"/>
        <v>B CLARKE</v>
      </c>
      <c r="H206" s="80">
        <f>COUNTIF('Player Input'!$AU$7:$BN$226,'Player List'!A206)</f>
        <v>16</v>
      </c>
      <c r="I206" s="71">
        <f>COUNTIFS('Player Input'!$BP$7:$CI$226,"CS",'Player Input'!$AU$7:$BN$226,A206)</f>
        <v>0</v>
      </c>
    </row>
    <row r="207" spans="1:9" s="71" customFormat="1" x14ac:dyDescent="0.3">
      <c r="A207" s="69">
        <v>302</v>
      </c>
      <c r="B207" s="68" t="s">
        <v>139</v>
      </c>
      <c r="C207" s="68" t="s">
        <v>348</v>
      </c>
      <c r="D207" s="70" t="s">
        <v>308</v>
      </c>
      <c r="E207" s="70" t="s">
        <v>369</v>
      </c>
      <c r="F207" s="71" t="str">
        <f t="shared" si="3"/>
        <v>L LEWIS</v>
      </c>
      <c r="H207" s="80">
        <f>COUNTIF('Player Input'!$AU$7:$BN$226,'Player List'!A207)</f>
        <v>16</v>
      </c>
      <c r="I207" s="71">
        <f>COUNTIFS('Player Input'!$BP$7:$CI$226,"CS",'Player Input'!$AU$7:$BN$226,A207)</f>
        <v>0</v>
      </c>
    </row>
    <row r="208" spans="1:9" s="71" customFormat="1" x14ac:dyDescent="0.3">
      <c r="A208" s="69">
        <v>303</v>
      </c>
      <c r="B208" s="68" t="s">
        <v>119</v>
      </c>
      <c r="C208" s="68" t="s">
        <v>346</v>
      </c>
      <c r="D208" s="70" t="s">
        <v>74</v>
      </c>
      <c r="E208" s="70" t="s">
        <v>186</v>
      </c>
      <c r="F208" s="71" t="str">
        <f t="shared" si="3"/>
        <v>P JONES</v>
      </c>
      <c r="H208" s="80">
        <f>COUNTIF('Player Input'!$AU$7:$BN$226,'Player List'!A208)</f>
        <v>16</v>
      </c>
      <c r="I208" s="71">
        <f>COUNTIFS('Player Input'!$BP$7:$CI$226,"CS",'Player Input'!$AU$7:$BN$226,A208)</f>
        <v>1</v>
      </c>
    </row>
    <row r="209" spans="1:9" s="71" customFormat="1" x14ac:dyDescent="0.3">
      <c r="A209" s="69">
        <v>304</v>
      </c>
      <c r="B209" s="68" t="s">
        <v>223</v>
      </c>
      <c r="C209" s="68" t="s">
        <v>261</v>
      </c>
      <c r="D209" s="70" t="s">
        <v>364</v>
      </c>
      <c r="E209" s="70" t="s">
        <v>372</v>
      </c>
      <c r="F209" s="71" t="str">
        <f t="shared" si="3"/>
        <v>K APPERLEY</v>
      </c>
      <c r="H209" s="80">
        <f>COUNTIF('Player Input'!$AU$7:$BN$226,'Player List'!A209)</f>
        <v>3</v>
      </c>
      <c r="I209" s="71">
        <f>COUNTIFS('Player Input'!$BP$7:$CI$226,"CS",'Player Input'!$AU$7:$BN$226,A209)</f>
        <v>0</v>
      </c>
    </row>
    <row r="210" spans="1:9" s="71" customFormat="1" x14ac:dyDescent="0.3">
      <c r="A210" s="69">
        <v>305</v>
      </c>
      <c r="B210" s="68" t="s">
        <v>119</v>
      </c>
      <c r="C210" s="68" t="s">
        <v>346</v>
      </c>
      <c r="D210" s="70" t="s">
        <v>134</v>
      </c>
      <c r="E210" s="70" t="s">
        <v>370</v>
      </c>
      <c r="F210" s="71" t="str">
        <f t="shared" si="3"/>
        <v>J WADLEY</v>
      </c>
      <c r="H210" s="80">
        <f>COUNTIF('Player Input'!$AU$7:$BN$226,'Player List'!A210)</f>
        <v>4</v>
      </c>
      <c r="I210" s="71">
        <f>COUNTIFS('Player Input'!$BP$7:$CI$226,"CS",'Player Input'!$AU$7:$BN$226,A210)</f>
        <v>1</v>
      </c>
    </row>
    <row r="211" spans="1:9" s="71" customFormat="1" x14ac:dyDescent="0.3">
      <c r="A211" s="69">
        <v>306</v>
      </c>
      <c r="B211" s="68" t="s">
        <v>119</v>
      </c>
      <c r="C211" s="68" t="s">
        <v>345</v>
      </c>
      <c r="D211" s="71" t="s">
        <v>365</v>
      </c>
      <c r="E211" s="71" t="s">
        <v>225</v>
      </c>
      <c r="F211" s="71" t="str">
        <f t="shared" si="3"/>
        <v>T ROSSER</v>
      </c>
      <c r="H211" s="80">
        <f>COUNTIF('Player Input'!$AU$7:$BN$226,'Player List'!A211)</f>
        <v>17</v>
      </c>
      <c r="I211" s="71">
        <f>COUNTIFS('Player Input'!$BP$7:$CI$226,"CS",'Player Input'!$AU$7:$BN$226,A211)</f>
        <v>0</v>
      </c>
    </row>
    <row r="212" spans="1:9" s="71" customFormat="1" x14ac:dyDescent="0.3">
      <c r="A212" s="69">
        <v>308</v>
      </c>
      <c r="B212" s="68" t="s">
        <v>139</v>
      </c>
      <c r="C212" s="68" t="s">
        <v>347</v>
      </c>
      <c r="D212" s="70" t="s">
        <v>151</v>
      </c>
      <c r="E212" s="70" t="s">
        <v>80</v>
      </c>
      <c r="F212" s="71" t="str">
        <f t="shared" si="3"/>
        <v>S WYE</v>
      </c>
      <c r="H212" s="80">
        <f>COUNTIF('Player Input'!$AU$7:$BN$226,'Player List'!A212)</f>
        <v>15</v>
      </c>
      <c r="I212" s="71">
        <f>COUNTIFS('Player Input'!$BP$7:$CI$226,"CS",'Player Input'!$AU$7:$BN$226,A212)</f>
        <v>0</v>
      </c>
    </row>
    <row r="213" spans="1:9" s="71" customFormat="1" x14ac:dyDescent="0.3">
      <c r="A213" s="69">
        <v>311</v>
      </c>
      <c r="B213" s="68" t="s">
        <v>92</v>
      </c>
      <c r="C213" s="68" t="s">
        <v>12</v>
      </c>
      <c r="D213" s="70" t="s">
        <v>435</v>
      </c>
      <c r="E213" s="70" t="s">
        <v>436</v>
      </c>
      <c r="F213" s="71" t="str">
        <f t="shared" si="3"/>
        <v>V THOMAS</v>
      </c>
      <c r="H213" s="80">
        <f>COUNTIF('Player Input'!$AU$7:$BN$226,'Player List'!A213)</f>
        <v>11</v>
      </c>
      <c r="I213" s="71">
        <f>COUNTIFS('Player Input'!$BP$7:$CI$226,"CS",'Player Input'!$AU$7:$BN$226,A213)</f>
        <v>0</v>
      </c>
    </row>
    <row r="214" spans="1:9" s="71" customFormat="1" x14ac:dyDescent="0.3">
      <c r="A214" s="69">
        <v>312</v>
      </c>
      <c r="B214" s="68" t="s">
        <v>78</v>
      </c>
      <c r="C214" s="68" t="s">
        <v>260</v>
      </c>
      <c r="D214" s="70" t="s">
        <v>374</v>
      </c>
      <c r="E214" s="70" t="s">
        <v>373</v>
      </c>
      <c r="F214" s="71" t="str">
        <f t="shared" si="3"/>
        <v>C BISHOP</v>
      </c>
      <c r="H214" s="80">
        <f>COUNTIF('Player Input'!$AU$7:$BN$226,'Player List'!A214)</f>
        <v>5</v>
      </c>
      <c r="I214" s="71">
        <f>COUNTIFS('Player Input'!$BP$7:$CI$226,"CS",'Player Input'!$AU$7:$BN$226,A214)</f>
        <v>0</v>
      </c>
    </row>
    <row r="215" spans="1:9" s="71" customFormat="1" x14ac:dyDescent="0.3">
      <c r="A215" s="69">
        <v>313</v>
      </c>
      <c r="B215" s="68" t="s">
        <v>235</v>
      </c>
      <c r="C215" s="68" t="s">
        <v>350</v>
      </c>
      <c r="D215" s="70" t="s">
        <v>375</v>
      </c>
      <c r="E215" s="70" t="s">
        <v>73</v>
      </c>
      <c r="F215" s="71" t="str">
        <f t="shared" si="3"/>
        <v>B CONSTABLE</v>
      </c>
      <c r="H215" s="80">
        <f>COUNTIF('Player Input'!$AU$7:$BN$226,'Player List'!A215)</f>
        <v>19</v>
      </c>
      <c r="I215" s="71">
        <f>COUNTIFS('Player Input'!$BP$7:$CI$226,"CS",'Player Input'!$AU$7:$BN$226,A215)</f>
        <v>0</v>
      </c>
    </row>
    <row r="216" spans="1:9" s="71" customFormat="1" x14ac:dyDescent="0.3">
      <c r="A216" s="69">
        <v>314</v>
      </c>
      <c r="B216" s="72" t="s">
        <v>189</v>
      </c>
      <c r="C216" s="65" t="s">
        <v>11</v>
      </c>
      <c r="D216" s="70" t="s">
        <v>384</v>
      </c>
      <c r="E216" s="70" t="s">
        <v>377</v>
      </c>
      <c r="F216" s="71" t="str">
        <f t="shared" si="3"/>
        <v>F CINDEREY</v>
      </c>
      <c r="H216" s="80">
        <f>COUNTIF('Player Input'!$AU$7:$BN$226,'Player List'!A216)</f>
        <v>0</v>
      </c>
      <c r="I216" s="71">
        <f>COUNTIFS('Player Input'!$BP$7:$CI$226,"CS",'Player Input'!$AU$7:$BN$226,A216)</f>
        <v>0</v>
      </c>
    </row>
    <row r="217" spans="1:9" s="71" customFormat="1" x14ac:dyDescent="0.3">
      <c r="A217" s="69">
        <v>315</v>
      </c>
      <c r="B217" s="72" t="s">
        <v>189</v>
      </c>
      <c r="C217" s="65" t="s">
        <v>11</v>
      </c>
      <c r="D217" s="70" t="s">
        <v>320</v>
      </c>
      <c r="E217" s="70" t="s">
        <v>376</v>
      </c>
      <c r="F217" s="71" t="str">
        <f t="shared" si="3"/>
        <v>F CARPENTER</v>
      </c>
      <c r="H217" s="80">
        <f>COUNTIF('Player Input'!$AU$7:$BN$226,'Player List'!A217)</f>
        <v>0</v>
      </c>
      <c r="I217" s="71">
        <f>COUNTIFS('Player Input'!$BP$7:$CI$226,"CS",'Player Input'!$AU$7:$BN$226,A217)</f>
        <v>0</v>
      </c>
    </row>
    <row r="218" spans="1:9" s="71" customFormat="1" x14ac:dyDescent="0.3">
      <c r="A218" s="69">
        <v>316</v>
      </c>
      <c r="B218" s="72" t="s">
        <v>106</v>
      </c>
      <c r="C218" s="65" t="s">
        <v>10</v>
      </c>
      <c r="D218" s="70" t="s">
        <v>99</v>
      </c>
      <c r="E218" s="70" t="s">
        <v>115</v>
      </c>
      <c r="F218" s="71" t="str">
        <f t="shared" si="3"/>
        <v>D SMITH</v>
      </c>
      <c r="H218" s="80">
        <f>COUNTIF('Player Input'!$AU$7:$BN$226,'Player List'!A218)</f>
        <v>14</v>
      </c>
      <c r="I218" s="71">
        <f>COUNTIFS('Player Input'!$BP$7:$CI$226,"CS",'Player Input'!$AU$7:$BN$226,A218)</f>
        <v>0</v>
      </c>
    </row>
    <row r="219" spans="1:9" s="71" customFormat="1" x14ac:dyDescent="0.3">
      <c r="A219" s="69">
        <v>317</v>
      </c>
      <c r="B219" s="65" t="s">
        <v>172</v>
      </c>
      <c r="C219" s="68" t="s">
        <v>262</v>
      </c>
      <c r="D219" s="70" t="s">
        <v>378</v>
      </c>
      <c r="E219" s="70" t="s">
        <v>379</v>
      </c>
      <c r="F219" s="71" t="str">
        <f t="shared" si="3"/>
        <v>D GOSLING-SMITH</v>
      </c>
      <c r="H219" s="80">
        <f>COUNTIF('Player Input'!$AU$7:$BN$226,'Player List'!A219)</f>
        <v>8</v>
      </c>
      <c r="I219" s="71">
        <f>COUNTIFS('Player Input'!$BP$7:$CI$226,"CS",'Player Input'!$AU$7:$BN$226,A219)</f>
        <v>0</v>
      </c>
    </row>
    <row r="220" spans="1:9" s="71" customFormat="1" x14ac:dyDescent="0.3">
      <c r="A220" s="69">
        <v>318</v>
      </c>
      <c r="B220" s="68" t="s">
        <v>158</v>
      </c>
      <c r="C220" s="68" t="s">
        <v>327</v>
      </c>
      <c r="D220" s="70" t="s">
        <v>380</v>
      </c>
      <c r="E220" s="70" t="s">
        <v>381</v>
      </c>
      <c r="F220" s="71" t="str">
        <f t="shared" si="3"/>
        <v>K PERRY</v>
      </c>
      <c r="H220" s="80">
        <f>COUNTIF('Player Input'!$AU$7:$BN$226,'Player List'!A220)</f>
        <v>0</v>
      </c>
      <c r="I220" s="71">
        <f>COUNTIFS('Player Input'!$BP$7:$CI$226,"CS",'Player Input'!$AU$7:$BN$226,A220)</f>
        <v>0</v>
      </c>
    </row>
    <row r="221" spans="1:9" s="71" customFormat="1" x14ac:dyDescent="0.3">
      <c r="A221" s="69">
        <v>319</v>
      </c>
      <c r="B221" s="68" t="s">
        <v>199</v>
      </c>
      <c r="C221" s="68" t="s">
        <v>272</v>
      </c>
      <c r="D221" s="70" t="s">
        <v>141</v>
      </c>
      <c r="E221" s="70" t="s">
        <v>382</v>
      </c>
      <c r="F221" s="71" t="str">
        <f t="shared" si="3"/>
        <v>R PEARCE</v>
      </c>
      <c r="H221" s="80">
        <f>COUNTIF('Player Input'!$AU$7:$BN$226,'Player List'!A221)</f>
        <v>18</v>
      </c>
      <c r="I221" s="71">
        <f>COUNTIFS('Player Input'!$BP$7:$CI$226,"CS",'Player Input'!$AU$7:$BN$226,A221)</f>
        <v>0</v>
      </c>
    </row>
    <row r="222" spans="1:9" s="71" customFormat="1" x14ac:dyDescent="0.3">
      <c r="A222" s="69">
        <v>320</v>
      </c>
      <c r="B222" s="68" t="s">
        <v>40</v>
      </c>
      <c r="C222" s="68" t="s">
        <v>270</v>
      </c>
      <c r="D222" s="70" t="s">
        <v>398</v>
      </c>
      <c r="E222" s="70" t="s">
        <v>383</v>
      </c>
      <c r="F222" s="71" t="str">
        <f t="shared" si="3"/>
        <v>C BIRKIN</v>
      </c>
      <c r="H222" s="80">
        <f>COUNTIF('Player Input'!$AU$7:$BN$226,'Player List'!A222)</f>
        <v>15</v>
      </c>
      <c r="I222" s="71">
        <f>COUNTIFS('Player Input'!$BP$7:$CI$226,"CS",'Player Input'!$AU$7:$BN$226,A222)</f>
        <v>0</v>
      </c>
    </row>
    <row r="223" spans="1:9" s="71" customFormat="1" x14ac:dyDescent="0.3">
      <c r="A223" s="69">
        <v>321</v>
      </c>
      <c r="B223" s="65" t="s">
        <v>172</v>
      </c>
      <c r="C223" s="68" t="s">
        <v>262</v>
      </c>
      <c r="D223" s="70" t="s">
        <v>99</v>
      </c>
      <c r="E223" s="70" t="s">
        <v>51</v>
      </c>
      <c r="F223" s="71" t="str">
        <f t="shared" si="3"/>
        <v>T SMITH</v>
      </c>
      <c r="H223" s="80">
        <f>COUNTIF('Player Input'!$AU$7:$BN$226,'Player List'!A223)</f>
        <v>7</v>
      </c>
      <c r="I223" s="71">
        <f>COUNTIFS('Player Input'!$BP$7:$CI$226,"CS",'Player Input'!$AU$7:$BN$226,A223)</f>
        <v>0</v>
      </c>
    </row>
    <row r="224" spans="1:9" s="71" customFormat="1" x14ac:dyDescent="0.3">
      <c r="A224" s="69">
        <v>322</v>
      </c>
      <c r="B224" s="65" t="s">
        <v>106</v>
      </c>
      <c r="C224" s="68" t="s">
        <v>10</v>
      </c>
      <c r="D224" s="70" t="s">
        <v>114</v>
      </c>
      <c r="E224" s="70" t="s">
        <v>439</v>
      </c>
      <c r="F224" s="71" t="str">
        <f t="shared" si="3"/>
        <v>M DAINES</v>
      </c>
      <c r="H224" s="80">
        <f>COUNTIF('Player Input'!$AU$7:$BN$226,'Player List'!A224)</f>
        <v>3</v>
      </c>
      <c r="I224" s="71">
        <f>COUNTIFS('Player Input'!$BP$7:$CI$226,"CS",'Player Input'!$AU$7:$BN$226,A224)</f>
        <v>0</v>
      </c>
    </row>
    <row r="225" spans="1:9" s="71" customFormat="1" x14ac:dyDescent="0.3">
      <c r="A225" s="69">
        <v>323</v>
      </c>
      <c r="B225" s="68" t="s">
        <v>106</v>
      </c>
      <c r="C225" s="68" t="s">
        <v>10</v>
      </c>
      <c r="D225" s="70" t="s">
        <v>396</v>
      </c>
      <c r="E225" s="70" t="s">
        <v>351</v>
      </c>
      <c r="F225" s="71" t="str">
        <f t="shared" si="3"/>
        <v>N LLOYD</v>
      </c>
      <c r="H225" s="80">
        <f>COUNTIF('Player Input'!$AU$7:$BN$226,'Player List'!A225)</f>
        <v>13</v>
      </c>
      <c r="I225" s="71">
        <f>COUNTIFS('Player Input'!$BP$7:$CI$226,"CS",'Player Input'!$AU$7:$BN$226,A225)</f>
        <v>0</v>
      </c>
    </row>
    <row r="226" spans="1:9" s="71" customFormat="1" x14ac:dyDescent="0.3">
      <c r="A226" s="69">
        <v>324</v>
      </c>
      <c r="B226" s="68" t="s">
        <v>106</v>
      </c>
      <c r="C226" s="68" t="s">
        <v>10</v>
      </c>
      <c r="D226" s="70" t="s">
        <v>396</v>
      </c>
      <c r="E226" s="70" t="s">
        <v>397</v>
      </c>
      <c r="F226" s="71" t="str">
        <f t="shared" si="3"/>
        <v>B LLOYD</v>
      </c>
      <c r="H226" s="80">
        <f>COUNTIF('Player Input'!$AU$7:$BN$226,'Player List'!A226)</f>
        <v>1</v>
      </c>
      <c r="I226" s="71">
        <f>COUNTIFS('Player Input'!$BP$7:$CI$226,"CS",'Player Input'!$AU$7:$BN$226,A226)</f>
        <v>0</v>
      </c>
    </row>
    <row r="227" spans="1:9" s="71" customFormat="1" x14ac:dyDescent="0.3">
      <c r="A227" s="69">
        <v>325</v>
      </c>
      <c r="B227" s="68" t="s">
        <v>119</v>
      </c>
      <c r="C227" s="68" t="s">
        <v>345</v>
      </c>
      <c r="D227" s="70" t="s">
        <v>437</v>
      </c>
      <c r="E227" s="70" t="s">
        <v>438</v>
      </c>
      <c r="F227" s="71" t="str">
        <f t="shared" si="3"/>
        <v>E BUCHAN</v>
      </c>
      <c r="H227" s="80">
        <f>COUNTIF('Player Input'!$AU$7:$BN$226,'Player List'!A227)</f>
        <v>8</v>
      </c>
      <c r="I227" s="71">
        <f>COUNTIFS('Player Input'!$BP$7:$CI$226,"CS",'Player Input'!$AU$7:$BN$226,A227)</f>
        <v>0</v>
      </c>
    </row>
    <row r="228" spans="1:9" s="71" customFormat="1" x14ac:dyDescent="0.3">
      <c r="A228" s="69">
        <v>326</v>
      </c>
      <c r="B228" s="68" t="s">
        <v>119</v>
      </c>
      <c r="C228" s="68" t="s">
        <v>346</v>
      </c>
      <c r="D228" s="70" t="s">
        <v>159</v>
      </c>
      <c r="E228" s="70" t="s">
        <v>166</v>
      </c>
      <c r="F228" s="71" t="str">
        <f t="shared" si="3"/>
        <v>J BESLEY</v>
      </c>
      <c r="H228" s="80">
        <f>COUNTIF('Player Input'!$AU$7:$BN$226,'Player List'!A228)</f>
        <v>12</v>
      </c>
      <c r="I228" s="71">
        <f>COUNTIFS('Player Input'!$BP$7:$CI$226,"CS",'Player Input'!$AU$7:$BN$226,A228)</f>
        <v>1</v>
      </c>
    </row>
    <row r="229" spans="1:9" s="71" customFormat="1" x14ac:dyDescent="0.3">
      <c r="A229" s="69">
        <v>327</v>
      </c>
      <c r="B229" s="68" t="s">
        <v>223</v>
      </c>
      <c r="C229" s="68" t="s">
        <v>261</v>
      </c>
      <c r="D229" s="70" t="s">
        <v>299</v>
      </c>
      <c r="E229" s="70" t="s">
        <v>421</v>
      </c>
      <c r="F229" s="71" t="str">
        <f t="shared" si="3"/>
        <v>M JAMES</v>
      </c>
      <c r="H229" s="80">
        <f>COUNTIF('Player Input'!$AU$7:$BN$226,'Player List'!A229)</f>
        <v>5</v>
      </c>
      <c r="I229" s="71">
        <f>COUNTIFS('Player Input'!$BP$7:$CI$226,"CS",'Player Input'!$AU$7:$BN$226,A229)</f>
        <v>0</v>
      </c>
    </row>
    <row r="230" spans="1:9" s="71" customFormat="1" x14ac:dyDescent="0.3">
      <c r="A230" s="69">
        <v>328</v>
      </c>
      <c r="B230" s="68" t="s">
        <v>199</v>
      </c>
      <c r="C230" s="68" t="s">
        <v>272</v>
      </c>
      <c r="D230" s="70" t="s">
        <v>402</v>
      </c>
      <c r="E230" s="70" t="s">
        <v>403</v>
      </c>
      <c r="F230" s="71" t="str">
        <f t="shared" si="3"/>
        <v>P JENKINSON</v>
      </c>
      <c r="H230" s="80">
        <f>COUNTIF('Player Input'!$AU$7:$BN$226,'Player List'!A230)</f>
        <v>10</v>
      </c>
      <c r="I230" s="71">
        <f>COUNTIFS('Player Input'!$BP$7:$CI$226,"CS",'Player Input'!$AU$7:$BN$226,A230)</f>
        <v>0</v>
      </c>
    </row>
    <row r="231" spans="1:9" s="71" customFormat="1" x14ac:dyDescent="0.3">
      <c r="A231" s="69">
        <v>329</v>
      </c>
      <c r="B231" s="65" t="s">
        <v>172</v>
      </c>
      <c r="C231" s="68" t="s">
        <v>262</v>
      </c>
      <c r="D231" s="70" t="s">
        <v>400</v>
      </c>
      <c r="E231" s="70" t="s">
        <v>295</v>
      </c>
      <c r="F231" s="71" t="str">
        <f t="shared" si="3"/>
        <v>B ALLEN</v>
      </c>
      <c r="H231" s="80">
        <f>COUNTIF('Player Input'!$AU$7:$BN$226,'Player List'!A231)</f>
        <v>9</v>
      </c>
      <c r="I231" s="71">
        <f>COUNTIFS('Player Input'!$BP$7:$CI$226,"CS",'Player Input'!$AU$7:$BN$226,A231)</f>
        <v>0</v>
      </c>
    </row>
    <row r="232" spans="1:9" s="71" customFormat="1" x14ac:dyDescent="0.3">
      <c r="A232" s="69">
        <v>330</v>
      </c>
      <c r="B232" s="68" t="s">
        <v>139</v>
      </c>
      <c r="C232" s="68" t="s">
        <v>348</v>
      </c>
      <c r="D232" s="70" t="s">
        <v>141</v>
      </c>
      <c r="E232" s="70" t="s">
        <v>399</v>
      </c>
      <c r="F232" s="71" t="str">
        <f t="shared" si="3"/>
        <v>L PEARCE</v>
      </c>
      <c r="H232" s="80">
        <f>COUNTIF('Player Input'!$AU$7:$BN$226,'Player List'!A232)</f>
        <v>16</v>
      </c>
      <c r="I232" s="71">
        <f>COUNTIFS('Player Input'!$BP$7:$CI$226,"CS",'Player Input'!$AU$7:$BN$226,A232)</f>
        <v>0</v>
      </c>
    </row>
    <row r="233" spans="1:9" s="71" customFormat="1" x14ac:dyDescent="0.3">
      <c r="A233" s="69">
        <v>331</v>
      </c>
      <c r="B233" s="68" t="s">
        <v>391</v>
      </c>
      <c r="C233" s="68" t="s">
        <v>389</v>
      </c>
      <c r="D233" s="70" t="s">
        <v>404</v>
      </c>
      <c r="E233" s="70" t="s">
        <v>405</v>
      </c>
      <c r="F233" s="71" t="str">
        <f t="shared" si="3"/>
        <v>L ANSON</v>
      </c>
      <c r="H233" s="80">
        <f>COUNTIF('Player Input'!$AU$7:$BN$226,'Player List'!A233)</f>
        <v>13</v>
      </c>
      <c r="I233" s="71">
        <f>COUNTIFS('Player Input'!$BP$7:$CI$226,"CS",'Player Input'!$AU$7:$BN$226,A233)</f>
        <v>0</v>
      </c>
    </row>
    <row r="234" spans="1:9" s="71" customFormat="1" x14ac:dyDescent="0.3">
      <c r="A234" s="69">
        <v>332</v>
      </c>
      <c r="B234" s="68" t="s">
        <v>391</v>
      </c>
      <c r="C234" s="68" t="s">
        <v>389</v>
      </c>
      <c r="D234" s="70" t="s">
        <v>99</v>
      </c>
      <c r="E234" s="70" t="s">
        <v>406</v>
      </c>
      <c r="F234" s="71" t="str">
        <f t="shared" si="3"/>
        <v>D SMITH</v>
      </c>
      <c r="H234" s="80">
        <f>COUNTIF('Player Input'!$AU$7:$BN$226,'Player List'!A234)</f>
        <v>14</v>
      </c>
      <c r="I234" s="71">
        <f>COUNTIFS('Player Input'!$BP$7:$CI$226,"CS",'Player Input'!$AU$7:$BN$226,A234)</f>
        <v>0</v>
      </c>
    </row>
    <row r="235" spans="1:9" s="71" customFormat="1" x14ac:dyDescent="0.3">
      <c r="A235" s="69">
        <v>333</v>
      </c>
      <c r="B235" s="68" t="s">
        <v>391</v>
      </c>
      <c r="C235" s="68" t="s">
        <v>389</v>
      </c>
      <c r="D235" s="70" t="s">
        <v>99</v>
      </c>
      <c r="E235" s="70" t="s">
        <v>186</v>
      </c>
      <c r="F235" s="71" t="str">
        <f t="shared" si="3"/>
        <v>P SMITH</v>
      </c>
      <c r="H235" s="80">
        <f>COUNTIF('Player Input'!$AU$7:$BN$226,'Player List'!A235)</f>
        <v>13</v>
      </c>
      <c r="I235" s="71">
        <f>COUNTIFS('Player Input'!$BP$7:$CI$226,"CS",'Player Input'!$AU$7:$BN$226,A235)</f>
        <v>0</v>
      </c>
    </row>
    <row r="236" spans="1:9" s="71" customFormat="1" x14ac:dyDescent="0.3">
      <c r="A236" s="69">
        <v>334</v>
      </c>
      <c r="B236" s="68" t="s">
        <v>391</v>
      </c>
      <c r="C236" s="68" t="s">
        <v>389</v>
      </c>
      <c r="D236" s="70" t="s">
        <v>407</v>
      </c>
      <c r="E236" s="70" t="s">
        <v>59</v>
      </c>
      <c r="F236" s="71" t="str">
        <f t="shared" si="3"/>
        <v>J TROUT</v>
      </c>
      <c r="H236" s="80">
        <f>COUNTIF('Player Input'!$AU$7:$BN$226,'Player List'!A236)</f>
        <v>18</v>
      </c>
      <c r="I236" s="71">
        <f>COUNTIFS('Player Input'!$BP$7:$CI$226,"CS",'Player Input'!$AU$7:$BN$226,A236)</f>
        <v>1</v>
      </c>
    </row>
    <row r="237" spans="1:9" s="71" customFormat="1" x14ac:dyDescent="0.3">
      <c r="A237" s="69">
        <v>335</v>
      </c>
      <c r="B237" s="68" t="s">
        <v>391</v>
      </c>
      <c r="C237" s="68" t="s">
        <v>389</v>
      </c>
      <c r="D237" s="70" t="s">
        <v>407</v>
      </c>
      <c r="E237" s="70" t="s">
        <v>108</v>
      </c>
      <c r="F237" s="71" t="str">
        <f t="shared" si="3"/>
        <v>S TROUT</v>
      </c>
      <c r="H237" s="80">
        <f>COUNTIF('Player Input'!$AU$7:$BN$226,'Player List'!A237)</f>
        <v>6</v>
      </c>
      <c r="I237" s="71">
        <f>COUNTIFS('Player Input'!$BP$7:$CI$226,"CS",'Player Input'!$AU$7:$BN$226,A237)</f>
        <v>0</v>
      </c>
    </row>
    <row r="238" spans="1:9" s="71" customFormat="1" x14ac:dyDescent="0.3">
      <c r="A238" s="69">
        <v>336</v>
      </c>
      <c r="B238" s="68" t="s">
        <v>391</v>
      </c>
      <c r="C238" s="68" t="s">
        <v>389</v>
      </c>
      <c r="D238" s="70" t="s">
        <v>408</v>
      </c>
      <c r="E238" s="70" t="s">
        <v>409</v>
      </c>
      <c r="F238" s="71" t="str">
        <f t="shared" si="3"/>
        <v>I HEALEY</v>
      </c>
      <c r="H238" s="80">
        <f>COUNTIF('Player Input'!$AU$7:$BN$226,'Player List'!A238)</f>
        <v>14</v>
      </c>
      <c r="I238" s="71">
        <f>COUNTIFS('Player Input'!$BP$7:$CI$226,"CS",'Player Input'!$AU$7:$BN$226,A238)</f>
        <v>1</v>
      </c>
    </row>
    <row r="239" spans="1:9" s="71" customFormat="1" x14ac:dyDescent="0.3">
      <c r="A239" s="69">
        <v>337</v>
      </c>
      <c r="B239" s="68" t="s">
        <v>391</v>
      </c>
      <c r="C239" s="68" t="s">
        <v>389</v>
      </c>
      <c r="D239" s="70" t="s">
        <v>410</v>
      </c>
      <c r="E239" s="70" t="s">
        <v>115</v>
      </c>
      <c r="F239" s="71" t="str">
        <f t="shared" si="3"/>
        <v>D BARNES</v>
      </c>
      <c r="H239" s="80">
        <f>COUNTIF('Player Input'!$AU$7:$BN$226,'Player List'!A239)</f>
        <v>7</v>
      </c>
      <c r="I239" s="71">
        <f>COUNTIFS('Player Input'!$BP$7:$CI$226,"CS",'Player Input'!$AU$7:$BN$226,A239)</f>
        <v>0</v>
      </c>
    </row>
    <row r="240" spans="1:9" s="71" customFormat="1" x14ac:dyDescent="0.3">
      <c r="A240" s="69">
        <v>338</v>
      </c>
      <c r="B240" s="68" t="s">
        <v>391</v>
      </c>
      <c r="C240" s="68" t="s">
        <v>389</v>
      </c>
      <c r="D240" s="70" t="s">
        <v>411</v>
      </c>
      <c r="E240" s="70" t="s">
        <v>70</v>
      </c>
      <c r="F240" s="71" t="str">
        <f t="shared" si="3"/>
        <v>R WALDEN</v>
      </c>
      <c r="H240" s="80">
        <f>COUNTIF('Player Input'!$AU$7:$BN$226,'Player List'!A240)</f>
        <v>12</v>
      </c>
      <c r="I240" s="71">
        <f>COUNTIFS('Player Input'!$BP$7:$CI$226,"CS",'Player Input'!$AU$7:$BN$226,A240)</f>
        <v>0</v>
      </c>
    </row>
    <row r="241" spans="1:9" s="71" customFormat="1" x14ac:dyDescent="0.3">
      <c r="A241" s="69">
        <v>339</v>
      </c>
      <c r="B241" s="68" t="s">
        <v>391</v>
      </c>
      <c r="C241" s="68" t="s">
        <v>390</v>
      </c>
      <c r="D241" s="70" t="s">
        <v>161</v>
      </c>
      <c r="E241" s="70" t="s">
        <v>136</v>
      </c>
      <c r="F241" s="71" t="str">
        <f t="shared" si="3"/>
        <v>R HARRIS</v>
      </c>
      <c r="H241" s="80">
        <f>COUNTIF('Player Input'!$AU$7:$BN$226,'Player List'!A241)</f>
        <v>19</v>
      </c>
      <c r="I241" s="71">
        <f>COUNTIFS('Player Input'!$BP$7:$CI$226,"CS",'Player Input'!$AU$7:$BN$226,A241)</f>
        <v>0</v>
      </c>
    </row>
    <row r="242" spans="1:9" s="71" customFormat="1" x14ac:dyDescent="0.3">
      <c r="A242" s="69">
        <v>340</v>
      </c>
      <c r="B242" s="68" t="s">
        <v>391</v>
      </c>
      <c r="C242" s="68" t="s">
        <v>390</v>
      </c>
      <c r="D242" s="70" t="s">
        <v>412</v>
      </c>
      <c r="E242" s="70" t="s">
        <v>98</v>
      </c>
      <c r="F242" s="71" t="str">
        <f t="shared" si="3"/>
        <v>J KNOWLES</v>
      </c>
      <c r="H242" s="80">
        <f>COUNTIF('Player Input'!$AU$7:$BN$226,'Player List'!A242)</f>
        <v>15</v>
      </c>
      <c r="I242" s="71">
        <f>COUNTIFS('Player Input'!$BP$7:$CI$226,"CS",'Player Input'!$AU$7:$BN$226,A242)</f>
        <v>0</v>
      </c>
    </row>
    <row r="243" spans="1:9" s="71" customFormat="1" x14ac:dyDescent="0.3">
      <c r="A243" s="69">
        <v>341</v>
      </c>
      <c r="B243" s="68" t="s">
        <v>391</v>
      </c>
      <c r="C243" s="68" t="s">
        <v>390</v>
      </c>
      <c r="D243" s="70" t="s">
        <v>413</v>
      </c>
      <c r="E243" s="70" t="s">
        <v>414</v>
      </c>
      <c r="F243" s="71" t="str">
        <f t="shared" si="3"/>
        <v>C ARTUS</v>
      </c>
      <c r="H243" s="80">
        <f>COUNTIF('Player Input'!$AU$7:$BN$226,'Player List'!A243)</f>
        <v>7</v>
      </c>
      <c r="I243" s="71">
        <f>COUNTIFS('Player Input'!$BP$7:$CI$226,"CS",'Player Input'!$AU$7:$BN$226,A243)</f>
        <v>0</v>
      </c>
    </row>
    <row r="244" spans="1:9" s="71" customFormat="1" x14ac:dyDescent="0.3">
      <c r="A244" s="69">
        <v>342</v>
      </c>
      <c r="B244" s="68" t="s">
        <v>391</v>
      </c>
      <c r="C244" s="68" t="s">
        <v>390</v>
      </c>
      <c r="D244" s="70" t="s">
        <v>415</v>
      </c>
      <c r="E244" s="70" t="s">
        <v>416</v>
      </c>
      <c r="F244" s="71" t="str">
        <f t="shared" si="3"/>
        <v>K WOODEN</v>
      </c>
      <c r="H244" s="80">
        <f>COUNTIF('Player Input'!$AU$7:$BN$226,'Player List'!A244)</f>
        <v>13</v>
      </c>
      <c r="I244" s="71">
        <f>COUNTIFS('Player Input'!$BP$7:$CI$226,"CS",'Player Input'!$AU$7:$BN$226,A244)</f>
        <v>0</v>
      </c>
    </row>
    <row r="245" spans="1:9" s="71" customFormat="1" x14ac:dyDescent="0.3">
      <c r="A245" s="69">
        <v>343</v>
      </c>
      <c r="B245" s="68" t="s">
        <v>391</v>
      </c>
      <c r="C245" s="68" t="s">
        <v>390</v>
      </c>
      <c r="D245" s="70" t="s">
        <v>352</v>
      </c>
      <c r="E245" s="70" t="s">
        <v>417</v>
      </c>
      <c r="F245" s="71" t="str">
        <f t="shared" si="3"/>
        <v>J MILLER</v>
      </c>
      <c r="H245" s="80">
        <f>COUNTIF('Player Input'!$AU$7:$BN$226,'Player List'!A245)</f>
        <v>16</v>
      </c>
      <c r="I245" s="71">
        <f>COUNTIFS('Player Input'!$BP$7:$CI$226,"CS",'Player Input'!$AU$7:$BN$226,A245)</f>
        <v>0</v>
      </c>
    </row>
    <row r="246" spans="1:9" s="71" customFormat="1" x14ac:dyDescent="0.3">
      <c r="A246" s="69">
        <v>344</v>
      </c>
      <c r="B246" s="68" t="s">
        <v>391</v>
      </c>
      <c r="C246" s="68" t="s">
        <v>390</v>
      </c>
      <c r="D246" s="70" t="s">
        <v>418</v>
      </c>
      <c r="E246" s="70" t="s">
        <v>419</v>
      </c>
      <c r="F246" s="71" t="str">
        <f t="shared" si="3"/>
        <v>J TIDY</v>
      </c>
      <c r="H246" s="80">
        <f>COUNTIF('Player Input'!$AU$7:$BN$226,'Player List'!A246)</f>
        <v>14</v>
      </c>
      <c r="I246" s="71">
        <f>COUNTIFS('Player Input'!$BP$7:$CI$226,"CS",'Player Input'!$AU$7:$BN$226,A246)</f>
        <v>0</v>
      </c>
    </row>
    <row r="247" spans="1:9" s="71" customFormat="1" x14ac:dyDescent="0.3">
      <c r="A247" s="69">
        <v>345</v>
      </c>
      <c r="B247" s="68" t="s">
        <v>391</v>
      </c>
      <c r="C247" s="68" t="s">
        <v>390</v>
      </c>
      <c r="D247" s="70" t="s">
        <v>420</v>
      </c>
      <c r="E247" s="70" t="s">
        <v>318</v>
      </c>
      <c r="F247" s="71" t="str">
        <f t="shared" si="3"/>
        <v>C COMPLIN</v>
      </c>
      <c r="H247" s="80">
        <f>COUNTIF('Player Input'!$AU$7:$BN$226,'Player List'!A247)</f>
        <v>2</v>
      </c>
      <c r="I247" s="71">
        <f>COUNTIFS('Player Input'!$BP$7:$CI$226,"CS",'Player Input'!$AU$7:$BN$226,A247)</f>
        <v>0</v>
      </c>
    </row>
    <row r="248" spans="1:9" s="71" customFormat="1" x14ac:dyDescent="0.3">
      <c r="A248" s="69">
        <v>346</v>
      </c>
      <c r="B248" s="68" t="s">
        <v>391</v>
      </c>
      <c r="C248" s="68" t="s">
        <v>390</v>
      </c>
      <c r="D248" s="70" t="s">
        <v>47</v>
      </c>
      <c r="E248" s="70" t="s">
        <v>331</v>
      </c>
      <c r="F248" s="71" t="str">
        <f t="shared" si="3"/>
        <v>R WILLIAMS</v>
      </c>
      <c r="H248" s="80">
        <f>COUNTIF('Player Input'!$AU$7:$BN$226,'Player List'!A248)</f>
        <v>18</v>
      </c>
      <c r="I248" s="71">
        <f>COUNTIFS('Player Input'!$BP$7:$CI$226,"CS",'Player Input'!$AU$7:$BN$226,A248)</f>
        <v>0</v>
      </c>
    </row>
    <row r="249" spans="1:9" s="71" customFormat="1" x14ac:dyDescent="0.3">
      <c r="A249" s="69">
        <v>347</v>
      </c>
      <c r="B249" s="68" t="s">
        <v>391</v>
      </c>
      <c r="C249" s="68" t="s">
        <v>389</v>
      </c>
      <c r="D249" s="70" t="s">
        <v>113</v>
      </c>
      <c r="E249" s="70" t="s">
        <v>316</v>
      </c>
      <c r="F249" s="71" t="str">
        <f t="shared" si="3"/>
        <v>T COOPER</v>
      </c>
      <c r="H249" s="80">
        <f>COUNTIF('Player Input'!$AU$7:$BN$226,'Player List'!A249)</f>
        <v>10</v>
      </c>
      <c r="I249" s="71">
        <f>COUNTIFS('Player Input'!$BP$7:$CI$226,"CS",'Player Input'!$AU$7:$BN$226,A249)</f>
        <v>1</v>
      </c>
    </row>
    <row r="250" spans="1:9" s="71" customFormat="1" x14ac:dyDescent="0.3">
      <c r="A250" s="74">
        <v>348</v>
      </c>
      <c r="B250" s="65" t="s">
        <v>247</v>
      </c>
      <c r="C250" s="68" t="s">
        <v>275</v>
      </c>
      <c r="D250" s="75" t="s">
        <v>422</v>
      </c>
      <c r="E250" s="75" t="s">
        <v>423</v>
      </c>
      <c r="F250" s="71" t="str">
        <f t="shared" si="3"/>
        <v>J GREEVES</v>
      </c>
      <c r="H250" s="80">
        <f>COUNTIF('Player Input'!$AU$7:$BN$226,'Player List'!A250)</f>
        <v>0</v>
      </c>
      <c r="I250" s="71">
        <f>COUNTIFS('Player Input'!$BP$7:$CI$226,"CS",'Player Input'!$AU$7:$BN$226,A250)</f>
        <v>0</v>
      </c>
    </row>
    <row r="251" spans="1:9" s="71" customFormat="1" x14ac:dyDescent="0.3">
      <c r="A251" s="74">
        <v>349</v>
      </c>
      <c r="B251" s="65" t="s">
        <v>391</v>
      </c>
      <c r="C251" s="68" t="s">
        <v>390</v>
      </c>
      <c r="D251" s="75" t="s">
        <v>424</v>
      </c>
      <c r="E251" s="75" t="s">
        <v>59</v>
      </c>
      <c r="F251" s="71" t="str">
        <f t="shared" ref="F251:F252" si="4">CONCATENATE(LEFT(E251,1)," ", D251)</f>
        <v>J MURDOCK</v>
      </c>
      <c r="H251" s="80">
        <f>COUNTIF('Player Input'!$AU$7:$BN$226,'Player List'!A251)</f>
        <v>3</v>
      </c>
      <c r="I251" s="71">
        <f>COUNTIFS('Player Input'!$BP$7:$CI$226,"CS",'Player Input'!$AU$7:$BN$226,A251)</f>
        <v>0</v>
      </c>
    </row>
    <row r="252" spans="1:9" s="71" customFormat="1" x14ac:dyDescent="0.3">
      <c r="A252" s="69">
        <v>350</v>
      </c>
      <c r="B252" s="68" t="s">
        <v>391</v>
      </c>
      <c r="C252" s="68" t="s">
        <v>390</v>
      </c>
      <c r="D252" s="70" t="s">
        <v>424</v>
      </c>
      <c r="E252" s="70" t="s">
        <v>57</v>
      </c>
      <c r="F252" s="71" t="str">
        <f t="shared" si="4"/>
        <v>S MURDOCK</v>
      </c>
      <c r="H252" s="80">
        <f>COUNTIF('Player Input'!$AU$7:$BN$226,'Player List'!A252)</f>
        <v>1</v>
      </c>
      <c r="I252" s="71">
        <f>COUNTIFS('Player Input'!$BP$7:$CI$226,"CS",'Player Input'!$AU$7:$BN$226,A252)</f>
        <v>0</v>
      </c>
    </row>
    <row r="253" spans="1:9" s="71" customFormat="1" x14ac:dyDescent="0.3">
      <c r="A253" s="69">
        <v>351</v>
      </c>
      <c r="B253" s="68" t="s">
        <v>391</v>
      </c>
      <c r="C253" s="68" t="s">
        <v>390</v>
      </c>
      <c r="D253" s="70" t="s">
        <v>425</v>
      </c>
      <c r="E253" s="70" t="s">
        <v>316</v>
      </c>
      <c r="F253" s="71" t="str">
        <f t="shared" ref="F253:F273" si="5">CONCATENATE(LEFT(E253,1)," ", D253)</f>
        <v>T NEILSON</v>
      </c>
      <c r="H253" s="80">
        <f>COUNTIF('Player Input'!$AU$7:$BN$226,'Player List'!A253)</f>
        <v>15</v>
      </c>
      <c r="I253" s="71">
        <f>COUNTIFS('Player Input'!$BP$7:$CI$226,"CS",'Player Input'!$AU$7:$BN$226,A253)</f>
        <v>0</v>
      </c>
    </row>
    <row r="254" spans="1:9" x14ac:dyDescent="0.3">
      <c r="A254" s="69">
        <v>352</v>
      </c>
      <c r="B254" s="68" t="s">
        <v>391</v>
      </c>
      <c r="C254" s="68" t="s">
        <v>390</v>
      </c>
      <c r="D254" s="70" t="s">
        <v>380</v>
      </c>
      <c r="E254" s="70" t="s">
        <v>170</v>
      </c>
      <c r="F254" s="3" t="str">
        <f t="shared" si="5"/>
        <v>G PERRY</v>
      </c>
      <c r="H254" s="80">
        <f>COUNTIF('Player Input'!$AU$7:$BN$226,'Player List'!A254)</f>
        <v>9</v>
      </c>
      <c r="I254" s="71">
        <f>COUNTIFS('Player Input'!$BP$7:$CI$226,"CS",'Player Input'!$AU$7:$BN$226,A254)</f>
        <v>1</v>
      </c>
    </row>
    <row r="255" spans="1:9" x14ac:dyDescent="0.3">
      <c r="A255" s="69">
        <v>353</v>
      </c>
      <c r="B255" s="68" t="s">
        <v>391</v>
      </c>
      <c r="C255" s="68" t="s">
        <v>389</v>
      </c>
      <c r="D255" s="70" t="s">
        <v>426</v>
      </c>
      <c r="E255" s="70" t="s">
        <v>427</v>
      </c>
      <c r="F255" s="3" t="str">
        <f t="shared" si="5"/>
        <v>T ORLEY</v>
      </c>
      <c r="H255" s="80">
        <f>COUNTIF('Player Input'!$AU$7:$BN$226,'Player List'!A255)</f>
        <v>16</v>
      </c>
      <c r="I255" s="71">
        <f>COUNTIFS('Player Input'!$BP$7:$CI$226,"CS",'Player Input'!$AU$7:$BN$226,A255)</f>
        <v>1</v>
      </c>
    </row>
    <row r="256" spans="1:9" x14ac:dyDescent="0.3">
      <c r="A256" s="69">
        <v>354</v>
      </c>
      <c r="B256" s="68" t="s">
        <v>391</v>
      </c>
      <c r="C256" s="68" t="s">
        <v>389</v>
      </c>
      <c r="D256" s="70" t="s">
        <v>428</v>
      </c>
      <c r="E256" s="70" t="s">
        <v>429</v>
      </c>
      <c r="F256" s="3" t="str">
        <f t="shared" si="5"/>
        <v>W FENN</v>
      </c>
      <c r="H256" s="80">
        <f>COUNTIF('Player Input'!$AU$7:$BN$226,'Player List'!A256)</f>
        <v>0</v>
      </c>
      <c r="I256" s="71">
        <f>COUNTIFS('Player Input'!$BP$7:$CI$226,"CS",'Player Input'!$AU$7:$BN$226,A256)</f>
        <v>0</v>
      </c>
    </row>
    <row r="257" spans="1:9" x14ac:dyDescent="0.3">
      <c r="A257" s="69">
        <v>355</v>
      </c>
      <c r="B257" s="68" t="s">
        <v>223</v>
      </c>
      <c r="C257" s="68" t="s">
        <v>261</v>
      </c>
      <c r="D257" s="70" t="s">
        <v>430</v>
      </c>
      <c r="E257" s="70" t="s">
        <v>366</v>
      </c>
      <c r="F257" s="3" t="str">
        <f t="shared" si="5"/>
        <v>A NASH</v>
      </c>
      <c r="H257" s="80">
        <f>COUNTIF('Player Input'!$AU$7:$BN$226,'Player List'!A257)</f>
        <v>15</v>
      </c>
      <c r="I257" s="71">
        <f>COUNTIFS('Player Input'!$BP$7:$CI$226,"CS",'Player Input'!$AU$7:$BN$226,A257)</f>
        <v>0</v>
      </c>
    </row>
    <row r="258" spans="1:9" x14ac:dyDescent="0.3">
      <c r="A258" s="69">
        <v>356</v>
      </c>
      <c r="B258" s="68" t="s">
        <v>40</v>
      </c>
      <c r="C258" s="68" t="s">
        <v>270</v>
      </c>
      <c r="D258" s="70" t="s">
        <v>65</v>
      </c>
      <c r="E258" s="70" t="s">
        <v>440</v>
      </c>
      <c r="F258" s="3" t="str">
        <f t="shared" si="5"/>
        <v>M WATKINS</v>
      </c>
      <c r="H258" s="80">
        <f>COUNTIF('Player Input'!$AU$7:$BN$226,'Player List'!A258)</f>
        <v>0</v>
      </c>
      <c r="I258" s="71">
        <f>COUNTIFS('Player Input'!$BP$7:$CI$226,"CS",'Player Input'!$AU$7:$BN$226,A258)</f>
        <v>0</v>
      </c>
    </row>
    <row r="259" spans="1:9" x14ac:dyDescent="0.3">
      <c r="A259" s="69">
        <v>357</v>
      </c>
      <c r="B259" s="68" t="s">
        <v>40</v>
      </c>
      <c r="C259" s="68" t="s">
        <v>270</v>
      </c>
      <c r="D259" s="70" t="s">
        <v>441</v>
      </c>
      <c r="E259" s="70" t="s">
        <v>82</v>
      </c>
      <c r="F259" s="3" t="str">
        <f t="shared" si="5"/>
        <v>C WOAKES</v>
      </c>
      <c r="H259" s="80">
        <f>COUNTIF('Player Input'!$AU$7:$BN$226,'Player List'!A259)</f>
        <v>6</v>
      </c>
      <c r="I259" s="71">
        <f>COUNTIFS('Player Input'!$BP$7:$CI$226,"CS",'Player Input'!$AU$7:$BN$226,A259)</f>
        <v>0</v>
      </c>
    </row>
    <row r="260" spans="1:9" x14ac:dyDescent="0.3">
      <c r="A260" s="69">
        <v>358</v>
      </c>
      <c r="B260" s="68" t="s">
        <v>119</v>
      </c>
      <c r="C260" s="68" t="s">
        <v>346</v>
      </c>
      <c r="D260" s="70" t="s">
        <v>122</v>
      </c>
      <c r="E260" s="70" t="s">
        <v>118</v>
      </c>
      <c r="F260" s="3" t="str">
        <f t="shared" si="5"/>
        <v>L BARLOW</v>
      </c>
      <c r="H260" s="80">
        <f>COUNTIF('Player Input'!$AU$7:$BN$226,'Player List'!A260)</f>
        <v>20</v>
      </c>
      <c r="I260" s="71">
        <f>COUNTIFS('Player Input'!$BP$7:$CI$226,"CS",'Player Input'!$AU$7:$BN$226,A260)</f>
        <v>1</v>
      </c>
    </row>
    <row r="261" spans="1:9" x14ac:dyDescent="0.3">
      <c r="A261" s="69">
        <v>359</v>
      </c>
      <c r="B261" s="68" t="s">
        <v>391</v>
      </c>
      <c r="C261" s="68" t="s">
        <v>389</v>
      </c>
      <c r="D261" s="70" t="s">
        <v>442</v>
      </c>
      <c r="E261" s="70" t="s">
        <v>73</v>
      </c>
      <c r="F261" s="3" t="str">
        <f t="shared" si="5"/>
        <v>B HUSTWAYTE</v>
      </c>
      <c r="H261" s="80">
        <f>COUNTIF('Player Input'!$AU$7:$BN$226,'Player List'!A261)</f>
        <v>10</v>
      </c>
      <c r="I261" s="71">
        <f>COUNTIFS('Player Input'!$BP$7:$CI$226,"CS",'Player Input'!$AU$7:$BN$226,A261)</f>
        <v>1</v>
      </c>
    </row>
    <row r="262" spans="1:9" x14ac:dyDescent="0.3">
      <c r="A262" s="69">
        <v>360</v>
      </c>
      <c r="B262" s="68" t="s">
        <v>391</v>
      </c>
      <c r="C262" s="68" t="s">
        <v>389</v>
      </c>
      <c r="D262" s="70" t="s">
        <v>443</v>
      </c>
      <c r="E262" s="70" t="s">
        <v>49</v>
      </c>
      <c r="F262" s="3" t="str">
        <f t="shared" si="5"/>
        <v>P GOULDING</v>
      </c>
      <c r="H262" s="80">
        <f>COUNTIF('Player Input'!$AU$7:$BN$226,'Player List'!A262)</f>
        <v>15</v>
      </c>
      <c r="I262" s="71">
        <f>COUNTIFS('Player Input'!$BP$7:$CI$226,"CS",'Player Input'!$AU$7:$BN$226,A262)</f>
        <v>1</v>
      </c>
    </row>
    <row r="263" spans="1:9" x14ac:dyDescent="0.3">
      <c r="A263" s="69">
        <v>361</v>
      </c>
      <c r="B263" s="68" t="s">
        <v>391</v>
      </c>
      <c r="C263" s="68" t="s">
        <v>389</v>
      </c>
      <c r="D263" s="70" t="s">
        <v>444</v>
      </c>
      <c r="E263" s="70" t="s">
        <v>59</v>
      </c>
      <c r="F263" s="3" t="str">
        <f t="shared" si="5"/>
        <v>J MACNAUGHTON</v>
      </c>
      <c r="H263" s="80">
        <f>COUNTIF('Player Input'!$AU$7:$BN$226,'Player List'!A263)</f>
        <v>6</v>
      </c>
      <c r="I263" s="71">
        <f>COUNTIFS('Player Input'!$BP$7:$CI$226,"CS",'Player Input'!$AU$7:$BN$226,A263)</f>
        <v>0</v>
      </c>
    </row>
    <row r="264" spans="1:9" x14ac:dyDescent="0.3">
      <c r="A264" s="69">
        <v>362</v>
      </c>
      <c r="B264" s="68" t="s">
        <v>391</v>
      </c>
      <c r="C264" s="68" t="s">
        <v>390</v>
      </c>
      <c r="D264" s="70" t="s">
        <v>445</v>
      </c>
      <c r="E264" s="70" t="s">
        <v>49</v>
      </c>
      <c r="F264" s="3" t="str">
        <f t="shared" si="5"/>
        <v>P BEARMAN</v>
      </c>
      <c r="H264" s="80">
        <f>COUNTIF('Player Input'!$AU$7:$BN$226,'Player List'!A264)</f>
        <v>13</v>
      </c>
      <c r="I264" s="71">
        <f>COUNTIFS('Player Input'!$BP$7:$CI$226,"CS",'Player Input'!$AU$7:$BN$226,A264)</f>
        <v>0</v>
      </c>
    </row>
    <row r="265" spans="1:9" x14ac:dyDescent="0.3">
      <c r="A265" s="69">
        <v>363</v>
      </c>
      <c r="B265" s="68" t="s">
        <v>391</v>
      </c>
      <c r="C265" s="68" t="s">
        <v>390</v>
      </c>
      <c r="D265" s="70" t="s">
        <v>446</v>
      </c>
      <c r="E265" s="70" t="s">
        <v>447</v>
      </c>
      <c r="F265" s="3" t="str">
        <f t="shared" si="5"/>
        <v>S MASON</v>
      </c>
      <c r="H265" s="80">
        <f>COUNTIF('Player Input'!$AU$7:$BN$226,'Player List'!A265)</f>
        <v>12</v>
      </c>
      <c r="I265" s="71">
        <f>COUNTIFS('Player Input'!$BP$7:$CI$226,"CS",'Player Input'!$AU$7:$BN$226,A265)</f>
        <v>0</v>
      </c>
    </row>
    <row r="266" spans="1:9" x14ac:dyDescent="0.3">
      <c r="A266" s="69">
        <v>364</v>
      </c>
      <c r="B266" s="68" t="s">
        <v>391</v>
      </c>
      <c r="C266" s="68" t="s">
        <v>390</v>
      </c>
      <c r="D266" s="70" t="s">
        <v>448</v>
      </c>
      <c r="E266" s="70" t="s">
        <v>318</v>
      </c>
      <c r="F266" s="3" t="str">
        <f t="shared" si="5"/>
        <v>C LEVY</v>
      </c>
      <c r="H266" s="80">
        <f>COUNTIF('Player Input'!$AU$7:$BN$226,'Player List'!A266)</f>
        <v>6</v>
      </c>
      <c r="I266" s="71">
        <f>COUNTIFS('Player Input'!$BP$7:$CI$226,"CS",'Player Input'!$AU$7:$BN$226,A266)</f>
        <v>0</v>
      </c>
    </row>
    <row r="267" spans="1:9" x14ac:dyDescent="0.3">
      <c r="A267" s="69">
        <v>365</v>
      </c>
      <c r="B267" s="68" t="s">
        <v>40</v>
      </c>
      <c r="C267" s="68" t="s">
        <v>270</v>
      </c>
      <c r="D267" s="70" t="s">
        <v>450</v>
      </c>
      <c r="E267" s="70" t="s">
        <v>451</v>
      </c>
      <c r="F267" s="3" t="str">
        <f t="shared" si="5"/>
        <v>A MARFELL</v>
      </c>
      <c r="H267" s="80">
        <f>COUNTIF('Player Input'!$AU$7:$BN$226,'Player List'!A267)</f>
        <v>11</v>
      </c>
      <c r="I267" s="71">
        <f>COUNTIFS('Player Input'!$BP$7:$CI$226,"CS",'Player Input'!$AU$7:$BN$226,A267)</f>
        <v>0</v>
      </c>
    </row>
    <row r="268" spans="1:9" x14ac:dyDescent="0.3">
      <c r="A268" s="69">
        <v>366</v>
      </c>
      <c r="B268" s="68" t="s">
        <v>40</v>
      </c>
      <c r="C268" s="68" t="s">
        <v>270</v>
      </c>
      <c r="D268" s="70" t="s">
        <v>441</v>
      </c>
      <c r="E268" s="70" t="s">
        <v>59</v>
      </c>
      <c r="F268" s="3" t="str">
        <f t="shared" si="5"/>
        <v>J WOAKES</v>
      </c>
      <c r="H268" s="80">
        <f>COUNTIF('Player Input'!$AU$7:$BN$226,'Player List'!A268)</f>
        <v>6</v>
      </c>
      <c r="I268" s="71">
        <f>COUNTIFS('Player Input'!$BP$7:$CI$226,"CS",'Player Input'!$AU$7:$BN$226,A268)</f>
        <v>1</v>
      </c>
    </row>
    <row r="269" spans="1:9" x14ac:dyDescent="0.3">
      <c r="A269" s="69">
        <v>367</v>
      </c>
      <c r="B269" s="68" t="s">
        <v>119</v>
      </c>
      <c r="C269" s="68" t="s">
        <v>345</v>
      </c>
      <c r="D269" s="70" t="s">
        <v>458</v>
      </c>
      <c r="E269" s="70" t="s">
        <v>372</v>
      </c>
      <c r="F269" s="3" t="str">
        <f t="shared" si="5"/>
        <v>K BULLOCK</v>
      </c>
      <c r="H269" s="80">
        <f>COUNTIF('Player Input'!$AU$7:$BN$226,'Player List'!A269)</f>
        <v>5</v>
      </c>
      <c r="I269" s="71">
        <f>COUNTIFS('Player Input'!$BP$7:$CI$226,"CS",'Player Input'!$AU$7:$BN$226,A269)</f>
        <v>0</v>
      </c>
    </row>
    <row r="270" spans="1:9" x14ac:dyDescent="0.3">
      <c r="A270" s="69">
        <v>368</v>
      </c>
      <c r="B270" s="68" t="s">
        <v>92</v>
      </c>
      <c r="C270" s="68" t="s">
        <v>12</v>
      </c>
      <c r="D270" s="70" t="s">
        <v>459</v>
      </c>
      <c r="E270" s="70" t="s">
        <v>460</v>
      </c>
      <c r="F270" s="3" t="str">
        <f t="shared" si="5"/>
        <v>S WYNN</v>
      </c>
      <c r="H270" s="80">
        <f>COUNTIF('Player Input'!$AU$7:$BN$226,'Player List'!A270)</f>
        <v>0</v>
      </c>
      <c r="I270" s="71">
        <f>COUNTIFS('Player Input'!$BP$7:$CI$226,"CS",'Player Input'!$AU$7:$BN$226,A270)</f>
        <v>0</v>
      </c>
    </row>
    <row r="271" spans="1:9" x14ac:dyDescent="0.3">
      <c r="A271" s="69">
        <v>369</v>
      </c>
      <c r="B271" s="68" t="s">
        <v>189</v>
      </c>
      <c r="C271" s="68"/>
      <c r="D271" s="70" t="s">
        <v>467</v>
      </c>
      <c r="E271" s="70" t="s">
        <v>229</v>
      </c>
      <c r="F271" s="3" t="str">
        <f t="shared" si="5"/>
        <v>R WALKER</v>
      </c>
      <c r="H271" s="80">
        <f>COUNTIF('Player Input'!$AU$7:$BN$226,'Player List'!A271)</f>
        <v>0</v>
      </c>
      <c r="I271" s="71">
        <f>COUNTIFS('Player Input'!$BP$7:$CI$226,"CS",'Player Input'!$AU$7:$BN$226,A271)</f>
        <v>0</v>
      </c>
    </row>
    <row r="272" spans="1:9" x14ac:dyDescent="0.3">
      <c r="A272" s="69">
        <v>370</v>
      </c>
      <c r="B272" s="68" t="s">
        <v>189</v>
      </c>
      <c r="C272" s="68"/>
      <c r="D272" s="70" t="s">
        <v>468</v>
      </c>
      <c r="E272" s="70" t="s">
        <v>469</v>
      </c>
      <c r="F272" s="3" t="str">
        <f t="shared" si="5"/>
        <v>V HAGGETT</v>
      </c>
      <c r="H272" s="80">
        <f>COUNTIF('Player Input'!$AU$7:$BN$226,'Player List'!A272)</f>
        <v>0</v>
      </c>
      <c r="I272" s="71">
        <f>COUNTIFS('Player Input'!$BP$7:$CI$226,"CS",'Player Input'!$AU$7:$BN$226,A272)</f>
        <v>0</v>
      </c>
    </row>
    <row r="273" spans="1:9" x14ac:dyDescent="0.3">
      <c r="A273" s="69">
        <v>371</v>
      </c>
      <c r="B273" s="68" t="s">
        <v>189</v>
      </c>
      <c r="C273" s="68"/>
      <c r="D273" s="70" t="s">
        <v>69</v>
      </c>
      <c r="E273" s="70" t="s">
        <v>56</v>
      </c>
      <c r="F273" s="3" t="str">
        <f t="shared" si="5"/>
        <v>D BARRATT</v>
      </c>
      <c r="H273" s="80">
        <f>COUNTIF('Player Input'!$AU$7:$BN$226,'Player List'!A273)</f>
        <v>0</v>
      </c>
      <c r="I273" s="71">
        <f>COUNTIFS('Player Input'!$BP$7:$CI$226,"CS",'Player Input'!$AU$7:$BN$226,A273)</f>
        <v>0</v>
      </c>
    </row>
    <row r="274" spans="1:9" x14ac:dyDescent="0.3">
      <c r="A274" s="69"/>
      <c r="B274" s="68"/>
      <c r="C274" s="68"/>
      <c r="D274" s="70"/>
      <c r="E274" s="70"/>
    </row>
    <row r="275" spans="1:9" ht="15" thickBot="1" x14ac:dyDescent="0.35">
      <c r="A275" s="69"/>
      <c r="B275" s="76"/>
      <c r="C275" s="76"/>
      <c r="D275" s="77"/>
      <c r="E275" s="77"/>
      <c r="F275" s="78"/>
      <c r="G275" s="78"/>
      <c r="H275" s="78"/>
      <c r="I275" s="78"/>
    </row>
    <row r="276" spans="1:9" ht="15" thickTop="1" x14ac:dyDescent="0.3"/>
  </sheetData>
  <autoFilter ref="B1:B276" xr:uid="{00000000-0009-0000-0000-000008000000}"/>
  <sortState xmlns:xlrd2="http://schemas.microsoft.com/office/spreadsheetml/2017/richdata2" ref="A3:I240">
    <sortCondition ref="A3:A240"/>
  </sortState>
  <dataValidations count="1">
    <dataValidation type="list" allowBlank="1" showInputMessage="1" showErrorMessage="1" sqref="C3:C274" xr:uid="{00000000-0002-0000-0800-000000000000}">
      <formula1>TeamNames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'Lookup Lists'!$F$2:$F$15</xm:f>
          </x14:formula1>
          <xm:sqref>B3:B275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Tables for Press</vt:lpstr>
      <vt:lpstr>Results Printing</vt:lpstr>
      <vt:lpstr>Tables Printing</vt:lpstr>
      <vt:lpstr>Frozen Tables</vt:lpstr>
      <vt:lpstr>Live Tables</vt:lpstr>
      <vt:lpstr>Results Input</vt:lpstr>
      <vt:lpstr>Player Input</vt:lpstr>
      <vt:lpstr>Team Stats</vt:lpstr>
      <vt:lpstr>Player List</vt:lpstr>
      <vt:lpstr>Fixtures</vt:lpstr>
      <vt:lpstr>Lookup Lists</vt:lpstr>
      <vt:lpstr>DaysofWeek</vt:lpstr>
      <vt:lpstr>Fixtures!Print_Area</vt:lpstr>
      <vt:lpstr>Fixtures!Print_Titles</vt:lpstr>
      <vt:lpstr>'Player List'!Print_Titles</vt:lpstr>
      <vt:lpstr>TeamNames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HSMBA MDLeague Details</dc:title>
  <dc:creator>Ian</dc:creator>
  <cp:lastModifiedBy>David Loveys</cp:lastModifiedBy>
  <cp:lastPrinted>2017-04-01T13:54:15Z</cp:lastPrinted>
  <dcterms:created xsi:type="dcterms:W3CDTF">2013-05-17T09:54:46Z</dcterms:created>
  <dcterms:modified xsi:type="dcterms:W3CDTF">2023-01-24T11:50:35Z</dcterms:modified>
</cp:coreProperties>
</file>